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2 - Febrero\Publicados\"/>
    </mc:Choice>
  </mc:AlternateContent>
  <xr:revisionPtr revIDLastSave="0" documentId="13_ncr:1_{A372561A-3051-4660-9ED5-C7EEA0996B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Acción'!$A$8:$AE$56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2" i="14" l="1"/>
  <c r="N51" i="14"/>
  <c r="N50" i="14"/>
  <c r="N49" i="14"/>
  <c r="N48" i="14"/>
  <c r="AA40" i="14"/>
  <c r="AA38" i="14"/>
  <c r="U42" i="14"/>
  <c r="U40" i="14"/>
  <c r="AA20" i="14"/>
  <c r="U16" i="14"/>
  <c r="V19" i="14"/>
  <c r="AB40" i="14" l="1"/>
  <c r="M20" i="14" l="1"/>
  <c r="P39" i="14" l="1"/>
  <c r="U38" i="14" s="1"/>
  <c r="AB38" i="14" s="1"/>
  <c r="V16" i="14" l="1"/>
  <c r="AA16" i="14" s="1"/>
  <c r="AB16" i="14" s="1"/>
  <c r="U9" i="14"/>
  <c r="U10" i="14"/>
  <c r="U13" i="14"/>
  <c r="U14" i="14"/>
  <c r="U15" i="14"/>
  <c r="U36" i="14"/>
  <c r="U37" i="14"/>
  <c r="U43" i="14"/>
  <c r="U20" i="14"/>
  <c r="AB20" i="14" s="1"/>
  <c r="A56" i="14"/>
  <c r="T55" i="14"/>
  <c r="AA11" i="14"/>
  <c r="U11" i="14"/>
  <c r="N42" i="14"/>
  <c r="N46" i="14"/>
  <c r="N43" i="14"/>
  <c r="N40" i="14"/>
  <c r="N38" i="14"/>
  <c r="N37" i="14"/>
  <c r="N36" i="14"/>
  <c r="N16" i="14"/>
  <c r="N15" i="14"/>
  <c r="N13" i="14"/>
  <c r="N14" i="14"/>
  <c r="N11" i="14"/>
  <c r="N10" i="14"/>
  <c r="N9" i="14"/>
  <c r="AA42" i="14"/>
  <c r="AB42" i="14" s="1"/>
  <c r="AA52" i="14"/>
  <c r="N20" i="14"/>
  <c r="AA46" i="14"/>
  <c r="AB46" i="14" s="1"/>
  <c r="U51" i="14"/>
  <c r="U50" i="14"/>
  <c r="U49" i="14"/>
  <c r="U48" i="14"/>
  <c r="U46" i="14"/>
  <c r="AC56" i="14"/>
  <c r="U52" i="14"/>
  <c r="Q56" i="14"/>
  <c r="R56" i="14"/>
  <c r="S56" i="14"/>
  <c r="W56" i="14"/>
  <c r="X56" i="14"/>
  <c r="Y56" i="14"/>
  <c r="Z56" i="14"/>
  <c r="AA51" i="14"/>
  <c r="AA50" i="14"/>
  <c r="AA49" i="14"/>
  <c r="AA48" i="14"/>
  <c r="AA43" i="14"/>
  <c r="AB43" i="14" s="1"/>
  <c r="AA37" i="14"/>
  <c r="AA36" i="14"/>
  <c r="AA15" i="14"/>
  <c r="AB15" i="14" s="1"/>
  <c r="AA14" i="14"/>
  <c r="AB14" i="14" s="1"/>
  <c r="AA13" i="14"/>
  <c r="AB13" i="14" s="1"/>
  <c r="AA10" i="14"/>
  <c r="AB10" i="14" s="1"/>
  <c r="AA9" i="14"/>
  <c r="AB9" i="14" s="1"/>
  <c r="V56" i="14"/>
  <c r="P56" i="14"/>
  <c r="T56" i="14"/>
  <c r="AB36" i="14" l="1"/>
  <c r="AB37" i="14"/>
  <c r="AB11" i="14"/>
  <c r="N56" i="14"/>
  <c r="AB48" i="14"/>
  <c r="AB50" i="14"/>
  <c r="AB49" i="14"/>
  <c r="AB52" i="14"/>
  <c r="AB51" i="14"/>
  <c r="U56" i="14"/>
  <c r="AA56" i="14"/>
  <c r="AB56" i="14" l="1"/>
</calcChain>
</file>

<file path=xl/sharedStrings.xml><?xml version="1.0" encoding="utf-8"?>
<sst xmlns="http://schemas.openxmlformats.org/spreadsheetml/2006/main" count="441" uniqueCount="196">
  <si>
    <t xml:space="preserve"> PLAN DE ACCIÓN - PLAN DE DESARROLLO MUNICIPAL
SECRETARÍA DE INFRAESTRUCTURA</t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</si>
  <si>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</si>
  <si>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</si>
  <si>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</si>
  <si>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</si>
  <si>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</si>
  <si>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</si>
  <si>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</si>
  <si>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</si>
  <si>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</si>
  <si>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</si>
  <si>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</si>
  <si>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</si>
  <si>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</si>
  <si>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</si>
  <si>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</si>
  <si>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</si>
  <si>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</si>
  <si>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</si>
  <si>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</si>
  <si>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</si>
  <si>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</si>
  <si>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</si>
  <si>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</si>
  <si>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</si>
  <si>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</si>
  <si>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</si>
  <si>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</si>
  <si>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</si>
  <si>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</si>
  <si>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</si>
  <si>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</si>
  <si>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</si>
  <si>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</si>
  <si>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SOSTENIBLE: UNA REGIÓN CON FUTURO</t>
  </si>
  <si>
    <t>Bucaramanga Una Eco-Ciudad</t>
  </si>
  <si>
    <t>Gobernanza Del Agua, Nuestra Agua, Nuestra Vida</t>
  </si>
  <si>
    <t>Repotenciar 1 sistema de alcantarillado sanitario y pluvial.</t>
  </si>
  <si>
    <t>Porcentaje de avance en la repotenciación del alcantarillado sanitario y pluvial.</t>
  </si>
  <si>
    <t>Sec. Infraestructura</t>
  </si>
  <si>
    <t xml:space="preserve">Iván José Vargas </t>
  </si>
  <si>
    <t>Realizar los estudios y diseños del Sistema de Tratamiento de Aguas Residuales Bucaramanga metropolitana.</t>
  </si>
  <si>
    <t>Porcentaje de avance en la realización de los estudios y diseños del Sistema de Tratamiento de Aguas Residuales Bucaramanga metropolitana.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</si>
  <si>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</si>
  <si>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</si>
  <si>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</si>
  <si>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Realizar el 100% de los estudios y/o diseños requeridos para el desarrollo de proyectos de infraestructura.</t>
  </si>
  <si>
    <t>Porcentaje de estudios y/o diseños requeridos realizados para el desarrollo de proyectos de infraestructura.</t>
  </si>
  <si>
    <t>Una Zona Rural Competitiva E Incluyente</t>
  </si>
  <si>
    <t>Desarrollo Del Campo</t>
  </si>
  <si>
    <t>Repotenciar 2 acueductos veredales.</t>
  </si>
  <si>
    <t>Número de acueductos veredales repotenciados.</t>
  </si>
  <si>
    <t>Construir 1 acueducto veredal.</t>
  </si>
  <si>
    <t>Porcentaje de avance en la construcción del acueducto veredal.</t>
  </si>
  <si>
    <t>Construir 50 pozos sépticos para el sector rural.</t>
  </si>
  <si>
    <t>Número de pozos sépticos construidos para el sector rural.</t>
  </si>
  <si>
    <t>BUCARAMANGA CIUDAD VITAL: LA VIDA ES SAGRADA</t>
  </si>
  <si>
    <t>Espacio Público Vital</t>
  </si>
  <si>
    <t>Mejoramiento Y Mantenimiento De Parques Y Zonas Verdes</t>
  </si>
  <si>
    <t>Mantener el 100% de los parques, zonas verdes y su mobiliario.</t>
  </si>
  <si>
    <t>Porcentaje de parques, zonas verdes y su mobiliario mantenido.</t>
  </si>
  <si>
    <t>Equipamiento Comunitario</t>
  </si>
  <si>
    <t>Construir y/o mejorar 100.000 m2 de espacio espacio público y equipamiento urbano de la ciudad.</t>
  </si>
  <si>
    <t>Número de m2 de espacio público y equipamiento urbano de la ciudad consrtuido y/o mejorado.</t>
  </si>
  <si>
    <t>Realizar mejoramiento y/o mantenimiento a la infraestructura de 2 plaza de mercado a cargo del municipio.</t>
  </si>
  <si>
    <t>Número de plaza de mercados a cargo del municipio con acciones de mejoramiento y mantenimiento a la infraestructura.</t>
  </si>
  <si>
    <t>Infraestructura De Transporte</t>
  </si>
  <si>
    <t>Construir 15 kilómetros de cicloruta en el municipio diseñados bajo la implementación de la estrategia de la bicicleta.</t>
  </si>
  <si>
    <t>Número de kilómetros de cicloruta construídos en el municipio diseñados bajo la implementación de la estrategia de la bicicleta.</t>
  </si>
  <si>
    <t>Realizar mantenimiento o mejoramiento a 100.000 m2 de malla vial urbana.</t>
  </si>
  <si>
    <t xml:space="preserve">Número de m2 de malla vial urbana mantenidos o mejorados. </t>
  </si>
  <si>
    <t>Construir 3.000 metros líneales de placa huella en la zona rural.</t>
  </si>
  <si>
    <t>Número de metros lineales de placa huella construídos en la zona rural.</t>
  </si>
  <si>
    <t>Realizar mantenimiento a 2 puente peatonal.</t>
  </si>
  <si>
    <t>Número de puentes peatonales con mantenimiento realizado.</t>
  </si>
  <si>
    <t>Alumbrado Público Urbano Y Rural</t>
  </si>
  <si>
    <t>Formular e implementar 1 programa de expansión y modernización del alumbrado público de la ciudad.</t>
  </si>
  <si>
    <t>Número de programas de expansión y modernización del alumbrado público de la ciudad formulados e implementados.</t>
  </si>
  <si>
    <t xml:space="preserve">Mantener el funcionamiento del 100% de las luminarias operativas. </t>
  </si>
  <si>
    <t xml:space="preserve">Porcentaje de luminarias operativas en funcionamiento. </t>
  </si>
  <si>
    <t>Implementar 1 herramienta que permita integrar la gestión y el control de la infraestructura del alumbrado público mediante las TIC.</t>
  </si>
  <si>
    <t>Porcentaje de avance en la implementación de la herramienta que permita integrar la gestión y el control de la infraestructura del alumbrado público mediante las TIC.</t>
  </si>
  <si>
    <t>Instalar 30.000 puntos de luminarias telegestionadas para construir una red de alumbrado público inteligente basado en sensórica y dispositivos interconectados para la telegestión.</t>
  </si>
  <si>
    <t>Número de puntos de luminarias telegestionadas instaladas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</si>
  <si>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</si>
  <si>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Número de sistemas implementados y mantenidos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</si>
  <si>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</si>
  <si>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Porcentaje de avance en la implementación del centro de control y gestión que asegure la interoperabilidad, integración y el análisis de la información proveniente de la red de alumbrado público inteligente y otras.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</si>
  <si>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</si>
  <si>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</si>
  <si>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</si>
  <si>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el 100% de los programas que desarrolla la Administración Central.</t>
  </si>
  <si>
    <t>Porcentaje de programas que desarrolla la Administración Central mantenidos.</t>
  </si>
  <si>
    <t>TOTALES</t>
  </si>
  <si>
    <t>CAMBIO DE POSTES, REDES ELECTRICAS Y LUMINARIAS  PARA MEJORAR EL ALUMBRADO PUBLICO EN EL SECTOR</t>
  </si>
  <si>
    <t xml:space="preserve">MODERNIZACIÓN DEL ALUMBRADO PÚBLICO DEL BOULEVARES BOLIVAR Y SANTANDER DEL MUNICIPIO DE BUCARAMANGA </t>
  </si>
  <si>
    <t>FORTALECIMIENTO DE LA ADMINISTRACIÓN Y OPERACIÓN  DE ALUMBRADO PÚBLICO DE BUCARAMANGA.</t>
  </si>
  <si>
    <t>REALIZAR MANTENIMIETO DE ALUMBRADO PUBLICO EN LOS DIFERENTES SECTOR DEL MUNICIPIO</t>
  </si>
  <si>
    <t>2.3.2.02.02.009.4501007.226</t>
  </si>
  <si>
    <t>DESARROLLO DE LA SEGUNDA FASE PARA LA IMPLEMENTACIÓN DE PUNTOS DE GESTIÓN INTELIGENTE Y MEDIDA PARA LA RED DE ALUMBRADO PÚBLICO DEL MUNICIPIO DE   BUCARAMANGA</t>
  </si>
  <si>
    <t xml:space="preserve">IMPLEMENTAR EL ALUMBRADO PUBLICO INTELIGENTE, INSTALANDO FOTOCONTROLES LOS CUALES DETECTAN FALLAS Y MONITOREAN LA RED ELECTRICA </t>
  </si>
  <si>
    <t>CONSTRUCCIÓN DEL CENTRO INTEGRADO DE CONTROL Y OPERACIÓN DEL ALUMBRADO PUBLICO DEL MUNICIPIO DE BUCARAMANGA</t>
  </si>
  <si>
    <t>PODER VISUALIZAR TODOS LOS FOTOCONTROLES INTELIGENTES INSTALADOS EN EL MUNICIPIO PARA UN MONITOREO EN TIEMPO REAL DEL SISTEMA DE ALUMBRADO PUBLICO</t>
  </si>
  <si>
    <t xml:space="preserve"> FORTALECIMIENTO EN LA PLANIFICACIÓN DE LAS OBRAS DE INFRAESTRUCTURA DEL MUNICIPIO DE BUCARAMANGA </t>
  </si>
  <si>
    <t>FORTALECIMIENTO INSTITUCIONAL PARA LOS PROCESOS TRANSVERSALES DE LA SECRETARIA DE INFRAESTRUCTURA DEL MUNICIPIO DE   BUCARAMANGA</t>
  </si>
  <si>
    <t>SUBSIDIO DE LOS SERVICIOS PUBLICOS DE ACUEDUCTO, ALCANTARILLADO Y ASEO A LA POBLACIÓN DE ESTRATO 1, 2 Y 3 DEL MUNICIPIO DE BUCARAMANGA</t>
  </si>
  <si>
    <t>SUBSIDIO DE LOS SERVICIOS DE ACUEDUCTO, ALCANTARILLADO Y ASEO A LA POBLACIÓN DE ESTRATO 1, 2 Y 3 DEL MUNICIPIO DE BUCARAMANGA</t>
  </si>
  <si>
    <t>ESTUDIOS Y DISEÑOS REQUERIDOS PARA  PROYECTOS DE INFRAESTRUCTURA EN EL MUNICIPIO DE BUCARAMANGA</t>
  </si>
  <si>
    <t>ESTUDIOS Y DISEÑOS REQUERIDOS PARA LOS PROYECTOS DE INFRAESTRUCTURA</t>
  </si>
  <si>
    <t xml:space="preserve">ACTUALIZACIÓN DE LOS ESTUDIOS Y DISEÑOS FASE I Y II PARA LA CONSTRUCCION DE LA SOLUCION VIAL DE LA CALLE 53 Y CALLE 54 DE LA CONEXION ORIENTE - OCCIDENTE DEL MUNICIPIO DE BUCARAMANGA </t>
  </si>
  <si>
    <t>ACTUALIZACION DE DISEÑOS FASE I Y II DE LA CALLE 54</t>
  </si>
  <si>
    <t>CONSTRUCCIÓN DE ACUEDUCTO EN EL SECTOR RURAL DEL MUNICIPIO DE BUCARAMANGA</t>
  </si>
  <si>
    <t>MANTENIMIENTO Y CONSERVACIÓN  DE ZONAS VERDES Y  PARQUES DEL MUNICIPIO DE BUCARAMANGA, SANTANDER</t>
  </si>
  <si>
    <t>ADECUACION DE ANDENES, ESCALERAS Y PASAMANOS, DEL MUNICIPIO DE BUCARAMANGA SANTANDER</t>
  </si>
  <si>
    <t>MEJORAMIENTO  DE ESPACIOS PÚBLICOS VIABILIZADOS POR EL EJERCICIO DE PRESUPUESTOS PARTICIPATIVOS VIGENCIA 2021 EN EL MUNICIPIO DE BUCARAMANGA, SANTANDER</t>
  </si>
  <si>
    <t>ADECUACION DE ANDENES EN DIFERENTES SECTORES DEL MUNICIPIO DE BUCARAMANGA</t>
  </si>
  <si>
    <t>DIFERENTES OBRAS VIABILIZADAS EN EL EJERCICIO DE PRESUPUESTOS PARTICIPATIVOS</t>
  </si>
  <si>
    <t>2.3.2.02.02.005.4002022.201</t>
  </si>
  <si>
    <t>VIGENCIA FUTURA DE ALUMBRADO PUBLICO</t>
  </si>
  <si>
    <t>Fortalecimiento institucional de la Sec. Infraestructura.</t>
  </si>
  <si>
    <t>Meta no programa para la vigencia.</t>
  </si>
  <si>
    <t>2.3.2.02.02.009.4003047.201 $ 4.137.320.506 
2.3.2.02.02.009.4003047.215 $ 6.392.312.960 
2.3.2.02.02.009.4003047.268 $ 24.911.725 
2.3.2.02.02.009.4003047.228 $ 270.698.077 
2.3.2.02.02.009.4003047.260 $ 852.861</t>
  </si>
  <si>
    <t>CONSTRUCCION DE UN ACUEDUCTO VEREDAL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</si>
  <si>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</si>
  <si>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</si>
  <si>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</si>
  <si>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>CONSERVACIÓN Y MEJORAMIENTO DE LA COBERTURA VEGETAL DE LAS ZONAS VERDES Y PARQUES DEL MUNICIPIO DE BUCARAMANGA, SANTANDER</t>
  </si>
  <si>
    <t>ADECUACION DEL EQUIPAMIENTO Y ESCENARIOS DEPORTIVOS DEL MUNICIPIO DE BUCARAMANGA SANTANDER</t>
  </si>
  <si>
    <t>ADECUACIÓN DEL PARQUE EL CENTENARIO DEL MUNICIPIO DE BUCARAMANGA</t>
  </si>
  <si>
    <t>MEJORAMIENTO DE LA INFRAESTRUCTURA URBANA Y CALIDAD AMBIENTAL DENTRO DE LA ESTRATEGIA “CENTRO CAMINABLE” EN EL MUNICIPIO DE BUCARAMANGA SANTANDER</t>
  </si>
  <si>
    <t>RECUPERACIÓN DEL EQUIPAMIENTO URBANO EN PARQUES, ESCENARIOS DEPORTIVOS Y ESPACIO PÚBLICO DEL MUNICIPIO DE BUCARAMANGA</t>
  </si>
  <si>
    <t>MODERNIZACIÓN DEL ALUMBRADO PÚBLICO DEL PARQUE LA LOMA, EL PARQUE LOS SARRAPIOS Y LAS VIAS PEATONALES  UBICADAS ENTRE LAS CALLES 42 Y 54 Y CARRERAS 32 A 42 DEL MUNICIPIO DE BUCARAMANGA</t>
  </si>
  <si>
    <t xml:space="preserve">MODERNIZACIÓN DEL ALUMBRADO PÚBLICO DE LAS COMUNAS 6, 7 Y 12 DEL MUNICIPIO DE BUCARAMANGA </t>
  </si>
  <si>
    <r>
      <t xml:space="preserve">Código:  </t>
    </r>
    <r>
      <rPr>
        <sz val="11"/>
        <rFont val="Arial"/>
        <family val="2"/>
      </rPr>
      <t>F-DPM-1210-238,37-030</t>
    </r>
  </si>
  <si>
    <t>ADQUISICIÓN DE MAQUINARIA PARA EL MANTENIMIENTO DE LA MALLA VIAL MUNICIPAL DEL MUNICIPIO DE BUCARAMANGA, SANTANDER.</t>
  </si>
  <si>
    <t>2.3.2.01.01.003.02.08.2402112.44424.273</t>
  </si>
  <si>
    <t>ADECUACIÓN DE SALONES COMUNALES EN EL MUNICIPIO DE BUCARAMANGA, SANTANDER</t>
  </si>
  <si>
    <t xml:space="preserve">VIGENCIA FUTURA   </t>
  </si>
  <si>
    <t>2.3.2.02.02.005.4502003.54129.273</t>
  </si>
  <si>
    <t>ADECUACIÓN DE LA INFRAESTRUCTURA DE PARQUES Y ESCENARIOS DEPORTIVOS EN EL MUNICIPIO DE BUCARAMANGA, SANTANDER</t>
  </si>
  <si>
    <t>2.3.2.02.02.005.4301011.54270.273</t>
  </si>
  <si>
    <t>ADECUACIÓN DEL EQUIPAMIENTO URBANO DEL MUNICIPIO DE BUCARAMANGA, SANTANDER</t>
  </si>
  <si>
    <t>2.3.2.02.02.005.4301004.54270.273</t>
  </si>
  <si>
    <t>2.3.2.02.02.008.4002026.85970.201</t>
  </si>
  <si>
    <t xml:space="preserve">2.3.2.02.02.008.4002026.85970.201 </t>
  </si>
  <si>
    <t>2.3.2.02.02.008.4002026.85970.201 $ 3.033.847.871,99 2.3.2.02.02.008.4002026.83990.201 $ 51.600.000 2.3.2.02.02.008.4002026.85999.201 $ 135.900.000</t>
  </si>
  <si>
    <t>2.3.2.02.02.008.4599031.82120.201 $ 81.000.000 2.3.2.02.02.008.4599031.83213.201 $ 382.370.000 2.3.2.02.02.008.4599031.83321.201 $ 528.800.000 2.3.2.02.02.008.4599031.83990.201 $ 260.950.000 2.3.2.02.02.008.4599031.85999.201 $ 173.364.649</t>
  </si>
  <si>
    <t>FORTALECIMIENTO INSTITUCIONAL DE APOYO PROFESIONAL A LA SECRETARIA DE INFRAESTRUCTURA PARA EL DESARROLLO DE LAS OBRAS DE REACTIVACION ECONOMICA EN EL MUNICIPIO DE BUCARAMANGA</t>
  </si>
  <si>
    <t>2.3.2.02.02.008.4599031.83213.201 $ 793.680.000 2.3.2.02.02.008.4599031.83321.201 $ 852,000,000 2.3.2.02.02.008.4599031.83990.201 $ 359.400.000 2.3.2.02.02.008.4599031.85999.201 $ 135.000.000</t>
  </si>
  <si>
    <t>2.3.2.02.02.008.4599031.82120.201 $ 321.800.000 2.3.2.02.02.008.4599031.83213.201 $ 210.000.000 2.3.2.02.02.008.4599031.83321.201 $ 669.200.000 2.3.2.02.02.008.4599031.83990.201 $ 187.800.000 2.3.2.02.02.008.4599031.85999.201 $ 108.000.000</t>
  </si>
  <si>
    <t>Adicion para proyectos</t>
  </si>
  <si>
    <t>2.3.2.02.02.005.2402042.54211.201</t>
  </si>
  <si>
    <t>2.3.2.02.02.005.4002020.54211.201</t>
  </si>
  <si>
    <t>2.3.2.02.02.005.4002020.54211.289</t>
  </si>
  <si>
    <t>2.3.2.02.02.005.4003015.53231.221 $ 538.203.185
2 2.3.2.02.02.005.4003015 $ 48.244.044</t>
  </si>
  <si>
    <t>2.3.2.02.02.005.4003044.54342.201</t>
  </si>
  <si>
    <t>2.3.2.02.02.005.4301004.54270.201 $ 13.993.681.541,8 2.3.2.02.02.005.4301004.54270.267 $ 121.402.771</t>
  </si>
  <si>
    <t>2.3.2.02.02.005.4301011.54270.201 $ 1.081.682.113 2.3.2.02.02.005.4301011.54270.213 $ 8.118.317.887</t>
  </si>
  <si>
    <t>2.3.2.02.02.008.2402118.83221.201</t>
  </si>
  <si>
    <t>2.3.2.02.02.005.2402127.54211.282 $ 1.083.712.056 
2.3.2.02.02.005.2402127.54211.232 $ 280.854.381</t>
  </si>
  <si>
    <t xml:space="preserve">2.3.2.02.02.009.2102013.91123.226 </t>
  </si>
  <si>
    <t>2.3.2.02.02.008.4599016.8715205.226 $3.999.173.200
2.3.2.02.02.008.4599016.85970.226     $1.494.785.759</t>
  </si>
  <si>
    <t xml:space="preserve">2.3.2.02.02.009.4501007.91123.226 </t>
  </si>
  <si>
    <t>03/03//2022</t>
  </si>
  <si>
    <t>MEJORAMIENTO DE LAS INSTALACIONES DEL INSTITUTO TECNOLOGICO DAMASO ZAPATA FASE I DEL MUNICIPIO DE BUCARAMANGA</t>
  </si>
  <si>
    <t>Adicional contratos</t>
  </si>
  <si>
    <t xml:space="preserve">2.3.2.02.02.005.2201052.53129.201 </t>
  </si>
  <si>
    <t>CONSTRUCCIÓN DE PLACAS HUELLAS Y OBRAS COMPLEMENTARIAS DE LA MALLA VIAL VEREDAL DEL MUNICIPIO DE BUCARAMANGA, SANTANDER</t>
  </si>
  <si>
    <t>Adicion contratos</t>
  </si>
  <si>
    <t xml:space="preserve">2.3.2.02.02.005.2402107.54211.201 $ 376.248.010 </t>
  </si>
  <si>
    <t>2.3.2.02.02.005.2402114.54211.201 $ 1.178.167.596</t>
  </si>
  <si>
    <t xml:space="preserve">2.3.2.02.02.005.2402127.53211.201 $ 617.022.563 </t>
  </si>
  <si>
    <t>ADECUACION DE ANDENES, ESCALERAS Y PASAMANOS VIABILIZADOS POR EL EJERCICIO DE PRESUPUESTOS PARTICIPATIVOS EN DIFERENTES SECTORES DEL MUNICIPIO DE BUCARAMANGA - SANTANDER</t>
  </si>
  <si>
    <t>Adicion de contratos</t>
  </si>
  <si>
    <t>2.3.2.02.02.005.2409042.54221.201</t>
  </si>
  <si>
    <t>MEJORAMIENTO DEL ESPACIO PUBLICO DEL BARRIO MIRAFLORES PARTE ALTA, BARRIO ALBANIA Y CORDONCILLOS I DEL MUNICIPIO DE BUCARAMANGA</t>
  </si>
  <si>
    <t xml:space="preserve">2.3.2.02.02.005.4002020.53211.201 $ 66.140.838 </t>
  </si>
  <si>
    <t>2.3.2.02.02.008.2402118.83232.230 $ 3.092.386.0652                    2.3.2.02.02.008.2402118.83232.255 $ 72.081.145</t>
  </si>
  <si>
    <t>CONSTRUCCION DE POZOS SÉPTICOS EN EL AREA RURAL DEL MUNICIPIO DE BUCARAMANGA”</t>
  </si>
  <si>
    <t>Adicionales contratos</t>
  </si>
  <si>
    <t>ADECUACION DE INFRAESTRUCTURA PARA EQUIPAMIENTOS COMUNITARIOS Y ESPACIO PUBLICOS ADYACENTES EN EL MUNICIPIO DE BUCARAMANGA, SANTANDER</t>
  </si>
  <si>
    <t>2.3.2.02.02.005.4103027.54270.201 $ 236.770.830</t>
  </si>
  <si>
    <t>2.3.2.02.02.005.4301011.54270.201 $ 1.866.276.000 2.3.2.02.02.008.4301011.83990.201 $ 48.600.000  2.3.2.02.02.008.4301011.85999.201 $ 79.200.000</t>
  </si>
  <si>
    <t>ADECUACION Y MEJORAMIENTO DE PARQUES Y ESPACIO PUBLICO DEL MUNICIPIO DE BUCARAMANGA</t>
  </si>
  <si>
    <t>2.3.2.02.02.005.4301012.54129.201 $ 812.558.055,15</t>
  </si>
  <si>
    <t xml:space="preserve">2.3.2.02.01.002.4599016.2824202.226  $ 1.500.000
2.3.2.02.01.002.4599016.28269.226       $ 2.000.000
2.3.2.02.01.003.4599016.3336103.226  $12.000.000
2.3.2.02.01.003.4599016.3699060.226  $11.000.000
2.3.2.02.01.003.4599016.3699060.226  $ 4.000.000
2.3.2.02.01.003.4599016.3212801.226  $ 4.600.000
2.3.2.02.01.004.4599016.4516004.226  $   400.000
2.3.2.02.01.004.4599016.4299942.226  $ 5.000.000
2.3.2.02.01.004.4599016.4299942.226  $ 1.500.000
2.3.2.02.01.004.4599016.4731501.253 $86.447.917
2.3.2.02.02.006.4599016.69112.253     $25.000.000
2.3.2.02.02.006.4599016.69112.226 $11.000.000.000
2.3.2.02.02.007.4599016.72212.253   $195.000.000
2.3.2.02.02.008.4599016.84120.253    $ 85.000.000
2.3.2.02.02.008.4599016.8711099.226 $  4.000.000
2.3.2.02.02.008.4599016.8714199.226 $28.000.000
2.3.2.02.02.008.4599016.83132.226 $233.607.460
2.3.2.02.02.008.4599016.87130.226    $ 10.000.000
2.3.2.02.02.008.4599016.8715204.226 $ 5.000.000
2.3.2.02.02.008.4599016.83115,226   $ 40.000.000
2.3.2.02.02.008.4599016.85250.226  $580.000.000
2.3.2.02.02.008.4599016.85330.226 $ 24.600.000
2.3.2.02.02.008.4599031.85999.226 $211.500.000
2.3.2.02.02.008.4599031.82120.226 $304.500.000
2.3.2.02.02.008.4599031.83990.226 $1.084.000.000
2.3.2.02.01.004.4599016.4523001.253 $60.091.668
2.3.2.02.01.004.4599016.4529001.253 $743.750
2.3.2.02.01.004.4599016.4733004.253 $3.241.560
2.3.2.02.01.004.4599016.47829.226 $195.923.456,80
2.3.2.02.01.004.4599016.47829.253 $10.506.093,20
2.3.2.02.02.008.4599016.87130.253 $3.263.264
2.3.2.02.02.009.2102010.91123.226 $42.639.723
</t>
  </si>
  <si>
    <t>MANTENIMIENTO DEL SISTEMA DE ALUMBRADO PÚBLICO 2020-2023 DEL MUNICIPIO DE BUCARAMANGA</t>
  </si>
  <si>
    <t>SERVICIO DE INTERVENTORÍA TÉCNICA, ADMINISTRATIVA, FINANCIERA Y AMBIENTAL PARA LA AMPLIACIÓN DEL CORREDOR VIAL PRIMARIO BUCARAMANGA - FLORIDABLANCA SECTOR PUERTA DEL SOL - PUENTE PROVENZA EN EL MUNICIPIO DE BUCARAMANGA, SANTANDER</t>
  </si>
  <si>
    <t>MANTENIMIENTO Y MEJORAMIENTO DE L RED VIAL URBANA DEL MUNICIPIO DE BUCARAMANGA, SANTANDER</t>
  </si>
  <si>
    <t>Meta no programada para la vigencia.</t>
  </si>
  <si>
    <t xml:space="preserve"> </t>
  </si>
  <si>
    <t xml:space="preserve">2.3.2.02.02.005.3301093.53129.201 $ 142.000.000 </t>
  </si>
  <si>
    <t>2.3.2.02.02.005.2201052.53129.201 $ 3.335.243.684</t>
  </si>
  <si>
    <t>CONSTRUCCIÓN Y MEJORAMIENO DE LA INFRAESTRUCTURA CULTURAL "CASA GALÁN" DEL MUNICIPIO DE BUCARAMANGA, SANTANDER</t>
  </si>
  <si>
    <t>MEJORAMIENTO DE LA MALLA VIAL Y ESPACIO PÚBLICO ENMARCADO DENTRO DE LA ESTRATEGIA "PLAN CENTRO"  EN EL MUNICIPIO DE SANTANDER</t>
  </si>
  <si>
    <t>Código BPIN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</si>
</sst>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186">
    <xf numFmtId="0" fontId="0" fillId="0" borderId="0" xfId="0"/>
    <xf numFmtId="0" fontId="7" fillId="0" borderId="0" xfId="0" applyFont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" fontId="9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9" fontId="7" fillId="0" borderId="2" xfId="107" applyFont="1" applyFill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0" fillId="0" borderId="2" xfId="0" applyFont="1" applyBorder="1" applyAlignment="1">
      <alignment horizontal="justify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justify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5" fontId="7" fillId="0" borderId="1" xfId="10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10" fillId="3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justify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 wrapText="1"/>
    </xf>
    <xf numFmtId="166" fontId="0" fillId="3" borderId="2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9" fontId="7" fillId="0" borderId="1" xfId="10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justify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9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165" fontId="7" fillId="2" borderId="4" xfId="108" applyNumberFormat="1" applyFont="1" applyFill="1" applyBorder="1" applyAlignment="1">
      <alignment vertical="center"/>
    </xf>
    <xf numFmtId="165" fontId="8" fillId="2" borderId="4" xfId="108" applyNumberFormat="1" applyFont="1" applyFill="1" applyBorder="1" applyAlignment="1">
      <alignment vertical="center"/>
    </xf>
    <xf numFmtId="165" fontId="8" fillId="2" borderId="2" xfId="108" applyNumberFormat="1" applyFont="1" applyFill="1" applyBorder="1" applyAlignment="1">
      <alignment vertical="center"/>
    </xf>
    <xf numFmtId="9" fontId="8" fillId="2" borderId="2" xfId="107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5" fontId="7" fillId="0" borderId="0" xfId="0" applyNumberFormat="1" applyFont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6" fontId="8" fillId="2" borderId="2" xfId="108" applyNumberFormat="1" applyFont="1" applyFill="1" applyBorder="1" applyAlignment="1">
      <alignment horizontal="right" vertical="center" wrapText="1"/>
    </xf>
    <xf numFmtId="166" fontId="7" fillId="3" borderId="2" xfId="108" applyNumberFormat="1" applyFont="1" applyFill="1" applyBorder="1" applyAlignment="1">
      <alignment horizontal="right" vertical="center" wrapText="1"/>
    </xf>
    <xf numFmtId="166" fontId="6" fillId="3" borderId="2" xfId="0" applyNumberFormat="1" applyFont="1" applyFill="1" applyBorder="1" applyAlignment="1">
      <alignment horizontal="right" vertical="center" wrapText="1"/>
    </xf>
    <xf numFmtId="166" fontId="0" fillId="3" borderId="2" xfId="0" applyNumberFormat="1" applyFont="1" applyFill="1" applyBorder="1" applyAlignment="1">
      <alignment horizontal="right" vertical="center"/>
    </xf>
    <xf numFmtId="166" fontId="8" fillId="2" borderId="1" xfId="108" applyNumberFormat="1" applyFont="1" applyFill="1" applyBorder="1" applyAlignment="1">
      <alignment horizontal="right" vertical="center" wrapText="1"/>
    </xf>
    <xf numFmtId="14" fontId="7" fillId="3" borderId="0" xfId="0" applyNumberFormat="1" applyFont="1" applyFill="1" applyBorder="1" applyAlignment="1">
      <alignment vertical="center"/>
    </xf>
    <xf numFmtId="14" fontId="8" fillId="3" borderId="0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166" fontId="0" fillId="3" borderId="2" xfId="0" applyNumberFormat="1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166" fontId="11" fillId="3" borderId="2" xfId="110" applyNumberFormat="1" applyFont="1" applyFill="1" applyBorder="1" applyAlignment="1">
      <alignment horizontal="right" vertical="center" wrapText="1"/>
    </xf>
    <xf numFmtId="166" fontId="11" fillId="3" borderId="2" xfId="0" applyNumberFormat="1" applyFont="1" applyFill="1" applyBorder="1" applyAlignment="1">
      <alignment horizontal="right" vertical="center" wrapText="1"/>
    </xf>
    <xf numFmtId="166" fontId="7" fillId="3" borderId="2" xfId="0" applyNumberFormat="1" applyFont="1" applyFill="1" applyBorder="1" applyAlignment="1">
      <alignment horizontal="right" vertical="center" wrapText="1"/>
    </xf>
    <xf numFmtId="5" fontId="11" fillId="3" borderId="2" xfId="108" applyNumberFormat="1" applyFont="1" applyFill="1" applyBorder="1" applyAlignment="1">
      <alignment horizontal="right" vertical="center" wrapText="1"/>
    </xf>
    <xf numFmtId="5" fontId="7" fillId="0" borderId="0" xfId="0" applyNumberFormat="1" applyFont="1" applyAlignment="1">
      <alignment vertical="center"/>
    </xf>
    <xf numFmtId="5" fontId="0" fillId="0" borderId="0" xfId="0" applyNumberFormat="1" applyFont="1" applyAlignment="1">
      <alignment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justify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0" fillId="3" borderId="4" xfId="0" applyNumberFormat="1" applyFont="1" applyFill="1" applyBorder="1" applyAlignment="1">
      <alignment horizontal="left" vertical="center" wrapText="1"/>
    </xf>
    <xf numFmtId="166" fontId="7" fillId="3" borderId="4" xfId="108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5" fontId="7" fillId="0" borderId="0" xfId="108" applyNumberFormat="1" applyFont="1" applyFill="1" applyBorder="1" applyAlignment="1">
      <alignment vertical="center"/>
    </xf>
    <xf numFmtId="165" fontId="8" fillId="0" borderId="0" xfId="108" applyNumberFormat="1" applyFont="1" applyFill="1" applyBorder="1" applyAlignment="1">
      <alignment vertical="center"/>
    </xf>
    <xf numFmtId="9" fontId="8" fillId="0" borderId="0" xfId="107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66" fontId="7" fillId="0" borderId="2" xfId="108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right" vertical="center"/>
    </xf>
    <xf numFmtId="5" fontId="7" fillId="0" borderId="1" xfId="108" applyNumberFormat="1" applyFont="1" applyFill="1" applyBorder="1" applyAlignment="1">
      <alignment horizontal="center" vertical="center" wrapText="1"/>
    </xf>
    <xf numFmtId="5" fontId="7" fillId="0" borderId="4" xfId="10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7" fillId="0" borderId="1" xfId="107" applyFont="1" applyFill="1" applyBorder="1" applyAlignment="1">
      <alignment horizontal="center" vertical="center" wrapText="1"/>
    </xf>
    <xf numFmtId="9" fontId="7" fillId="0" borderId="4" xfId="107" applyFont="1" applyFill="1" applyBorder="1" applyAlignment="1">
      <alignment horizontal="center" vertical="center" wrapText="1"/>
    </xf>
    <xf numFmtId="166" fontId="8" fillId="2" borderId="1" xfId="108" applyNumberFormat="1" applyFont="1" applyFill="1" applyBorder="1" applyAlignment="1">
      <alignment horizontal="right" vertical="center" wrapText="1"/>
    </xf>
    <xf numFmtId="166" fontId="8" fillId="2" borderId="4" xfId="108" applyNumberFormat="1" applyFont="1" applyFill="1" applyBorder="1" applyAlignment="1">
      <alignment horizontal="right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9" fontId="10" fillId="3" borderId="5" xfId="0" applyNumberFormat="1" applyFont="1" applyFill="1" applyBorder="1" applyAlignment="1">
      <alignment horizontal="center" vertical="center" wrapText="1"/>
    </xf>
    <xf numFmtId="9" fontId="10" fillId="3" borderId="4" xfId="0" applyNumberFormat="1" applyFont="1" applyFill="1" applyBorder="1" applyAlignment="1">
      <alignment horizontal="center" vertical="center" wrapText="1"/>
    </xf>
    <xf numFmtId="166" fontId="8" fillId="2" borderId="5" xfId="108" applyNumberFormat="1" applyFont="1" applyFill="1" applyBorder="1" applyAlignment="1">
      <alignment horizontal="right" vertical="center" wrapText="1"/>
    </xf>
    <xf numFmtId="9" fontId="7" fillId="0" borderId="5" xfId="107" applyFont="1" applyFill="1" applyBorder="1" applyAlignment="1">
      <alignment horizontal="center" vertical="center" wrapText="1"/>
    </xf>
    <xf numFmtId="5" fontId="7" fillId="0" borderId="5" xfId="108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166" fontId="0" fillId="0" borderId="5" xfId="0" applyNumberFormat="1" applyFont="1" applyBorder="1" applyAlignment="1">
      <alignment horizontal="center" vertical="center" wrapText="1"/>
    </xf>
    <xf numFmtId="166" fontId="0" fillId="0" borderId="4" xfId="0" applyNumberFormat="1" applyFont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right" vertical="center" wrapText="1"/>
    </xf>
    <xf numFmtId="166" fontId="8" fillId="2" borderId="5" xfId="0" applyNumberFormat="1" applyFont="1" applyFill="1" applyBorder="1" applyAlignment="1">
      <alignment horizontal="right" vertical="center" wrapText="1"/>
    </xf>
    <xf numFmtId="166" fontId="8" fillId="2" borderId="4" xfId="0" applyNumberFormat="1" applyFont="1" applyFill="1" applyBorder="1" applyAlignment="1">
      <alignment horizontal="right" vertical="center" wrapText="1"/>
    </xf>
    <xf numFmtId="9" fontId="0" fillId="0" borderId="5" xfId="0" applyNumberFormat="1" applyFont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 wrapText="1"/>
    </xf>
    <xf numFmtId="9" fontId="10" fillId="2" borderId="5" xfId="0" applyNumberFormat="1" applyFont="1" applyFill="1" applyBorder="1" applyAlignment="1">
      <alignment horizontal="center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2" fontId="8" fillId="0" borderId="2" xfId="109" applyNumberFormat="1" applyFont="1" applyBorder="1" applyAlignment="1">
      <alignment horizontal="left" vertical="center" wrapText="1"/>
    </xf>
    <xf numFmtId="2" fontId="8" fillId="0" borderId="2" xfId="109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5" xfId="109" applyNumberFormat="1" applyFont="1" applyBorder="1" applyAlignment="1">
      <alignment horizontal="center" vertical="center" wrapText="1"/>
    </xf>
    <xf numFmtId="2" fontId="7" fillId="0" borderId="4" xfId="109" applyNumberFormat="1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14" fontId="7" fillId="0" borderId="2" xfId="0" applyNumberFormat="1" applyFont="1" applyFill="1" applyBorder="1" applyAlignment="1">
      <alignment horizontal="center" vertical="center"/>
    </xf>
    <xf numFmtId="2" fontId="8" fillId="0" borderId="10" xfId="109" applyNumberFormat="1" applyFont="1" applyBorder="1" applyAlignment="1">
      <alignment horizontal="center" vertical="center" wrapText="1"/>
    </xf>
    <xf numFmtId="2" fontId="8" fillId="0" borderId="12" xfId="109" applyNumberFormat="1" applyFont="1" applyBorder="1" applyAlignment="1">
      <alignment horizontal="center" vertical="center" wrapText="1"/>
    </xf>
    <xf numFmtId="2" fontId="8" fillId="0" borderId="8" xfId="109" applyNumberFormat="1" applyFont="1" applyBorder="1" applyAlignment="1">
      <alignment horizontal="center" vertical="center" wrapText="1"/>
    </xf>
    <xf numFmtId="2" fontId="8" fillId="0" borderId="6" xfId="109" applyNumberFormat="1" applyFont="1" applyBorder="1" applyAlignment="1">
      <alignment horizontal="center" vertical="center" wrapText="1"/>
    </xf>
    <xf numFmtId="2" fontId="8" fillId="0" borderId="0" xfId="109" applyNumberFormat="1" applyFont="1" applyBorder="1" applyAlignment="1">
      <alignment horizontal="center" vertical="center" wrapText="1"/>
    </xf>
    <xf numFmtId="2" fontId="8" fillId="0" borderId="3" xfId="109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166" fontId="8" fillId="2" borderId="2" xfId="108" applyNumberFormat="1" applyFont="1" applyFill="1" applyBorder="1" applyAlignment="1">
      <alignment horizontal="right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166" fontId="8" fillId="2" borderId="1" xfId="108" applyNumberFormat="1" applyFont="1" applyFill="1" applyBorder="1" applyAlignment="1">
      <alignment horizontal="center" vertical="center" wrapText="1"/>
    </xf>
    <xf numFmtId="166" fontId="8" fillId="2" borderId="5" xfId="108" applyNumberFormat="1" applyFont="1" applyFill="1" applyBorder="1" applyAlignment="1">
      <alignment horizontal="center" vertical="center" wrapText="1"/>
    </xf>
  </cellXfs>
  <cellStyles count="111">
    <cellStyle name="Hipervínculo" xfId="55" builtinId="8" hidden="1"/>
    <cellStyle name="Hipervínculo" xfId="59" builtinId="8" hidden="1"/>
    <cellStyle name="Hipervínculo" xfId="61" builtinId="8" hidden="1"/>
    <cellStyle name="Hipervínculo" xfId="45" builtinId="8" hidden="1"/>
    <cellStyle name="Hipervínculo" xfId="29" builtinId="8" hidden="1"/>
    <cellStyle name="Hipervínculo" xfId="9" builtinId="8" hidden="1"/>
    <cellStyle name="Hipervínculo" xfId="15" builtinId="8" hidden="1"/>
    <cellStyle name="Hipervínculo" xfId="19" builtinId="8" hidden="1"/>
    <cellStyle name="Hipervínculo" xfId="5" builtinId="8" hidden="1"/>
    <cellStyle name="Hipervínculo" xfId="3" builtinId="8" hidden="1"/>
    <cellStyle name="Hipervínculo" xfId="1" builtinId="8" hidden="1"/>
    <cellStyle name="Hipervínculo" xfId="7" builtinId="8" hidden="1"/>
    <cellStyle name="Hipervínculo" xfId="13" builtinId="8" hidden="1"/>
    <cellStyle name="Hipervínculo" xfId="17" builtinId="8" hidden="1"/>
    <cellStyle name="Hipervínculo" xfId="11" builtinId="8" hidden="1"/>
    <cellStyle name="Hipervínculo" xfId="21" builtinId="8" hidden="1"/>
    <cellStyle name="Hipervínculo" xfId="37" builtinId="8" hidden="1"/>
    <cellStyle name="Hipervínculo" xfId="53" builtinId="8" hidden="1"/>
    <cellStyle name="Hipervínculo" xfId="63" builtinId="8" hidden="1"/>
    <cellStyle name="Hipervínculo" xfId="57" builtinId="8" hidden="1"/>
    <cellStyle name="Hipervínculo" xfId="51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9" builtinId="8" hidden="1"/>
    <cellStyle name="Hipervínculo" xfId="47" builtinId="8" hidden="1"/>
    <cellStyle name="Hipervínculo" xfId="35" builtinId="8" hidden="1"/>
    <cellStyle name="Hipervínculo" xfId="25" builtinId="8" hidden="1"/>
    <cellStyle name="Hipervínculo" xfId="73" builtinId="8" hidden="1"/>
    <cellStyle name="Hipervínculo" xfId="89" builtinId="8" hidden="1"/>
    <cellStyle name="Hipervínculo" xfId="105" builtinId="8" hidden="1"/>
    <cellStyle name="Hipervínculo" xfId="83" builtinId="8" hidden="1"/>
    <cellStyle name="Hipervínculo" xfId="87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91" builtinId="8" hidden="1"/>
    <cellStyle name="Hipervínculo" xfId="75" builtinId="8" hidden="1"/>
    <cellStyle name="Hipervínculo" xfId="79" builtinId="8" hidden="1"/>
    <cellStyle name="Hipervínculo" xfId="71" builtinId="8" hidden="1"/>
    <cellStyle name="Hipervínculo" xfId="67" builtinId="8" hidden="1"/>
    <cellStyle name="Hipervínculo visitado" xfId="32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6" builtinId="9" hidden="1"/>
    <cellStyle name="Hipervínculo visitado" xfId="52" builtinId="9" hidden="1"/>
    <cellStyle name="Hipervínculo visitado" xfId="36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4" builtinId="9" hidden="1"/>
    <cellStyle name="Hipervínculo visitado" xfId="20" builtinId="9" hidden="1"/>
    <cellStyle name="Hipervínculo visitado" xfId="6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Hipervínculo visitado" xfId="8" builtinId="9" hidden="1"/>
    <cellStyle name="Hipervínculo visitado" xfId="22" builtinId="9" hidden="1"/>
    <cellStyle name="Hipervínculo visitado" xfId="12" builtinId="9" hidden="1"/>
    <cellStyle name="Hipervínculo visitado" xfId="54" builtinId="9" hidden="1"/>
    <cellStyle name="Hipervínculo visitado" xfId="44" builtinId="9" hidden="1"/>
    <cellStyle name="Hipervínculo visitado" xfId="34" builtinId="9" hidden="1"/>
    <cellStyle name="Hipervínculo visitado" xfId="90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2" builtinId="9" hidden="1"/>
    <cellStyle name="Hipervínculo visitado" xfId="106" builtinId="9" hidden="1"/>
    <cellStyle name="Hipervínculo visitado" xfId="100" builtinId="9" hidden="1"/>
    <cellStyle name="Hipervínculo visitado" xfId="92" builtinId="9" hidden="1"/>
    <cellStyle name="Hipervínculo visitado" xfId="84" builtinId="9" hidden="1"/>
    <cellStyle name="Hipervínculo visitado" xfId="76" builtinId="9" hidden="1"/>
    <cellStyle name="Hipervínculo visitado" xfId="68" builtinId="9" hidden="1"/>
    <cellStyle name="Hipervínculo visitado" xfId="60" builtinId="9" hidden="1"/>
    <cellStyle name="Hipervínculo visitado" xfId="28" builtinId="9" hidden="1"/>
    <cellStyle name="Hipervínculo visitado" xfId="30" builtinId="9" hidden="1"/>
    <cellStyle name="Hipervínculo visitado" xfId="26" builtinId="9" hidden="1"/>
    <cellStyle name="Hipervínculo visitado" xfId="104" builtinId="9" hidden="1"/>
    <cellStyle name="Hipervínculo visitado" xfId="72" builtinId="9" hidden="1"/>
    <cellStyle name="Hipervínculo visitado" xfId="74" builtinId="9" hidden="1"/>
    <cellStyle name="Hipervínculo visitado" xfId="78" builtinId="9" hidden="1"/>
    <cellStyle name="Hipervínculo visitado" xfId="80" builtinId="9" hidden="1"/>
    <cellStyle name="Hipervínculo visitado" xfId="86" builtinId="9" hidden="1"/>
    <cellStyle name="Hipervínculo visitado" xfId="88" builtinId="9" hidden="1"/>
    <cellStyle name="Hipervínculo visitado" xfId="82" builtinId="9" hidden="1"/>
    <cellStyle name="Hipervínculo visitado" xfId="64" builtinId="9" hidden="1"/>
    <cellStyle name="Hipervínculo visitado" xfId="66" builtinId="9" hidden="1"/>
    <cellStyle name="Hipervínculo visitado" xfId="70" builtinId="9" hidden="1"/>
    <cellStyle name="Hipervínculo visitado" xfId="62" builtinId="9" hidden="1"/>
    <cellStyle name="Hipervínculo visitado" xfId="58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00CC99"/>
      <color rgb="FFFF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425285</xdr:colOff>
      <xdr:row>4</xdr:row>
      <xdr:rowOff>39723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0"/>
  <sheetViews>
    <sheetView tabSelected="1" zoomScale="60" zoomScaleNormal="60" workbookViewId="0">
      <selection activeCell="G9" sqref="G9"/>
    </sheetView>
  </sheetViews>
  <sheetFormatPr baseColWidth="10" defaultColWidth="11.19921875" defaultRowHeight="13.8" x14ac:dyDescent="0.25"/>
  <cols>
    <col min="1" max="1" width="8.3984375" style="72" customWidth="1"/>
    <col min="2" max="2" width="26.69921875" style="1" customWidth="1"/>
    <col min="3" max="4" width="21.09765625" style="1" customWidth="1"/>
    <col min="5" max="6" width="45.09765625" style="1" customWidth="1"/>
    <col min="7" max="7" width="16.59765625" style="1" customWidth="1"/>
    <col min="8" max="8" width="52.19921875" style="1" customWidth="1"/>
    <col min="9" max="9" width="40.69921875" style="73" customWidth="1"/>
    <col min="10" max="10" width="13.5" style="1" customWidth="1"/>
    <col min="11" max="11" width="16" style="1" customWidth="1"/>
    <col min="12" max="12" width="17.09765625" style="1" customWidth="1"/>
    <col min="13" max="13" width="14.8984375" style="1" customWidth="1"/>
    <col min="14" max="14" width="14.19921875" style="1" customWidth="1"/>
    <col min="15" max="15" width="45.8984375" style="93" customWidth="1"/>
    <col min="16" max="16" width="24.8984375" style="1" customWidth="1"/>
    <col min="17" max="17" width="23.5" style="1" customWidth="1"/>
    <col min="18" max="19" width="17" style="1" customWidth="1"/>
    <col min="20" max="20" width="24" style="1" customWidth="1"/>
    <col min="21" max="21" width="26.09765625" style="1" customWidth="1"/>
    <col min="22" max="22" width="18.3984375" style="23" customWidth="1"/>
    <col min="23" max="25" width="15.69921875" style="23" customWidth="1"/>
    <col min="26" max="26" width="17.5" style="23" customWidth="1"/>
    <col min="27" max="27" width="23.5" style="23" customWidth="1"/>
    <col min="28" max="28" width="16.19921875" style="23" customWidth="1"/>
    <col min="29" max="29" width="19.59765625" style="1" customWidth="1"/>
    <col min="30" max="30" width="22" style="1" customWidth="1"/>
    <col min="31" max="31" width="20.19921875" style="1" customWidth="1"/>
    <col min="32" max="16384" width="11.19921875" style="1"/>
  </cols>
  <sheetData>
    <row r="1" spans="1:31" x14ac:dyDescent="0.25">
      <c r="A1" s="165"/>
      <c r="B1" s="172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153" t="s">
        <v>133</v>
      </c>
      <c r="AD1" s="153"/>
      <c r="AE1" s="153"/>
    </row>
    <row r="2" spans="1:31" x14ac:dyDescent="0.25">
      <c r="A2" s="166"/>
      <c r="B2" s="175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154" t="s">
        <v>123</v>
      </c>
      <c r="AD2" s="154"/>
      <c r="AE2" s="154"/>
    </row>
    <row r="3" spans="1:31" x14ac:dyDescent="0.25">
      <c r="A3" s="166"/>
      <c r="B3" s="175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154" t="s">
        <v>124</v>
      </c>
      <c r="AD3" s="154"/>
      <c r="AE3" s="154"/>
    </row>
    <row r="4" spans="1:31" x14ac:dyDescent="0.25">
      <c r="A4" s="167"/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  <c r="AC4" s="154" t="s">
        <v>125</v>
      </c>
      <c r="AD4" s="154"/>
      <c r="AE4" s="154"/>
    </row>
    <row r="5" spans="1:31" x14ac:dyDescent="0.25">
      <c r="A5" s="168" t="s">
        <v>1</v>
      </c>
      <c r="B5" s="169"/>
      <c r="C5" s="170"/>
      <c r="D5" s="171" t="s">
        <v>163</v>
      </c>
      <c r="E5" s="171"/>
      <c r="F5" s="171"/>
      <c r="G5" s="171"/>
      <c r="H5" s="82"/>
      <c r="I5" s="82"/>
      <c r="J5" s="82"/>
      <c r="K5" s="82"/>
      <c r="L5" s="82"/>
      <c r="M5" s="2"/>
      <c r="N5" s="2"/>
      <c r="O5" s="89"/>
      <c r="P5" s="2"/>
      <c r="Q5" s="2"/>
      <c r="R5" s="2"/>
      <c r="S5" s="2"/>
      <c r="T5" s="2"/>
      <c r="U5" s="2"/>
      <c r="V5" s="3"/>
      <c r="W5" s="3"/>
      <c r="X5" s="3"/>
      <c r="Y5" s="3"/>
      <c r="Z5" s="3"/>
      <c r="AA5" s="3"/>
      <c r="AB5" s="3"/>
      <c r="AC5" s="2"/>
      <c r="AD5" s="2"/>
      <c r="AE5" s="4"/>
    </row>
    <row r="6" spans="1:31" x14ac:dyDescent="0.25">
      <c r="A6" s="168" t="s">
        <v>2</v>
      </c>
      <c r="B6" s="169"/>
      <c r="C6" s="170"/>
      <c r="D6" s="171">
        <v>44620</v>
      </c>
      <c r="E6" s="171"/>
      <c r="F6" s="171"/>
      <c r="G6" s="171"/>
      <c r="H6" s="83"/>
      <c r="I6" s="83"/>
      <c r="J6" s="83"/>
      <c r="K6" s="83"/>
      <c r="L6" s="83"/>
      <c r="M6" s="2"/>
      <c r="N6" s="2"/>
      <c r="O6" s="89"/>
      <c r="P6" s="2"/>
      <c r="Q6" s="2"/>
      <c r="R6" s="2"/>
      <c r="S6" s="2"/>
      <c r="T6" s="2"/>
      <c r="U6" s="2"/>
      <c r="V6" s="3"/>
      <c r="W6" s="3"/>
      <c r="X6" s="3"/>
      <c r="Y6" s="3"/>
      <c r="Z6" s="3"/>
      <c r="AA6" s="3"/>
      <c r="AB6" s="3"/>
      <c r="AC6" s="2"/>
      <c r="AD6" s="2"/>
      <c r="AE6" s="4"/>
    </row>
    <row r="7" spans="1:31" x14ac:dyDescent="0.25">
      <c r="A7" s="84"/>
      <c r="B7" s="157" t="s">
        <v>3</v>
      </c>
      <c r="C7" s="158"/>
      <c r="D7" s="158"/>
      <c r="E7" s="158"/>
      <c r="F7" s="159"/>
      <c r="G7" s="156" t="s">
        <v>4</v>
      </c>
      <c r="H7" s="156"/>
      <c r="I7" s="156"/>
      <c r="J7" s="156"/>
      <c r="K7" s="156"/>
      <c r="L7" s="156" t="s">
        <v>5</v>
      </c>
      <c r="M7" s="156"/>
      <c r="N7" s="156"/>
      <c r="O7" s="157" t="s">
        <v>6</v>
      </c>
      <c r="P7" s="158"/>
      <c r="Q7" s="158"/>
      <c r="R7" s="158"/>
      <c r="S7" s="158"/>
      <c r="T7" s="158"/>
      <c r="U7" s="159"/>
      <c r="V7" s="157" t="s">
        <v>7</v>
      </c>
      <c r="W7" s="158"/>
      <c r="X7" s="158"/>
      <c r="Y7" s="158"/>
      <c r="Z7" s="158"/>
      <c r="AA7" s="159"/>
      <c r="AB7" s="155" t="s">
        <v>8</v>
      </c>
      <c r="AC7" s="155" t="s">
        <v>9</v>
      </c>
      <c r="AD7" s="155" t="s">
        <v>10</v>
      </c>
      <c r="AE7" s="155"/>
    </row>
    <row r="8" spans="1:31" ht="41.4" x14ac:dyDescent="0.25">
      <c r="A8" s="5" t="s">
        <v>11</v>
      </c>
      <c r="B8" s="6" t="s">
        <v>12</v>
      </c>
      <c r="C8" s="5" t="s">
        <v>13</v>
      </c>
      <c r="D8" s="5" t="s">
        <v>14</v>
      </c>
      <c r="E8" s="5" t="s">
        <v>15</v>
      </c>
      <c r="F8" s="6" t="s">
        <v>16</v>
      </c>
      <c r="G8" s="76" t="s">
        <v>195</v>
      </c>
      <c r="H8" s="76" t="s">
        <v>17</v>
      </c>
      <c r="I8" s="76" t="s">
        <v>18</v>
      </c>
      <c r="J8" s="76" t="s">
        <v>19</v>
      </c>
      <c r="K8" s="76" t="s">
        <v>20</v>
      </c>
      <c r="L8" s="76" t="s">
        <v>21</v>
      </c>
      <c r="M8" s="76" t="s">
        <v>22</v>
      </c>
      <c r="N8" s="76" t="s">
        <v>23</v>
      </c>
      <c r="O8" s="5" t="s">
        <v>24</v>
      </c>
      <c r="P8" s="6" t="s">
        <v>25</v>
      </c>
      <c r="Q8" s="6" t="s">
        <v>26</v>
      </c>
      <c r="R8" s="6" t="s">
        <v>27</v>
      </c>
      <c r="S8" s="6" t="s">
        <v>28</v>
      </c>
      <c r="T8" s="6" t="s">
        <v>29</v>
      </c>
      <c r="U8" s="7" t="s">
        <v>30</v>
      </c>
      <c r="V8" s="6" t="s">
        <v>25</v>
      </c>
      <c r="W8" s="6" t="s">
        <v>26</v>
      </c>
      <c r="X8" s="6" t="s">
        <v>27</v>
      </c>
      <c r="Y8" s="6" t="s">
        <v>28</v>
      </c>
      <c r="Z8" s="6" t="s">
        <v>29</v>
      </c>
      <c r="AA8" s="6" t="s">
        <v>31</v>
      </c>
      <c r="AB8" s="155"/>
      <c r="AC8" s="155"/>
      <c r="AD8" s="7" t="s">
        <v>32</v>
      </c>
      <c r="AE8" s="7" t="s">
        <v>33</v>
      </c>
    </row>
    <row r="9" spans="1:31" s="23" customFormat="1" ht="41.4" x14ac:dyDescent="0.25">
      <c r="A9" s="8">
        <v>160</v>
      </c>
      <c r="B9" s="9" t="s">
        <v>34</v>
      </c>
      <c r="C9" s="9" t="s">
        <v>35</v>
      </c>
      <c r="D9" s="9" t="s">
        <v>36</v>
      </c>
      <c r="E9" s="10" t="s">
        <v>37</v>
      </c>
      <c r="F9" s="11" t="s">
        <v>38</v>
      </c>
      <c r="G9" s="12"/>
      <c r="H9" s="13" t="s">
        <v>189</v>
      </c>
      <c r="I9" s="14"/>
      <c r="J9" s="15"/>
      <c r="K9" s="15"/>
      <c r="L9" s="16">
        <v>0</v>
      </c>
      <c r="M9" s="17"/>
      <c r="N9" s="18" t="str">
        <f t="shared" ref="N9:N43" si="0">IFERROR(IF(M9/L9&gt;100%,100%,M9/L9),"-")</f>
        <v>-</v>
      </c>
      <c r="O9" s="87"/>
      <c r="P9" s="78"/>
      <c r="Q9" s="79"/>
      <c r="R9" s="79"/>
      <c r="S9" s="79"/>
      <c r="T9" s="80"/>
      <c r="U9" s="77">
        <f t="shared" ref="U9:U37" si="1">SUM(P9:T9)</f>
        <v>0</v>
      </c>
      <c r="V9" s="78"/>
      <c r="W9" s="79"/>
      <c r="X9" s="79"/>
      <c r="Y9" s="79"/>
      <c r="Z9" s="80"/>
      <c r="AA9" s="77">
        <f t="shared" ref="AA9:AA42" si="2">SUM(V9:Z9)</f>
        <v>0</v>
      </c>
      <c r="AB9" s="20" t="str">
        <f>IFERROR(AA9/U9,"-")</f>
        <v>-</v>
      </c>
      <c r="AC9" s="21"/>
      <c r="AD9" s="22" t="s">
        <v>39</v>
      </c>
      <c r="AE9" s="22" t="s">
        <v>40</v>
      </c>
    </row>
    <row r="10" spans="1:31" s="23" customFormat="1" ht="72" customHeight="1" x14ac:dyDescent="0.25">
      <c r="A10" s="8">
        <v>161</v>
      </c>
      <c r="B10" s="9" t="s">
        <v>34</v>
      </c>
      <c r="C10" s="9" t="s">
        <v>35</v>
      </c>
      <c r="D10" s="9" t="s">
        <v>36</v>
      </c>
      <c r="E10" s="10" t="s">
        <v>41</v>
      </c>
      <c r="F10" s="11" t="s">
        <v>42</v>
      </c>
      <c r="G10" s="28"/>
      <c r="H10" s="13" t="s">
        <v>190</v>
      </c>
      <c r="I10" s="24"/>
      <c r="J10" s="15"/>
      <c r="K10" s="15"/>
      <c r="L10" s="16">
        <v>0</v>
      </c>
      <c r="M10" s="17"/>
      <c r="N10" s="18" t="str">
        <f t="shared" si="0"/>
        <v>-</v>
      </c>
      <c r="O10" s="87"/>
      <c r="P10" s="78"/>
      <c r="Q10" s="79"/>
      <c r="R10" s="79"/>
      <c r="S10" s="79"/>
      <c r="T10" s="80"/>
      <c r="U10" s="77">
        <f t="shared" si="1"/>
        <v>0</v>
      </c>
      <c r="V10" s="78"/>
      <c r="W10" s="79"/>
      <c r="X10" s="79"/>
      <c r="Y10" s="79"/>
      <c r="Z10" s="80"/>
      <c r="AA10" s="77">
        <f t="shared" si="2"/>
        <v>0</v>
      </c>
      <c r="AB10" s="20" t="str">
        <f>IFERROR(AA10/U10,"-")</f>
        <v>-</v>
      </c>
      <c r="AC10" s="25"/>
      <c r="AD10" s="22" t="s">
        <v>39</v>
      </c>
      <c r="AE10" s="22" t="s">
        <v>40</v>
      </c>
    </row>
    <row r="11" spans="1:31" s="23" customFormat="1" ht="82.8" x14ac:dyDescent="0.25">
      <c r="A11" s="6">
        <v>191</v>
      </c>
      <c r="B11" s="9" t="s">
        <v>43</v>
      </c>
      <c r="C11" s="26" t="s">
        <v>44</v>
      </c>
      <c r="D11" s="26" t="s">
        <v>45</v>
      </c>
      <c r="E11" s="27" t="s">
        <v>46</v>
      </c>
      <c r="F11" s="26" t="s">
        <v>47</v>
      </c>
      <c r="G11" s="28">
        <v>2021680010143</v>
      </c>
      <c r="H11" s="24" t="s">
        <v>107</v>
      </c>
      <c r="I11" s="24" t="s">
        <v>108</v>
      </c>
      <c r="J11" s="15"/>
      <c r="K11" s="15"/>
      <c r="L11" s="178">
        <v>1</v>
      </c>
      <c r="M11" s="150"/>
      <c r="N11" s="130">
        <f>IFERROR(IF(M12/L11&gt;100%,100%,M12/L11),"-")</f>
        <v>0</v>
      </c>
      <c r="O11" s="87" t="s">
        <v>158</v>
      </c>
      <c r="P11" s="78">
        <v>100000000</v>
      </c>
      <c r="Q11" s="79"/>
      <c r="R11" s="79"/>
      <c r="S11" s="79"/>
      <c r="T11" s="80"/>
      <c r="U11" s="128">
        <f>SUM(P11:T12)</f>
        <v>3264467210</v>
      </c>
      <c r="V11" s="78"/>
      <c r="W11" s="79"/>
      <c r="X11" s="79"/>
      <c r="Y11" s="79"/>
      <c r="Z11" s="80"/>
      <c r="AA11" s="128">
        <f>SUM(V11:Z12)</f>
        <v>0</v>
      </c>
      <c r="AB11" s="126">
        <f>IFERROR(AA11/U11,"-")</f>
        <v>0</v>
      </c>
      <c r="AC11" s="122"/>
      <c r="AD11" s="124" t="s">
        <v>39</v>
      </c>
      <c r="AE11" s="124" t="s">
        <v>40</v>
      </c>
    </row>
    <row r="12" spans="1:31" s="23" customFormat="1" ht="82.8" x14ac:dyDescent="0.25">
      <c r="A12" s="6">
        <v>191</v>
      </c>
      <c r="B12" s="26" t="s">
        <v>43</v>
      </c>
      <c r="C12" s="26" t="s">
        <v>44</v>
      </c>
      <c r="D12" s="26" t="s">
        <v>45</v>
      </c>
      <c r="E12" s="27" t="s">
        <v>46</v>
      </c>
      <c r="F12" s="26" t="s">
        <v>47</v>
      </c>
      <c r="G12" s="28">
        <v>2021680010125</v>
      </c>
      <c r="H12" s="29" t="s">
        <v>109</v>
      </c>
      <c r="I12" s="24" t="s">
        <v>110</v>
      </c>
      <c r="J12" s="15"/>
      <c r="K12" s="15"/>
      <c r="L12" s="179"/>
      <c r="M12" s="152"/>
      <c r="N12" s="131"/>
      <c r="O12" s="87" t="s">
        <v>177</v>
      </c>
      <c r="P12" s="78"/>
      <c r="Q12" s="79"/>
      <c r="R12" s="79"/>
      <c r="S12" s="79"/>
      <c r="T12" s="78">
        <v>3164467210</v>
      </c>
      <c r="U12" s="129"/>
      <c r="V12" s="78"/>
      <c r="W12" s="79"/>
      <c r="X12" s="79"/>
      <c r="Y12" s="79"/>
      <c r="Z12" s="80"/>
      <c r="AA12" s="129"/>
      <c r="AB12" s="127"/>
      <c r="AC12" s="123"/>
      <c r="AD12" s="125"/>
      <c r="AE12" s="125"/>
    </row>
    <row r="13" spans="1:31" s="23" customFormat="1" ht="82.8" x14ac:dyDescent="0.25">
      <c r="A13" s="8">
        <v>208</v>
      </c>
      <c r="B13" s="9" t="s">
        <v>43</v>
      </c>
      <c r="C13" s="9" t="s">
        <v>48</v>
      </c>
      <c r="D13" s="9" t="s">
        <v>49</v>
      </c>
      <c r="E13" s="27" t="s">
        <v>50</v>
      </c>
      <c r="F13" s="11" t="s">
        <v>51</v>
      </c>
      <c r="G13" s="19"/>
      <c r="H13" s="13" t="s">
        <v>189</v>
      </c>
      <c r="I13" s="14"/>
      <c r="J13" s="15"/>
      <c r="K13" s="15"/>
      <c r="L13" s="30">
        <v>0</v>
      </c>
      <c r="M13" s="31"/>
      <c r="N13" s="18" t="str">
        <f t="shared" si="0"/>
        <v>-</v>
      </c>
      <c r="O13" s="87"/>
      <c r="P13" s="78"/>
      <c r="Q13" s="79"/>
      <c r="R13" s="79"/>
      <c r="S13" s="79"/>
      <c r="T13" s="80"/>
      <c r="U13" s="77">
        <f t="shared" si="1"/>
        <v>0</v>
      </c>
      <c r="V13" s="78"/>
      <c r="W13" s="79"/>
      <c r="X13" s="79"/>
      <c r="Y13" s="79"/>
      <c r="Z13" s="80"/>
      <c r="AA13" s="81">
        <f t="shared" si="2"/>
        <v>0</v>
      </c>
      <c r="AB13" s="20" t="str">
        <f>IFERROR(AA13/U13,"-")</f>
        <v>-</v>
      </c>
      <c r="AC13" s="32"/>
      <c r="AD13" s="33" t="s">
        <v>39</v>
      </c>
      <c r="AE13" s="33" t="s">
        <v>40</v>
      </c>
    </row>
    <row r="14" spans="1:31" s="23" customFormat="1" ht="82.8" x14ac:dyDescent="0.25">
      <c r="A14" s="8">
        <v>209</v>
      </c>
      <c r="B14" s="9" t="s">
        <v>43</v>
      </c>
      <c r="C14" s="9" t="s">
        <v>48</v>
      </c>
      <c r="D14" s="9" t="s">
        <v>49</v>
      </c>
      <c r="E14" s="10" t="s">
        <v>52</v>
      </c>
      <c r="F14" s="11" t="s">
        <v>53</v>
      </c>
      <c r="G14" s="28">
        <v>2021680010151</v>
      </c>
      <c r="H14" s="14" t="s">
        <v>111</v>
      </c>
      <c r="I14" s="14" t="s">
        <v>122</v>
      </c>
      <c r="J14" s="15"/>
      <c r="K14" s="15"/>
      <c r="L14" s="34">
        <v>0.2</v>
      </c>
      <c r="M14" s="17"/>
      <c r="N14" s="18">
        <f t="shared" si="0"/>
        <v>0</v>
      </c>
      <c r="O14" s="87" t="s">
        <v>154</v>
      </c>
      <c r="P14" s="78">
        <v>538203185.20000005</v>
      </c>
      <c r="Q14" s="79"/>
      <c r="R14" s="79"/>
      <c r="S14" s="79"/>
      <c r="T14" s="78">
        <v>48244044</v>
      </c>
      <c r="U14" s="77">
        <f t="shared" si="1"/>
        <v>586447229.20000005</v>
      </c>
      <c r="V14" s="78"/>
      <c r="W14" s="79"/>
      <c r="X14" s="79"/>
      <c r="Y14" s="79"/>
      <c r="Z14" s="80"/>
      <c r="AA14" s="77">
        <f t="shared" si="2"/>
        <v>0</v>
      </c>
      <c r="AB14" s="20">
        <f>IFERROR(AA14/U14,"-")</f>
        <v>0</v>
      </c>
      <c r="AC14" s="25"/>
      <c r="AD14" s="22" t="s">
        <v>39</v>
      </c>
      <c r="AE14" s="22" t="s">
        <v>40</v>
      </c>
    </row>
    <row r="15" spans="1:31" s="23" customFormat="1" ht="82.8" x14ac:dyDescent="0.25">
      <c r="A15" s="8">
        <v>210</v>
      </c>
      <c r="B15" s="9" t="s">
        <v>43</v>
      </c>
      <c r="C15" s="9" t="s">
        <v>48</v>
      </c>
      <c r="D15" s="9" t="s">
        <v>49</v>
      </c>
      <c r="E15" s="27" t="s">
        <v>54</v>
      </c>
      <c r="F15" s="9" t="s">
        <v>55</v>
      </c>
      <c r="G15" s="35">
        <v>2021680010092</v>
      </c>
      <c r="H15" s="13" t="s">
        <v>178</v>
      </c>
      <c r="I15" s="14" t="s">
        <v>179</v>
      </c>
      <c r="J15" s="15"/>
      <c r="K15" s="15"/>
      <c r="L15" s="36"/>
      <c r="M15" s="101">
        <v>19</v>
      </c>
      <c r="N15" s="37" t="str">
        <f t="shared" si="0"/>
        <v>-</v>
      </c>
      <c r="O15" s="87" t="s">
        <v>155</v>
      </c>
      <c r="P15" s="78">
        <v>361802568</v>
      </c>
      <c r="Q15" s="78"/>
      <c r="R15" s="79"/>
      <c r="S15" s="79"/>
      <c r="T15" s="78"/>
      <c r="U15" s="81">
        <f t="shared" si="1"/>
        <v>361802568</v>
      </c>
      <c r="V15" s="78">
        <v>361802568</v>
      </c>
      <c r="W15" s="78"/>
      <c r="X15" s="79"/>
      <c r="Y15" s="79"/>
      <c r="Z15" s="80"/>
      <c r="AA15" s="81">
        <f t="shared" si="2"/>
        <v>361802568</v>
      </c>
      <c r="AB15" s="20">
        <f>IFERROR(AA15/U15,"-")</f>
        <v>1</v>
      </c>
      <c r="AC15" s="32"/>
      <c r="AD15" s="33" t="s">
        <v>39</v>
      </c>
      <c r="AE15" s="33" t="s">
        <v>40</v>
      </c>
    </row>
    <row r="16" spans="1:31" s="23" customFormat="1" ht="72" customHeight="1" x14ac:dyDescent="0.25">
      <c r="A16" s="8">
        <v>214</v>
      </c>
      <c r="B16" s="9" t="s">
        <v>56</v>
      </c>
      <c r="C16" s="9" t="s">
        <v>57</v>
      </c>
      <c r="D16" s="9" t="s">
        <v>58</v>
      </c>
      <c r="E16" s="27" t="s">
        <v>59</v>
      </c>
      <c r="F16" s="9" t="s">
        <v>60</v>
      </c>
      <c r="G16" s="35">
        <v>2021680010129</v>
      </c>
      <c r="H16" s="29" t="s">
        <v>112</v>
      </c>
      <c r="I16" s="38"/>
      <c r="J16" s="15"/>
      <c r="K16" s="15"/>
      <c r="L16" s="136">
        <v>1</v>
      </c>
      <c r="M16" s="150">
        <v>1</v>
      </c>
      <c r="N16" s="130">
        <f t="shared" si="0"/>
        <v>1</v>
      </c>
      <c r="O16" s="87" t="s">
        <v>145</v>
      </c>
      <c r="P16" s="78">
        <v>3221347871.9899998</v>
      </c>
      <c r="Q16" s="78"/>
      <c r="R16" s="78"/>
      <c r="S16" s="78"/>
      <c r="T16" s="80"/>
      <c r="U16" s="128">
        <f>SUM(P16:T19)</f>
        <v>5679536092.5999994</v>
      </c>
      <c r="V16" s="78">
        <f>49000000+135500000</f>
        <v>184500000</v>
      </c>
      <c r="W16" s="78"/>
      <c r="X16" s="78"/>
      <c r="Y16" s="78"/>
      <c r="Z16" s="80"/>
      <c r="AA16" s="128">
        <f>SUM(V16:Z19)</f>
        <v>585554471.96000004</v>
      </c>
      <c r="AB16" s="126">
        <f>IFERROR(AA16/U16,"-")</f>
        <v>0.10309899654004007</v>
      </c>
      <c r="AC16" s="122"/>
      <c r="AD16" s="124" t="s">
        <v>39</v>
      </c>
      <c r="AE16" s="124" t="s">
        <v>40</v>
      </c>
    </row>
    <row r="17" spans="1:31" s="23" customFormat="1" ht="49.2" customHeight="1" x14ac:dyDescent="0.25">
      <c r="A17" s="85">
        <v>214</v>
      </c>
      <c r="B17" s="9" t="s">
        <v>56</v>
      </c>
      <c r="C17" s="9" t="s">
        <v>57</v>
      </c>
      <c r="D17" s="9" t="s">
        <v>58</v>
      </c>
      <c r="E17" s="27" t="s">
        <v>59</v>
      </c>
      <c r="F17" s="9" t="s">
        <v>60</v>
      </c>
      <c r="G17" s="35">
        <v>2020680010114</v>
      </c>
      <c r="H17" s="29" t="s">
        <v>186</v>
      </c>
      <c r="I17" s="38"/>
      <c r="J17" s="15"/>
      <c r="K17" s="15"/>
      <c r="L17" s="137"/>
      <c r="M17" s="151"/>
      <c r="N17" s="149"/>
      <c r="O17" s="87" t="s">
        <v>144</v>
      </c>
      <c r="P17" s="78">
        <v>185460092.59999999</v>
      </c>
      <c r="Q17" s="78"/>
      <c r="R17" s="78"/>
      <c r="S17" s="78"/>
      <c r="T17" s="80"/>
      <c r="U17" s="139"/>
      <c r="V17" s="78"/>
      <c r="W17" s="78"/>
      <c r="X17" s="78"/>
      <c r="Y17" s="78"/>
      <c r="Z17" s="80"/>
      <c r="AA17" s="139"/>
      <c r="AB17" s="140"/>
      <c r="AC17" s="141"/>
      <c r="AD17" s="142"/>
      <c r="AE17" s="142"/>
    </row>
    <row r="18" spans="1:31" s="23" customFormat="1" ht="61.2" customHeight="1" x14ac:dyDescent="0.25">
      <c r="A18" s="75">
        <v>214</v>
      </c>
      <c r="B18" s="9" t="s">
        <v>56</v>
      </c>
      <c r="C18" s="9" t="s">
        <v>57</v>
      </c>
      <c r="D18" s="9" t="s">
        <v>58</v>
      </c>
      <c r="E18" s="27" t="s">
        <v>59</v>
      </c>
      <c r="F18" s="9" t="s">
        <v>60</v>
      </c>
      <c r="G18" s="35">
        <v>2021680010069</v>
      </c>
      <c r="H18" s="29" t="s">
        <v>126</v>
      </c>
      <c r="I18" s="38"/>
      <c r="J18" s="15"/>
      <c r="K18" s="15"/>
      <c r="L18" s="137"/>
      <c r="M18" s="151"/>
      <c r="N18" s="149"/>
      <c r="O18" s="87" t="s">
        <v>143</v>
      </c>
      <c r="P18" s="78">
        <v>278652128.00999999</v>
      </c>
      <c r="Q18" s="78"/>
      <c r="R18" s="78"/>
      <c r="S18" s="78"/>
      <c r="T18" s="80"/>
      <c r="U18" s="139"/>
      <c r="V18" s="78">
        <v>277154471.95999998</v>
      </c>
      <c r="W18" s="78"/>
      <c r="X18" s="78"/>
      <c r="Y18" s="78"/>
      <c r="Z18" s="80"/>
      <c r="AA18" s="139"/>
      <c r="AB18" s="140"/>
      <c r="AC18" s="141"/>
      <c r="AD18" s="142"/>
      <c r="AE18" s="142"/>
    </row>
    <row r="19" spans="1:31" s="23" customFormat="1" ht="63" customHeight="1" x14ac:dyDescent="0.25">
      <c r="A19" s="5">
        <v>215</v>
      </c>
      <c r="B19" s="26" t="s">
        <v>56</v>
      </c>
      <c r="C19" s="26" t="s">
        <v>57</v>
      </c>
      <c r="D19" s="26" t="s">
        <v>61</v>
      </c>
      <c r="E19" s="27" t="s">
        <v>62</v>
      </c>
      <c r="F19" s="26" t="s">
        <v>63</v>
      </c>
      <c r="G19" s="35">
        <v>2021680010208</v>
      </c>
      <c r="H19" s="29" t="s">
        <v>130</v>
      </c>
      <c r="I19" s="38"/>
      <c r="J19" s="15"/>
      <c r="K19" s="41"/>
      <c r="L19" s="138"/>
      <c r="M19" s="152"/>
      <c r="N19" s="131"/>
      <c r="O19" s="90" t="s">
        <v>182</v>
      </c>
      <c r="P19" s="42">
        <v>1994076000</v>
      </c>
      <c r="Q19" s="42"/>
      <c r="R19" s="42"/>
      <c r="S19" s="42"/>
      <c r="T19" s="95"/>
      <c r="U19" s="129"/>
      <c r="V19" s="42">
        <f>48600000+75300000</f>
        <v>123900000</v>
      </c>
      <c r="W19" s="42"/>
      <c r="X19" s="42"/>
      <c r="Y19" s="42"/>
      <c r="Z19" s="80"/>
      <c r="AA19" s="129"/>
      <c r="AB19" s="127"/>
      <c r="AC19" s="123"/>
      <c r="AD19" s="125"/>
      <c r="AE19" s="125"/>
    </row>
    <row r="20" spans="1:31" s="23" customFormat="1" ht="45" customHeight="1" x14ac:dyDescent="0.25">
      <c r="A20" s="5">
        <v>215</v>
      </c>
      <c r="B20" s="26" t="s">
        <v>56</v>
      </c>
      <c r="C20" s="40" t="s">
        <v>57</v>
      </c>
      <c r="D20" s="26" t="s">
        <v>61</v>
      </c>
      <c r="E20" s="107" t="s">
        <v>62</v>
      </c>
      <c r="F20" s="26" t="s">
        <v>63</v>
      </c>
      <c r="G20" s="35">
        <v>2021680010212</v>
      </c>
      <c r="H20" s="29" t="s">
        <v>127</v>
      </c>
      <c r="I20" s="38"/>
      <c r="J20" s="15">
        <v>44562</v>
      </c>
      <c r="K20" s="41"/>
      <c r="L20" s="160">
        <v>40000</v>
      </c>
      <c r="M20" s="162">
        <f>1522</f>
        <v>1522</v>
      </c>
      <c r="N20" s="164">
        <f t="shared" si="0"/>
        <v>3.805E-2</v>
      </c>
      <c r="O20" s="87" t="s">
        <v>156</v>
      </c>
      <c r="P20" s="42">
        <v>13993681541</v>
      </c>
      <c r="Q20" s="42">
        <v>121402771</v>
      </c>
      <c r="R20" s="42"/>
      <c r="S20" s="42"/>
      <c r="T20" s="95"/>
      <c r="U20" s="146">
        <f>SUM(P20:T35)</f>
        <v>117573371072.72</v>
      </c>
      <c r="V20" s="42"/>
      <c r="W20" s="42"/>
      <c r="X20" s="42"/>
      <c r="Y20" s="42"/>
      <c r="Z20" s="80"/>
      <c r="AA20" s="146">
        <f>SUM(V20:Z35)</f>
        <v>50842326907.150002</v>
      </c>
      <c r="AB20" s="126">
        <f>IFERROR(AA20/U20,"-")</f>
        <v>0.43243062985498343</v>
      </c>
      <c r="AC20" s="143"/>
      <c r="AD20" s="124" t="s">
        <v>39</v>
      </c>
      <c r="AE20" s="124" t="s">
        <v>40</v>
      </c>
    </row>
    <row r="21" spans="1:31" s="23" customFormat="1" ht="41.4" customHeight="1" x14ac:dyDescent="0.25">
      <c r="A21" s="5">
        <v>215</v>
      </c>
      <c r="B21" s="26" t="s">
        <v>56</v>
      </c>
      <c r="C21" s="26" t="s">
        <v>57</v>
      </c>
      <c r="D21" s="26" t="s">
        <v>61</v>
      </c>
      <c r="E21" s="107" t="s">
        <v>62</v>
      </c>
      <c r="F21" s="26" t="s">
        <v>63</v>
      </c>
      <c r="G21" s="35">
        <v>2021680010211</v>
      </c>
      <c r="H21" s="29" t="s">
        <v>128</v>
      </c>
      <c r="I21" s="38"/>
      <c r="J21" s="15">
        <v>44562</v>
      </c>
      <c r="K21" s="120"/>
      <c r="L21" s="161"/>
      <c r="M21" s="163"/>
      <c r="N21" s="149"/>
      <c r="O21" s="90" t="s">
        <v>157</v>
      </c>
      <c r="P21" s="42">
        <v>1081682113</v>
      </c>
      <c r="Q21" s="42">
        <v>8118317887</v>
      </c>
      <c r="R21" s="42"/>
      <c r="S21" s="42"/>
      <c r="T21" s="95"/>
      <c r="U21" s="147"/>
      <c r="V21" s="42"/>
      <c r="W21" s="42"/>
      <c r="X21" s="42"/>
      <c r="Y21" s="42"/>
      <c r="Z21" s="80"/>
      <c r="AA21" s="147"/>
      <c r="AB21" s="140"/>
      <c r="AC21" s="144"/>
      <c r="AD21" s="142"/>
      <c r="AE21" s="142"/>
    </row>
    <row r="22" spans="1:31" s="23" customFormat="1" ht="58.2" customHeight="1" x14ac:dyDescent="0.25">
      <c r="A22" s="5">
        <v>215</v>
      </c>
      <c r="B22" s="26" t="s">
        <v>56</v>
      </c>
      <c r="C22" s="26" t="s">
        <v>57</v>
      </c>
      <c r="D22" s="26" t="s">
        <v>61</v>
      </c>
      <c r="E22" s="107" t="s">
        <v>62</v>
      </c>
      <c r="F22" s="26" t="s">
        <v>63</v>
      </c>
      <c r="G22" s="35">
        <v>2021680010209</v>
      </c>
      <c r="H22" s="29" t="s">
        <v>129</v>
      </c>
      <c r="I22" s="38"/>
      <c r="J22" s="15">
        <v>44562</v>
      </c>
      <c r="K22" s="41"/>
      <c r="L22" s="161"/>
      <c r="M22" s="163"/>
      <c r="N22" s="149"/>
      <c r="O22" s="90" t="s">
        <v>152</v>
      </c>
      <c r="P22" s="42">
        <v>22619939419</v>
      </c>
      <c r="Q22" s="42"/>
      <c r="R22" s="42"/>
      <c r="S22" s="42"/>
      <c r="T22" s="95"/>
      <c r="U22" s="147"/>
      <c r="V22" s="42"/>
      <c r="W22" s="42"/>
      <c r="X22" s="42"/>
      <c r="Y22" s="42"/>
      <c r="Z22" s="80"/>
      <c r="AA22" s="147"/>
      <c r="AB22" s="140"/>
      <c r="AC22" s="144"/>
      <c r="AD22" s="142"/>
      <c r="AE22" s="142"/>
    </row>
    <row r="23" spans="1:31" s="23" customFormat="1" ht="51.6" customHeight="1" x14ac:dyDescent="0.25">
      <c r="A23" s="5">
        <v>215</v>
      </c>
      <c r="B23" s="26" t="s">
        <v>56</v>
      </c>
      <c r="C23" s="26" t="s">
        <v>57</v>
      </c>
      <c r="D23" s="26" t="s">
        <v>61</v>
      </c>
      <c r="E23" s="107" t="s">
        <v>62</v>
      </c>
      <c r="F23" s="26" t="s">
        <v>63</v>
      </c>
      <c r="G23" s="35">
        <v>2021680010141</v>
      </c>
      <c r="H23" s="29" t="s">
        <v>113</v>
      </c>
      <c r="I23" s="38" t="s">
        <v>115</v>
      </c>
      <c r="J23" s="15">
        <v>44562</v>
      </c>
      <c r="K23" s="41"/>
      <c r="L23" s="161"/>
      <c r="M23" s="163"/>
      <c r="N23" s="149"/>
      <c r="O23" s="90" t="s">
        <v>159</v>
      </c>
      <c r="P23" s="42"/>
      <c r="Q23" s="42"/>
      <c r="R23" s="42"/>
      <c r="S23" s="42"/>
      <c r="T23" s="96">
        <v>1364566437</v>
      </c>
      <c r="U23" s="147"/>
      <c r="V23" s="42"/>
      <c r="W23" s="42"/>
      <c r="X23" s="42"/>
      <c r="Y23" s="42"/>
      <c r="Z23" s="80"/>
      <c r="AA23" s="147"/>
      <c r="AB23" s="140"/>
      <c r="AC23" s="144"/>
      <c r="AD23" s="142"/>
      <c r="AE23" s="142"/>
    </row>
    <row r="24" spans="1:31" s="23" customFormat="1" ht="77.25" customHeight="1" x14ac:dyDescent="0.25">
      <c r="A24" s="5">
        <v>215</v>
      </c>
      <c r="B24" s="26" t="s">
        <v>56</v>
      </c>
      <c r="C24" s="26" t="s">
        <v>57</v>
      </c>
      <c r="D24" s="26" t="s">
        <v>61</v>
      </c>
      <c r="E24" s="107" t="s">
        <v>62</v>
      </c>
      <c r="F24" s="26" t="s">
        <v>63</v>
      </c>
      <c r="G24" s="35">
        <v>2021680010173</v>
      </c>
      <c r="H24" s="29" t="s">
        <v>131</v>
      </c>
      <c r="I24" s="38" t="s">
        <v>118</v>
      </c>
      <c r="J24" s="15">
        <v>44562</v>
      </c>
      <c r="K24" s="41"/>
      <c r="L24" s="161"/>
      <c r="M24" s="163"/>
      <c r="N24" s="149"/>
      <c r="O24" s="90" t="s">
        <v>117</v>
      </c>
      <c r="P24" s="42">
        <v>195030130</v>
      </c>
      <c r="Q24" s="42"/>
      <c r="R24" s="42"/>
      <c r="S24" s="42"/>
      <c r="T24" s="95"/>
      <c r="U24" s="147"/>
      <c r="V24" s="42">
        <v>194266364</v>
      </c>
      <c r="W24" s="42"/>
      <c r="X24" s="42"/>
      <c r="Y24" s="42"/>
      <c r="Z24" s="80"/>
      <c r="AA24" s="147"/>
      <c r="AB24" s="140"/>
      <c r="AC24" s="144"/>
      <c r="AD24" s="142"/>
      <c r="AE24" s="142"/>
    </row>
    <row r="25" spans="1:31" s="23" customFormat="1" ht="55.2" customHeight="1" x14ac:dyDescent="0.25">
      <c r="A25" s="5">
        <v>215</v>
      </c>
      <c r="B25" s="26" t="s">
        <v>56</v>
      </c>
      <c r="C25" s="26" t="s">
        <v>57</v>
      </c>
      <c r="D25" s="26" t="s">
        <v>61</v>
      </c>
      <c r="E25" s="107" t="s">
        <v>62</v>
      </c>
      <c r="F25" s="26" t="s">
        <v>63</v>
      </c>
      <c r="G25" s="35">
        <v>2021680010168</v>
      </c>
      <c r="H25" s="29" t="s">
        <v>114</v>
      </c>
      <c r="I25" s="38" t="s">
        <v>116</v>
      </c>
      <c r="J25" s="15">
        <v>44621</v>
      </c>
      <c r="K25" s="41"/>
      <c r="L25" s="161"/>
      <c r="M25" s="163"/>
      <c r="N25" s="149"/>
      <c r="O25" s="90" t="s">
        <v>153</v>
      </c>
      <c r="P25" s="42">
        <v>7614247333</v>
      </c>
      <c r="Q25" s="42"/>
      <c r="R25" s="42"/>
      <c r="S25" s="42"/>
      <c r="T25" s="80"/>
      <c r="U25" s="147"/>
      <c r="V25" s="42"/>
      <c r="W25" s="42"/>
      <c r="X25" s="42"/>
      <c r="Y25" s="42"/>
      <c r="Z25" s="80"/>
      <c r="AA25" s="147"/>
      <c r="AB25" s="140"/>
      <c r="AC25" s="144"/>
      <c r="AD25" s="142"/>
      <c r="AE25" s="142"/>
    </row>
    <row r="26" spans="1:31" s="23" customFormat="1" ht="41.4" customHeight="1" x14ac:dyDescent="0.25">
      <c r="A26" s="5">
        <v>215</v>
      </c>
      <c r="B26" s="26" t="s">
        <v>56</v>
      </c>
      <c r="C26" s="26" t="s">
        <v>57</v>
      </c>
      <c r="D26" s="26" t="s">
        <v>61</v>
      </c>
      <c r="E26" s="107" t="s">
        <v>62</v>
      </c>
      <c r="F26" s="26" t="s">
        <v>63</v>
      </c>
      <c r="G26" s="35">
        <v>2021680010140</v>
      </c>
      <c r="H26" s="29" t="s">
        <v>141</v>
      </c>
      <c r="I26" s="38" t="s">
        <v>137</v>
      </c>
      <c r="J26" s="15"/>
      <c r="K26" s="41"/>
      <c r="L26" s="161"/>
      <c r="M26" s="163"/>
      <c r="N26" s="149"/>
      <c r="O26" s="90" t="s">
        <v>142</v>
      </c>
      <c r="P26" s="42"/>
      <c r="Q26" s="42"/>
      <c r="R26" s="42"/>
      <c r="S26" s="42"/>
      <c r="T26" s="80">
        <v>20142555459.169998</v>
      </c>
      <c r="U26" s="147"/>
      <c r="V26" s="42"/>
      <c r="W26" s="42"/>
      <c r="X26" s="42"/>
      <c r="Y26" s="42"/>
      <c r="Z26" s="80">
        <v>17410313330</v>
      </c>
      <c r="AA26" s="147"/>
      <c r="AB26" s="140"/>
      <c r="AC26" s="144"/>
      <c r="AD26" s="142"/>
      <c r="AE26" s="142"/>
    </row>
    <row r="27" spans="1:31" s="23" customFormat="1" ht="41.4" customHeight="1" x14ac:dyDescent="0.25">
      <c r="A27" s="5">
        <v>215</v>
      </c>
      <c r="B27" s="26" t="s">
        <v>56</v>
      </c>
      <c r="C27" s="26" t="s">
        <v>57</v>
      </c>
      <c r="D27" s="26" t="s">
        <v>61</v>
      </c>
      <c r="E27" s="107" t="s">
        <v>62</v>
      </c>
      <c r="F27" s="26" t="s">
        <v>63</v>
      </c>
      <c r="G27" s="35">
        <v>2021680010130</v>
      </c>
      <c r="H27" s="29" t="s">
        <v>139</v>
      </c>
      <c r="I27" s="38" t="s">
        <v>137</v>
      </c>
      <c r="J27" s="15"/>
      <c r="K27" s="41"/>
      <c r="L27" s="161"/>
      <c r="M27" s="163"/>
      <c r="N27" s="149"/>
      <c r="O27" s="90" t="s">
        <v>140</v>
      </c>
      <c r="P27" s="42"/>
      <c r="Q27" s="42"/>
      <c r="R27" s="42"/>
      <c r="S27" s="42"/>
      <c r="T27" s="80">
        <v>35102994149.330002</v>
      </c>
      <c r="U27" s="147"/>
      <c r="V27" s="42"/>
      <c r="W27" s="42"/>
      <c r="X27" s="42"/>
      <c r="Y27" s="42"/>
      <c r="Z27" s="80">
        <v>31098044268</v>
      </c>
      <c r="AA27" s="147"/>
      <c r="AB27" s="140"/>
      <c r="AC27" s="144"/>
      <c r="AD27" s="142"/>
      <c r="AE27" s="142"/>
    </row>
    <row r="28" spans="1:31" s="23" customFormat="1" ht="41.4" customHeight="1" x14ac:dyDescent="0.25">
      <c r="A28" s="5">
        <v>215</v>
      </c>
      <c r="B28" s="26" t="s">
        <v>56</v>
      </c>
      <c r="C28" s="26" t="s">
        <v>57</v>
      </c>
      <c r="D28" s="26" t="s">
        <v>61</v>
      </c>
      <c r="E28" s="107" t="s">
        <v>62</v>
      </c>
      <c r="F28" s="26" t="s">
        <v>63</v>
      </c>
      <c r="G28" s="35">
        <v>2021680010115</v>
      </c>
      <c r="H28" s="29" t="s">
        <v>136</v>
      </c>
      <c r="I28" s="38" t="s">
        <v>137</v>
      </c>
      <c r="J28" s="15"/>
      <c r="K28" s="41"/>
      <c r="L28" s="161"/>
      <c r="M28" s="163"/>
      <c r="N28" s="149"/>
      <c r="O28" s="90" t="s">
        <v>138</v>
      </c>
      <c r="P28" s="42"/>
      <c r="Q28" s="42"/>
      <c r="R28" s="42"/>
      <c r="S28" s="42"/>
      <c r="T28" s="80">
        <v>1602007202.5699999</v>
      </c>
      <c r="U28" s="147"/>
      <c r="V28" s="42"/>
      <c r="W28" s="42"/>
      <c r="X28" s="42"/>
      <c r="Y28" s="42"/>
      <c r="Z28" s="80"/>
      <c r="AA28" s="147"/>
      <c r="AB28" s="140"/>
      <c r="AC28" s="144"/>
      <c r="AD28" s="142"/>
      <c r="AE28" s="142"/>
    </row>
    <row r="29" spans="1:31" s="23" customFormat="1" ht="41.4" customHeight="1" x14ac:dyDescent="0.25">
      <c r="A29" s="5">
        <v>215</v>
      </c>
      <c r="B29" s="26" t="s">
        <v>56</v>
      </c>
      <c r="C29" s="26" t="s">
        <v>57</v>
      </c>
      <c r="D29" s="26" t="s">
        <v>61</v>
      </c>
      <c r="E29" s="107" t="s">
        <v>62</v>
      </c>
      <c r="F29" s="26" t="s">
        <v>63</v>
      </c>
      <c r="G29" s="35">
        <v>2021680010021</v>
      </c>
      <c r="H29" s="29" t="s">
        <v>164</v>
      </c>
      <c r="I29" s="38" t="s">
        <v>165</v>
      </c>
      <c r="J29" s="15"/>
      <c r="K29" s="41"/>
      <c r="L29" s="161"/>
      <c r="M29" s="163"/>
      <c r="N29" s="149"/>
      <c r="O29" s="90" t="s">
        <v>166</v>
      </c>
      <c r="P29" s="42">
        <v>407210660</v>
      </c>
      <c r="Q29" s="42"/>
      <c r="R29" s="42"/>
      <c r="S29" s="42"/>
      <c r="T29" s="80"/>
      <c r="U29" s="147"/>
      <c r="V29" s="42">
        <v>407210660</v>
      </c>
      <c r="W29" s="42"/>
      <c r="X29" s="42"/>
      <c r="Y29" s="42"/>
      <c r="Z29" s="80"/>
      <c r="AA29" s="147"/>
      <c r="AB29" s="140"/>
      <c r="AC29" s="144"/>
      <c r="AD29" s="142"/>
      <c r="AE29" s="142"/>
    </row>
    <row r="30" spans="1:31" s="23" customFormat="1" ht="69" customHeight="1" x14ac:dyDescent="0.25">
      <c r="A30" s="5">
        <v>215</v>
      </c>
      <c r="B30" s="26" t="s">
        <v>56</v>
      </c>
      <c r="C30" s="26" t="s">
        <v>57</v>
      </c>
      <c r="D30" s="26" t="s">
        <v>61</v>
      </c>
      <c r="E30" s="107" t="s">
        <v>62</v>
      </c>
      <c r="F30" s="26" t="s">
        <v>63</v>
      </c>
      <c r="G30" s="35">
        <v>2021680010094</v>
      </c>
      <c r="H30" s="29" t="s">
        <v>172</v>
      </c>
      <c r="I30" s="38" t="s">
        <v>173</v>
      </c>
      <c r="J30" s="15"/>
      <c r="K30" s="41"/>
      <c r="L30" s="161"/>
      <c r="M30" s="163"/>
      <c r="N30" s="149"/>
      <c r="O30" s="90" t="s">
        <v>171</v>
      </c>
      <c r="P30" s="42">
        <v>617022563</v>
      </c>
      <c r="Q30" s="42"/>
      <c r="R30" s="42"/>
      <c r="S30" s="42"/>
      <c r="T30" s="80"/>
      <c r="U30" s="147"/>
      <c r="V30" s="42">
        <v>617022562</v>
      </c>
      <c r="W30" s="42"/>
      <c r="X30" s="42"/>
      <c r="Y30" s="42"/>
      <c r="Z30" s="80"/>
      <c r="AA30" s="147"/>
      <c r="AB30" s="140"/>
      <c r="AC30" s="144"/>
      <c r="AD30" s="142"/>
      <c r="AE30" s="142"/>
    </row>
    <row r="31" spans="1:31" s="23" customFormat="1" ht="41.4" customHeight="1" x14ac:dyDescent="0.25">
      <c r="A31" s="5">
        <v>215</v>
      </c>
      <c r="B31" s="26" t="s">
        <v>56</v>
      </c>
      <c r="C31" s="26" t="s">
        <v>57</v>
      </c>
      <c r="D31" s="26" t="s">
        <v>61</v>
      </c>
      <c r="E31" s="107" t="s">
        <v>62</v>
      </c>
      <c r="F31" s="26" t="s">
        <v>63</v>
      </c>
      <c r="G31" s="35">
        <v>2021680010182</v>
      </c>
      <c r="H31" s="29" t="s">
        <v>175</v>
      </c>
      <c r="I31" s="38" t="s">
        <v>165</v>
      </c>
      <c r="J31" s="15"/>
      <c r="K31" s="41"/>
      <c r="L31" s="161"/>
      <c r="M31" s="163"/>
      <c r="N31" s="149"/>
      <c r="O31" s="90" t="s">
        <v>176</v>
      </c>
      <c r="P31" s="42">
        <v>66140838</v>
      </c>
      <c r="Q31" s="42"/>
      <c r="R31" s="42"/>
      <c r="S31" s="42"/>
      <c r="T31" s="80"/>
      <c r="U31" s="147"/>
      <c r="V31" s="42">
        <v>66140838</v>
      </c>
      <c r="W31" s="42"/>
      <c r="X31" s="42"/>
      <c r="Y31" s="42"/>
      <c r="Z31" s="80"/>
      <c r="AA31" s="147"/>
      <c r="AB31" s="140"/>
      <c r="AC31" s="144"/>
      <c r="AD31" s="142"/>
      <c r="AE31" s="142"/>
    </row>
    <row r="32" spans="1:31" s="23" customFormat="1" ht="55.2" customHeight="1" x14ac:dyDescent="0.25">
      <c r="A32" s="5">
        <v>215</v>
      </c>
      <c r="B32" s="26" t="s">
        <v>56</v>
      </c>
      <c r="C32" s="26" t="s">
        <v>57</v>
      </c>
      <c r="D32" s="26" t="s">
        <v>61</v>
      </c>
      <c r="E32" s="107" t="s">
        <v>62</v>
      </c>
      <c r="F32" s="26" t="s">
        <v>63</v>
      </c>
      <c r="G32" s="35">
        <v>2021680010011</v>
      </c>
      <c r="H32" s="29" t="s">
        <v>180</v>
      </c>
      <c r="I32" s="38" t="s">
        <v>165</v>
      </c>
      <c r="J32" s="15"/>
      <c r="K32" s="41"/>
      <c r="L32" s="161"/>
      <c r="M32" s="163"/>
      <c r="N32" s="149"/>
      <c r="O32" s="90" t="s">
        <v>181</v>
      </c>
      <c r="P32" s="42">
        <v>236770830.5</v>
      </c>
      <c r="Q32" s="42"/>
      <c r="R32" s="42"/>
      <c r="S32" s="42"/>
      <c r="T32" s="80"/>
      <c r="U32" s="147"/>
      <c r="V32" s="42">
        <v>236770830</v>
      </c>
      <c r="W32" s="42"/>
      <c r="X32" s="42"/>
      <c r="Y32" s="42"/>
      <c r="Z32" s="80"/>
      <c r="AA32" s="147"/>
      <c r="AB32" s="140"/>
      <c r="AC32" s="144"/>
      <c r="AD32" s="142"/>
      <c r="AE32" s="142"/>
    </row>
    <row r="33" spans="1:31" s="23" customFormat="1" ht="41.4" customHeight="1" x14ac:dyDescent="0.25">
      <c r="A33" s="5">
        <v>215</v>
      </c>
      <c r="B33" s="26" t="s">
        <v>56</v>
      </c>
      <c r="C33" s="26" t="s">
        <v>57</v>
      </c>
      <c r="D33" s="26" t="s">
        <v>61</v>
      </c>
      <c r="E33" s="107" t="s">
        <v>62</v>
      </c>
      <c r="F33" s="26" t="s">
        <v>63</v>
      </c>
      <c r="G33" s="35">
        <v>2021680010024</v>
      </c>
      <c r="H33" s="29" t="s">
        <v>183</v>
      </c>
      <c r="I33" s="38" t="s">
        <v>165</v>
      </c>
      <c r="J33" s="15"/>
      <c r="K33" s="41"/>
      <c r="L33" s="161"/>
      <c r="M33" s="163"/>
      <c r="N33" s="149"/>
      <c r="O33" s="90" t="s">
        <v>184</v>
      </c>
      <c r="P33" s="42">
        <v>812558055.14999998</v>
      </c>
      <c r="Q33" s="42"/>
      <c r="R33" s="42"/>
      <c r="S33" s="42"/>
      <c r="T33" s="80"/>
      <c r="U33" s="147"/>
      <c r="V33" s="42">
        <v>812558055.14999998</v>
      </c>
      <c r="W33" s="42"/>
      <c r="X33" s="42"/>
      <c r="Y33" s="42"/>
      <c r="Z33" s="80"/>
      <c r="AA33" s="147"/>
      <c r="AB33" s="140"/>
      <c r="AC33" s="144"/>
      <c r="AD33" s="142"/>
      <c r="AE33" s="142"/>
    </row>
    <row r="34" spans="1:31" s="23" customFormat="1" ht="55.2" customHeight="1" x14ac:dyDescent="0.25">
      <c r="A34" s="5">
        <v>215</v>
      </c>
      <c r="B34" s="26" t="s">
        <v>56</v>
      </c>
      <c r="C34" s="26" t="s">
        <v>57</v>
      </c>
      <c r="D34" s="26" t="s">
        <v>61</v>
      </c>
      <c r="E34" s="107" t="s">
        <v>62</v>
      </c>
      <c r="F34" s="26" t="s">
        <v>63</v>
      </c>
      <c r="G34" s="35"/>
      <c r="H34" s="29" t="s">
        <v>194</v>
      </c>
      <c r="I34" s="14" t="s">
        <v>150</v>
      </c>
      <c r="J34" s="15"/>
      <c r="K34" s="41"/>
      <c r="L34" s="161"/>
      <c r="M34" s="163"/>
      <c r="N34" s="149"/>
      <c r="O34" s="90" t="s">
        <v>192</v>
      </c>
      <c r="P34" s="97">
        <v>3335243684</v>
      </c>
      <c r="Q34" s="42"/>
      <c r="R34" s="42"/>
      <c r="S34" s="42"/>
      <c r="T34" s="80"/>
      <c r="U34" s="147"/>
      <c r="V34" s="42"/>
      <c r="W34" s="42"/>
      <c r="X34" s="42"/>
      <c r="Y34" s="42"/>
      <c r="Z34" s="80"/>
      <c r="AA34" s="147"/>
      <c r="AB34" s="140"/>
      <c r="AC34" s="144"/>
      <c r="AD34" s="142"/>
      <c r="AE34" s="142"/>
    </row>
    <row r="35" spans="1:31" s="23" customFormat="1" ht="45.6" customHeight="1" x14ac:dyDescent="0.25">
      <c r="A35" s="5">
        <v>215</v>
      </c>
      <c r="B35" s="26" t="s">
        <v>56</v>
      </c>
      <c r="C35" s="26" t="s">
        <v>57</v>
      </c>
      <c r="D35" s="26" t="s">
        <v>61</v>
      </c>
      <c r="E35" s="107" t="s">
        <v>62</v>
      </c>
      <c r="F35" s="26" t="s">
        <v>63</v>
      </c>
      <c r="G35" s="35">
        <v>20210680010028</v>
      </c>
      <c r="H35" s="55" t="s">
        <v>193</v>
      </c>
      <c r="I35" s="38"/>
      <c r="J35" s="15"/>
      <c r="K35" s="41"/>
      <c r="L35" s="135"/>
      <c r="M35" s="133"/>
      <c r="N35" s="131"/>
      <c r="O35" s="90" t="s">
        <v>191</v>
      </c>
      <c r="P35" s="42">
        <v>142000000</v>
      </c>
      <c r="Q35" s="42"/>
      <c r="R35" s="42"/>
      <c r="S35" s="42"/>
      <c r="T35" s="80"/>
      <c r="U35" s="148"/>
      <c r="V35" s="42"/>
      <c r="W35" s="42"/>
      <c r="X35" s="42"/>
      <c r="Y35" s="42"/>
      <c r="Z35" s="80"/>
      <c r="AA35" s="148"/>
      <c r="AB35" s="127"/>
      <c r="AC35" s="145"/>
      <c r="AD35" s="125"/>
      <c r="AE35" s="125"/>
    </row>
    <row r="36" spans="1:31" s="23" customFormat="1" ht="41.4" x14ac:dyDescent="0.25">
      <c r="A36" s="8">
        <v>216</v>
      </c>
      <c r="B36" s="9" t="s">
        <v>56</v>
      </c>
      <c r="C36" s="9" t="s">
        <v>57</v>
      </c>
      <c r="D36" s="9" t="s">
        <v>61</v>
      </c>
      <c r="E36" s="10" t="s">
        <v>64</v>
      </c>
      <c r="F36" s="11" t="s">
        <v>65</v>
      </c>
      <c r="G36" s="19"/>
      <c r="H36" s="13" t="s">
        <v>189</v>
      </c>
      <c r="I36" s="14"/>
      <c r="J36" s="15"/>
      <c r="K36" s="15"/>
      <c r="L36" s="30">
        <v>0</v>
      </c>
      <c r="M36" s="31"/>
      <c r="N36" s="18" t="str">
        <f t="shared" si="0"/>
        <v>-</v>
      </c>
      <c r="O36" s="87"/>
      <c r="P36" s="78"/>
      <c r="Q36" s="79"/>
      <c r="R36" s="79"/>
      <c r="S36" s="80"/>
      <c r="T36" s="42"/>
      <c r="U36" s="77">
        <f t="shared" si="1"/>
        <v>0</v>
      </c>
      <c r="V36" s="78"/>
      <c r="W36" s="79"/>
      <c r="X36" s="79"/>
      <c r="Y36" s="79"/>
      <c r="Z36" s="80"/>
      <c r="AA36" s="77">
        <f t="shared" si="2"/>
        <v>0</v>
      </c>
      <c r="AB36" s="20" t="str">
        <f>IFERROR(AA36/U36,"-")</f>
        <v>-</v>
      </c>
      <c r="AC36" s="25"/>
      <c r="AD36" s="22" t="s">
        <v>39</v>
      </c>
      <c r="AE36" s="22" t="s">
        <v>40</v>
      </c>
    </row>
    <row r="37" spans="1:31" s="23" customFormat="1" ht="41.4" x14ac:dyDescent="0.25">
      <c r="A37" s="8">
        <v>219</v>
      </c>
      <c r="B37" s="9" t="s">
        <v>56</v>
      </c>
      <c r="C37" s="9" t="s">
        <v>57</v>
      </c>
      <c r="D37" s="9" t="s">
        <v>66</v>
      </c>
      <c r="E37" s="10" t="s">
        <v>67</v>
      </c>
      <c r="F37" s="11" t="s">
        <v>68</v>
      </c>
      <c r="G37" s="19"/>
      <c r="H37" s="13" t="s">
        <v>189</v>
      </c>
      <c r="I37" s="14"/>
      <c r="J37" s="15"/>
      <c r="K37" s="15"/>
      <c r="L37" s="43">
        <v>0</v>
      </c>
      <c r="M37" s="31"/>
      <c r="N37" s="18" t="str">
        <f t="shared" si="0"/>
        <v>-</v>
      </c>
      <c r="O37" s="87"/>
      <c r="P37" s="78"/>
      <c r="Q37" s="79"/>
      <c r="R37" s="79"/>
      <c r="S37" s="80"/>
      <c r="T37" s="79"/>
      <c r="U37" s="77">
        <f t="shared" si="1"/>
        <v>0</v>
      </c>
      <c r="V37" s="78"/>
      <c r="W37" s="79"/>
      <c r="X37" s="79"/>
      <c r="Y37" s="79"/>
      <c r="Z37" s="80"/>
      <c r="AA37" s="77">
        <f t="shared" si="2"/>
        <v>0</v>
      </c>
      <c r="AB37" s="20" t="str">
        <f>IFERROR(AA37/U37,"-")</f>
        <v>-</v>
      </c>
      <c r="AC37" s="25"/>
      <c r="AD37" s="22" t="s">
        <v>39</v>
      </c>
      <c r="AE37" s="22" t="s">
        <v>40</v>
      </c>
    </row>
    <row r="38" spans="1:31" s="23" customFormat="1" ht="48.6" customHeight="1" x14ac:dyDescent="0.25">
      <c r="A38" s="94">
        <v>220</v>
      </c>
      <c r="B38" s="9" t="s">
        <v>56</v>
      </c>
      <c r="C38" s="9" t="s">
        <v>57</v>
      </c>
      <c r="D38" s="9" t="s">
        <v>66</v>
      </c>
      <c r="E38" s="27" t="s">
        <v>69</v>
      </c>
      <c r="F38" s="9" t="s">
        <v>70</v>
      </c>
      <c r="G38" s="35">
        <v>2021680010004</v>
      </c>
      <c r="H38" s="13" t="s">
        <v>188</v>
      </c>
      <c r="I38" s="14" t="s">
        <v>168</v>
      </c>
      <c r="J38" s="15"/>
      <c r="K38" s="15"/>
      <c r="L38" s="134">
        <v>0</v>
      </c>
      <c r="M38" s="132"/>
      <c r="N38" s="130" t="str">
        <f>IFERROR(IF(M39/L38&gt;100%,100%,M39/L38),"-")</f>
        <v>-</v>
      </c>
      <c r="O38" s="87" t="s">
        <v>170</v>
      </c>
      <c r="P38" s="78">
        <v>1178167596</v>
      </c>
      <c r="Q38" s="79"/>
      <c r="R38" s="79"/>
      <c r="S38" s="80"/>
      <c r="T38" s="79"/>
      <c r="U38" s="128">
        <f>SUM(P38:T39)</f>
        <v>1554415606</v>
      </c>
      <c r="V38" s="78">
        <v>856943752</v>
      </c>
      <c r="W38" s="79"/>
      <c r="X38" s="79"/>
      <c r="Y38" s="79"/>
      <c r="Z38" s="80"/>
      <c r="AA38" s="128">
        <f>SUM(V38:Z39)</f>
        <v>856943752</v>
      </c>
      <c r="AB38" s="126">
        <f>IFERROR(AA38/U38,"-")</f>
        <v>0.5512964156382768</v>
      </c>
      <c r="AC38" s="122"/>
      <c r="AD38" s="124" t="s">
        <v>39</v>
      </c>
      <c r="AE38" s="124" t="s">
        <v>40</v>
      </c>
    </row>
    <row r="39" spans="1:31" s="23" customFormat="1" ht="84.6" customHeight="1" x14ac:dyDescent="0.25">
      <c r="A39" s="8">
        <v>220</v>
      </c>
      <c r="B39" s="9" t="s">
        <v>56</v>
      </c>
      <c r="C39" s="9" t="s">
        <v>57</v>
      </c>
      <c r="D39" s="9" t="s">
        <v>66</v>
      </c>
      <c r="E39" s="27" t="s">
        <v>69</v>
      </c>
      <c r="F39" s="9" t="s">
        <v>70</v>
      </c>
      <c r="G39" s="35"/>
      <c r="H39" s="11" t="s">
        <v>187</v>
      </c>
      <c r="I39" s="14" t="s">
        <v>150</v>
      </c>
      <c r="J39" s="15"/>
      <c r="K39" s="15"/>
      <c r="L39" s="135"/>
      <c r="M39" s="133"/>
      <c r="N39" s="131"/>
      <c r="O39" s="87" t="s">
        <v>169</v>
      </c>
      <c r="P39" s="78">
        <f>376248010</f>
        <v>376248010</v>
      </c>
      <c r="Q39" s="79"/>
      <c r="R39" s="79"/>
      <c r="S39" s="80"/>
      <c r="T39" s="79"/>
      <c r="U39" s="129"/>
      <c r="V39" s="78"/>
      <c r="W39" s="79"/>
      <c r="X39" s="79"/>
      <c r="Y39" s="79"/>
      <c r="Z39" s="80"/>
      <c r="AA39" s="129"/>
      <c r="AB39" s="127"/>
      <c r="AC39" s="123"/>
      <c r="AD39" s="125"/>
      <c r="AE39" s="125"/>
    </row>
    <row r="40" spans="1:31" s="23" customFormat="1" ht="54.75" customHeight="1" x14ac:dyDescent="0.25">
      <c r="A40" s="86">
        <v>221</v>
      </c>
      <c r="B40" s="9" t="s">
        <v>56</v>
      </c>
      <c r="C40" s="9" t="s">
        <v>57</v>
      </c>
      <c r="D40" s="9" t="s">
        <v>66</v>
      </c>
      <c r="E40" s="45" t="s">
        <v>71</v>
      </c>
      <c r="F40" s="9" t="s">
        <v>72</v>
      </c>
      <c r="G40" s="35">
        <v>2021680010068</v>
      </c>
      <c r="H40" s="13" t="s">
        <v>167</v>
      </c>
      <c r="I40" s="14" t="s">
        <v>168</v>
      </c>
      <c r="J40" s="15"/>
      <c r="K40" s="15"/>
      <c r="L40" s="134">
        <v>0</v>
      </c>
      <c r="M40" s="132">
        <v>150</v>
      </c>
      <c r="N40" s="130" t="str">
        <f>IFERROR(IF(M41/L41&gt;100%,100%,M41/L41),"-")</f>
        <v>-</v>
      </c>
      <c r="O40" s="87" t="s">
        <v>151</v>
      </c>
      <c r="P40" s="78">
        <v>825420368</v>
      </c>
      <c r="Q40" s="79"/>
      <c r="R40" s="79"/>
      <c r="S40" s="80"/>
      <c r="T40" s="79"/>
      <c r="U40" s="128">
        <f>SUM(P40:T41)</f>
        <v>3825420368</v>
      </c>
      <c r="V40" s="78">
        <v>825420368</v>
      </c>
      <c r="W40" s="79"/>
      <c r="X40" s="79"/>
      <c r="Y40" s="79"/>
      <c r="Z40" s="80"/>
      <c r="AA40" s="128">
        <f>SUM(V40:Z41)</f>
        <v>825420368</v>
      </c>
      <c r="AB40" s="126">
        <f>IFERROR(AA40/U40,"-")</f>
        <v>0.21577246121882937</v>
      </c>
      <c r="AC40" s="122"/>
      <c r="AD40" s="124" t="s">
        <v>39</v>
      </c>
      <c r="AE40" s="124" t="s">
        <v>40</v>
      </c>
    </row>
    <row r="41" spans="1:31" s="23" customFormat="1" ht="41.4" x14ac:dyDescent="0.25">
      <c r="A41" s="8">
        <v>221</v>
      </c>
      <c r="B41" s="9" t="s">
        <v>56</v>
      </c>
      <c r="C41" s="9" t="s">
        <v>57</v>
      </c>
      <c r="D41" s="9" t="s">
        <v>66</v>
      </c>
      <c r="E41" s="45" t="s">
        <v>71</v>
      </c>
      <c r="F41" s="9" t="s">
        <v>72</v>
      </c>
      <c r="G41" s="28">
        <v>2021680010114</v>
      </c>
      <c r="H41" s="24" t="s">
        <v>134</v>
      </c>
      <c r="I41" s="13" t="s">
        <v>120</v>
      </c>
      <c r="J41" s="15"/>
      <c r="K41" s="15"/>
      <c r="L41" s="135"/>
      <c r="M41" s="133"/>
      <c r="N41" s="131"/>
      <c r="O41" s="91" t="s">
        <v>135</v>
      </c>
      <c r="P41" s="78"/>
      <c r="Q41" s="79"/>
      <c r="R41" s="79"/>
      <c r="S41" s="80"/>
      <c r="T41" s="97">
        <v>3000000000</v>
      </c>
      <c r="U41" s="129"/>
      <c r="V41" s="78"/>
      <c r="W41" s="79"/>
      <c r="X41" s="79"/>
      <c r="Y41" s="80"/>
      <c r="Z41" s="79"/>
      <c r="AA41" s="129"/>
      <c r="AB41" s="127"/>
      <c r="AC41" s="123"/>
      <c r="AD41" s="125"/>
      <c r="AE41" s="125"/>
    </row>
    <row r="42" spans="1:31" s="23" customFormat="1" ht="31.8" customHeight="1" x14ac:dyDescent="0.25">
      <c r="A42" s="8">
        <v>222</v>
      </c>
      <c r="B42" s="9" t="s">
        <v>56</v>
      </c>
      <c r="C42" s="9" t="s">
        <v>57</v>
      </c>
      <c r="D42" s="9" t="s">
        <v>66</v>
      </c>
      <c r="E42" s="10" t="s">
        <v>73</v>
      </c>
      <c r="F42" s="11" t="s">
        <v>74</v>
      </c>
      <c r="G42" s="28"/>
      <c r="H42" s="13"/>
      <c r="I42" s="24" t="s">
        <v>173</v>
      </c>
      <c r="J42" s="15"/>
      <c r="K42" s="15"/>
      <c r="L42" s="46">
        <v>0</v>
      </c>
      <c r="M42" s="47"/>
      <c r="N42" s="37" t="str">
        <f t="shared" si="0"/>
        <v>-</v>
      </c>
      <c r="O42" s="87" t="s">
        <v>174</v>
      </c>
      <c r="P42" s="78">
        <v>14989761.6</v>
      </c>
      <c r="Q42" s="78"/>
      <c r="R42" s="79"/>
      <c r="S42" s="80"/>
      <c r="T42" s="79"/>
      <c r="U42" s="81">
        <f>SUM(P42:T42)</f>
        <v>14989761.6</v>
      </c>
      <c r="V42" s="78"/>
      <c r="W42" s="79"/>
      <c r="X42" s="79"/>
      <c r="Y42" s="80"/>
      <c r="Z42" s="79"/>
      <c r="AA42" s="81">
        <f t="shared" si="2"/>
        <v>0</v>
      </c>
      <c r="AB42" s="44">
        <f>IFERROR(AA42/U42,"-")</f>
        <v>0</v>
      </c>
      <c r="AC42" s="32"/>
      <c r="AD42" s="33" t="s">
        <v>39</v>
      </c>
      <c r="AE42" s="33" t="s">
        <v>40</v>
      </c>
    </row>
    <row r="43" spans="1:31" s="23" customFormat="1" ht="61.8" customHeight="1" x14ac:dyDescent="0.25">
      <c r="A43" s="8">
        <v>223</v>
      </c>
      <c r="B43" s="9" t="s">
        <v>56</v>
      </c>
      <c r="C43" s="9" t="s">
        <v>57</v>
      </c>
      <c r="D43" s="48" t="s">
        <v>75</v>
      </c>
      <c r="E43" s="27" t="s">
        <v>76</v>
      </c>
      <c r="F43" s="9" t="s">
        <v>77</v>
      </c>
      <c r="G43" s="121">
        <v>2021680010134</v>
      </c>
      <c r="H43" s="13" t="s">
        <v>132</v>
      </c>
      <c r="I43" s="49" t="s">
        <v>94</v>
      </c>
      <c r="J43" s="50">
        <v>44621</v>
      </c>
      <c r="K43" s="50">
        <v>44803</v>
      </c>
      <c r="L43" s="160">
        <v>1</v>
      </c>
      <c r="M43" s="162">
        <v>100</v>
      </c>
      <c r="N43" s="164">
        <f t="shared" si="0"/>
        <v>1</v>
      </c>
      <c r="O43" s="87" t="s">
        <v>160</v>
      </c>
      <c r="P43" s="78"/>
      <c r="Q43" s="78"/>
      <c r="R43" s="78"/>
      <c r="S43" s="80"/>
      <c r="T43" s="78">
        <v>4912275263</v>
      </c>
      <c r="U43" s="180">
        <f>SUM(P43:T45)</f>
        <v>11033330000</v>
      </c>
      <c r="V43" s="78"/>
      <c r="W43" s="78"/>
      <c r="X43" s="78"/>
      <c r="Y43" s="80"/>
      <c r="Z43" s="78"/>
      <c r="AA43" s="128">
        <f>SUM(V43:Z45)</f>
        <v>3688331886</v>
      </c>
      <c r="AB43" s="126">
        <f>IFERROR(AA43/U43,"-")</f>
        <v>0.33429000002719034</v>
      </c>
      <c r="AC43" s="122"/>
      <c r="AD43" s="124" t="s">
        <v>39</v>
      </c>
      <c r="AE43" s="124" t="s">
        <v>40</v>
      </c>
    </row>
    <row r="44" spans="1:31" s="23" customFormat="1" ht="53.4" customHeight="1" x14ac:dyDescent="0.25">
      <c r="A44" s="88">
        <v>223</v>
      </c>
      <c r="B44" s="9" t="s">
        <v>56</v>
      </c>
      <c r="C44" s="9" t="s">
        <v>57</v>
      </c>
      <c r="D44" s="48" t="s">
        <v>75</v>
      </c>
      <c r="E44" s="27" t="s">
        <v>76</v>
      </c>
      <c r="F44" s="9" t="s">
        <v>77</v>
      </c>
      <c r="G44" s="121">
        <v>2021680010135</v>
      </c>
      <c r="H44" s="13" t="s">
        <v>95</v>
      </c>
      <c r="I44" s="49" t="s">
        <v>94</v>
      </c>
      <c r="J44" s="50">
        <v>44593</v>
      </c>
      <c r="K44" s="50">
        <v>44772</v>
      </c>
      <c r="L44" s="160"/>
      <c r="M44" s="162"/>
      <c r="N44" s="164"/>
      <c r="O44" s="87" t="s">
        <v>160</v>
      </c>
      <c r="P44" s="78"/>
      <c r="Q44" s="78"/>
      <c r="R44" s="78"/>
      <c r="S44" s="80"/>
      <c r="T44" s="119">
        <v>3896034737</v>
      </c>
      <c r="U44" s="180"/>
      <c r="V44" s="78"/>
      <c r="W44" s="78"/>
      <c r="X44" s="78"/>
      <c r="Y44" s="80"/>
      <c r="Z44" s="78">
        <v>3688331886</v>
      </c>
      <c r="AA44" s="139"/>
      <c r="AB44" s="140"/>
      <c r="AC44" s="141"/>
      <c r="AD44" s="142"/>
      <c r="AE44" s="142"/>
    </row>
    <row r="45" spans="1:31" s="23" customFormat="1" ht="67.2" customHeight="1" x14ac:dyDescent="0.25">
      <c r="A45" s="8">
        <v>223</v>
      </c>
      <c r="B45" s="9" t="s">
        <v>56</v>
      </c>
      <c r="C45" s="9" t="s">
        <v>57</v>
      </c>
      <c r="D45" s="48" t="s">
        <v>75</v>
      </c>
      <c r="E45" s="27" t="s">
        <v>76</v>
      </c>
      <c r="F45" s="9" t="s">
        <v>77</v>
      </c>
      <c r="G45" s="121">
        <v>2021680010135</v>
      </c>
      <c r="H45" s="13" t="s">
        <v>95</v>
      </c>
      <c r="I45" s="49" t="s">
        <v>94</v>
      </c>
      <c r="J45" s="50">
        <v>44621</v>
      </c>
      <c r="K45" s="50">
        <v>44803</v>
      </c>
      <c r="L45" s="160"/>
      <c r="M45" s="162"/>
      <c r="N45" s="164"/>
      <c r="O45" s="87" t="s">
        <v>160</v>
      </c>
      <c r="P45" s="78"/>
      <c r="Q45" s="78"/>
      <c r="R45" s="78"/>
      <c r="S45" s="80"/>
      <c r="T45" s="78">
        <v>2225020000</v>
      </c>
      <c r="U45" s="180"/>
      <c r="V45" s="78"/>
      <c r="W45" s="78"/>
      <c r="X45" s="78"/>
      <c r="Y45" s="80"/>
      <c r="Z45" s="78"/>
      <c r="AA45" s="139"/>
      <c r="AB45" s="140"/>
      <c r="AC45" s="141"/>
      <c r="AD45" s="142"/>
      <c r="AE45" s="142"/>
    </row>
    <row r="46" spans="1:31" s="23" customFormat="1" ht="409.6" x14ac:dyDescent="0.25">
      <c r="A46" s="75">
        <v>224</v>
      </c>
      <c r="B46" s="9" t="s">
        <v>56</v>
      </c>
      <c r="C46" s="9" t="s">
        <v>57</v>
      </c>
      <c r="D46" s="48" t="s">
        <v>75</v>
      </c>
      <c r="E46" s="27" t="s">
        <v>78</v>
      </c>
      <c r="F46" s="9" t="s">
        <v>79</v>
      </c>
      <c r="G46" s="121">
        <v>2020680010029</v>
      </c>
      <c r="H46" s="13" t="s">
        <v>96</v>
      </c>
      <c r="I46" s="49" t="s">
        <v>97</v>
      </c>
      <c r="J46" s="50">
        <v>44562</v>
      </c>
      <c r="K46" s="50">
        <v>44926</v>
      </c>
      <c r="L46" s="181">
        <v>1</v>
      </c>
      <c r="M46" s="182">
        <v>1</v>
      </c>
      <c r="N46" s="164">
        <f>IFERROR(IF(M46/L46&gt;100%,100%,M46/L46),"-")</f>
        <v>1</v>
      </c>
      <c r="O46" s="91" t="s">
        <v>185</v>
      </c>
      <c r="P46" s="78"/>
      <c r="Q46" s="78"/>
      <c r="R46" s="78"/>
      <c r="S46" s="80"/>
      <c r="T46" s="78">
        <v>13958655377</v>
      </c>
      <c r="U46" s="128">
        <f>SUM(P46:T47)</f>
        <v>19452614335.799999</v>
      </c>
      <c r="V46" s="78"/>
      <c r="W46" s="78"/>
      <c r="X46" s="78"/>
      <c r="Y46" s="80"/>
      <c r="Z46" s="78">
        <v>3009794833.23</v>
      </c>
      <c r="AA46" s="184">
        <f>SUM(V46:Z47)</f>
        <v>3856304282.3499999</v>
      </c>
      <c r="AB46" s="126">
        <f>IFERROR(AA46/U46,"-")</f>
        <v>0.19824092616964986</v>
      </c>
      <c r="AC46" s="122"/>
      <c r="AD46" s="124" t="s">
        <v>39</v>
      </c>
      <c r="AE46" s="124" t="s">
        <v>40</v>
      </c>
    </row>
    <row r="47" spans="1:31" s="23" customFormat="1" ht="44.4" customHeight="1" x14ac:dyDescent="0.25">
      <c r="A47" s="8">
        <v>224</v>
      </c>
      <c r="B47" s="9" t="s">
        <v>56</v>
      </c>
      <c r="C47" s="9" t="s">
        <v>57</v>
      </c>
      <c r="D47" s="48" t="s">
        <v>75</v>
      </c>
      <c r="E47" s="51" t="s">
        <v>78</v>
      </c>
      <c r="F47" s="9" t="s">
        <v>79</v>
      </c>
      <c r="G47" s="121">
        <v>2020680010114</v>
      </c>
      <c r="H47" s="102" t="s">
        <v>186</v>
      </c>
      <c r="I47" s="103" t="s">
        <v>97</v>
      </c>
      <c r="J47" s="104">
        <v>44621</v>
      </c>
      <c r="K47" s="104">
        <v>44926</v>
      </c>
      <c r="L47" s="183"/>
      <c r="M47" s="151"/>
      <c r="N47" s="149"/>
      <c r="O47" s="105" t="s">
        <v>161</v>
      </c>
      <c r="P47" s="106"/>
      <c r="Q47" s="78"/>
      <c r="R47" s="78"/>
      <c r="S47" s="80"/>
      <c r="T47" s="78">
        <v>5493958958.8000002</v>
      </c>
      <c r="U47" s="139"/>
      <c r="V47" s="78"/>
      <c r="W47" s="78"/>
      <c r="X47" s="78"/>
      <c r="Y47" s="80"/>
      <c r="Z47" s="78">
        <v>846509449.12</v>
      </c>
      <c r="AA47" s="185"/>
      <c r="AB47" s="140"/>
      <c r="AC47" s="141"/>
      <c r="AD47" s="142"/>
      <c r="AE47" s="142"/>
    </row>
    <row r="48" spans="1:31" s="23" customFormat="1" ht="65.400000000000006" customHeight="1" x14ac:dyDescent="0.25">
      <c r="A48" s="8">
        <v>225</v>
      </c>
      <c r="B48" s="11" t="s">
        <v>56</v>
      </c>
      <c r="C48" s="53" t="s">
        <v>57</v>
      </c>
      <c r="D48" s="54" t="s">
        <v>75</v>
      </c>
      <c r="E48" s="10" t="s">
        <v>80</v>
      </c>
      <c r="F48" s="11" t="s">
        <v>81</v>
      </c>
      <c r="G48" s="121"/>
      <c r="H48" s="13" t="s">
        <v>189</v>
      </c>
      <c r="I48" s="38"/>
      <c r="J48" s="50"/>
      <c r="K48" s="50"/>
      <c r="L48" s="39">
        <v>0</v>
      </c>
      <c r="M48" s="17"/>
      <c r="N48" s="18" t="str">
        <f>IFERROR(IF(M48/L48&gt;100%,100%,M48/L48),"-")</f>
        <v>-</v>
      </c>
      <c r="O48" s="87"/>
      <c r="P48" s="78"/>
      <c r="Q48" s="78"/>
      <c r="R48" s="78"/>
      <c r="S48" s="80"/>
      <c r="T48" s="78"/>
      <c r="U48" s="77">
        <f>SUM(P48:T48)</f>
        <v>0</v>
      </c>
      <c r="V48" s="78"/>
      <c r="W48" s="78"/>
      <c r="X48" s="78"/>
      <c r="Y48" s="80"/>
      <c r="Z48" s="78"/>
      <c r="AA48" s="77">
        <f>SUM(V48:Z48)</f>
        <v>0</v>
      </c>
      <c r="AB48" s="20" t="str">
        <f>IFERROR(AA48/U48,"-")</f>
        <v>-</v>
      </c>
      <c r="AC48" s="25"/>
      <c r="AD48" s="22" t="s">
        <v>39</v>
      </c>
      <c r="AE48" s="22" t="s">
        <v>40</v>
      </c>
    </row>
    <row r="49" spans="1:31" s="23" customFormat="1" ht="69" x14ac:dyDescent="0.25">
      <c r="A49" s="8">
        <v>226</v>
      </c>
      <c r="B49" s="11" t="s">
        <v>56</v>
      </c>
      <c r="C49" s="53" t="s">
        <v>57</v>
      </c>
      <c r="D49" s="54" t="s">
        <v>75</v>
      </c>
      <c r="E49" s="51" t="s">
        <v>82</v>
      </c>
      <c r="F49" s="11" t="s">
        <v>83</v>
      </c>
      <c r="G49" s="121">
        <v>2021680010136</v>
      </c>
      <c r="H49" s="48" t="s">
        <v>99</v>
      </c>
      <c r="I49" s="55" t="s">
        <v>100</v>
      </c>
      <c r="J49" s="52">
        <v>44621</v>
      </c>
      <c r="K49" s="52">
        <v>44895</v>
      </c>
      <c r="L49" s="46">
        <v>10000</v>
      </c>
      <c r="M49" s="47"/>
      <c r="N49" s="37">
        <f>IFERROR(IF(M49/L49&gt;100%,100%,M49/L49),"-")</f>
        <v>0</v>
      </c>
      <c r="O49" s="87" t="s">
        <v>162</v>
      </c>
      <c r="P49" s="78"/>
      <c r="Q49" s="78"/>
      <c r="R49" s="78"/>
      <c r="S49" s="80"/>
      <c r="T49" s="78">
        <v>5779000000</v>
      </c>
      <c r="U49" s="81">
        <f>SUM(P49:T49)</f>
        <v>5779000000</v>
      </c>
      <c r="V49" s="78"/>
      <c r="W49" s="78"/>
      <c r="X49" s="78"/>
      <c r="Y49" s="80"/>
      <c r="Z49" s="78"/>
      <c r="AA49" s="81">
        <f>SUM(V49:Z49)</f>
        <v>0</v>
      </c>
      <c r="AB49" s="44">
        <f>IFERROR(AA49/U49,"-")</f>
        <v>0</v>
      </c>
      <c r="AC49" s="32"/>
      <c r="AD49" s="33" t="s">
        <v>39</v>
      </c>
      <c r="AE49" s="33" t="s">
        <v>40</v>
      </c>
    </row>
    <row r="50" spans="1:31" s="23" customFormat="1" ht="69" x14ac:dyDescent="0.25">
      <c r="A50" s="8">
        <v>227</v>
      </c>
      <c r="B50" s="9" t="s">
        <v>56</v>
      </c>
      <c r="C50" s="9" t="s">
        <v>57</v>
      </c>
      <c r="D50" s="48" t="s">
        <v>75</v>
      </c>
      <c r="E50" s="10" t="s">
        <v>84</v>
      </c>
      <c r="F50" s="11" t="s">
        <v>85</v>
      </c>
      <c r="G50" s="121">
        <v>2021680010136</v>
      </c>
      <c r="H50" s="48" t="s">
        <v>99</v>
      </c>
      <c r="I50" s="11" t="s">
        <v>100</v>
      </c>
      <c r="J50" s="50">
        <v>44621</v>
      </c>
      <c r="K50" s="50">
        <v>44895</v>
      </c>
      <c r="L50" s="30">
        <v>1</v>
      </c>
      <c r="M50" s="31"/>
      <c r="N50" s="18">
        <f>IFERROR(IF(M50/L50&gt;100%,100%,M50/L50),"-")</f>
        <v>0</v>
      </c>
      <c r="O50" s="87" t="s">
        <v>162</v>
      </c>
      <c r="P50" s="78"/>
      <c r="Q50" s="78"/>
      <c r="R50" s="78"/>
      <c r="S50" s="80"/>
      <c r="T50" s="78">
        <v>4000000000</v>
      </c>
      <c r="U50" s="77">
        <f>SUM(P50:T50)</f>
        <v>4000000000</v>
      </c>
      <c r="V50" s="78"/>
      <c r="W50" s="78"/>
      <c r="X50" s="78"/>
      <c r="Y50" s="80"/>
      <c r="Z50" s="78"/>
      <c r="AA50" s="77">
        <f>SUM(V50:Z50)</f>
        <v>0</v>
      </c>
      <c r="AB50" s="20">
        <f>IFERROR(AA50/U50,"-")</f>
        <v>0</v>
      </c>
      <c r="AC50" s="25"/>
      <c r="AD50" s="22" t="s">
        <v>39</v>
      </c>
      <c r="AE50" s="22" t="s">
        <v>40</v>
      </c>
    </row>
    <row r="51" spans="1:31" s="23" customFormat="1" ht="78" customHeight="1" x14ac:dyDescent="0.25">
      <c r="A51" s="8">
        <v>228</v>
      </c>
      <c r="B51" s="9" t="s">
        <v>56</v>
      </c>
      <c r="C51" s="9" t="s">
        <v>57</v>
      </c>
      <c r="D51" s="48" t="s">
        <v>75</v>
      </c>
      <c r="E51" s="10" t="s">
        <v>86</v>
      </c>
      <c r="F51" s="11" t="s">
        <v>87</v>
      </c>
      <c r="G51" s="121">
        <v>2021680010137</v>
      </c>
      <c r="H51" s="38" t="s">
        <v>101</v>
      </c>
      <c r="I51" s="11" t="s">
        <v>102</v>
      </c>
      <c r="J51" s="50">
        <v>44621</v>
      </c>
      <c r="K51" s="50">
        <v>44895</v>
      </c>
      <c r="L51" s="39">
        <v>0.3</v>
      </c>
      <c r="M51" s="17"/>
      <c r="N51" s="18">
        <f>IFERROR(IF(M51/L51&gt;100%,100%,M51/L51),"-")</f>
        <v>0</v>
      </c>
      <c r="O51" s="87" t="s">
        <v>98</v>
      </c>
      <c r="P51" s="78"/>
      <c r="Q51" s="78"/>
      <c r="R51" s="78"/>
      <c r="S51" s="80"/>
      <c r="T51" s="78">
        <v>2185496636.1993599</v>
      </c>
      <c r="U51" s="77">
        <f>SUM(P51:T51)</f>
        <v>2185496636.1993599</v>
      </c>
      <c r="V51" s="78"/>
      <c r="W51" s="78"/>
      <c r="X51" s="78"/>
      <c r="Y51" s="80"/>
      <c r="Z51" s="78"/>
      <c r="AA51" s="77">
        <f>SUM(V51:Z51)</f>
        <v>0</v>
      </c>
      <c r="AB51" s="20">
        <f>IFERROR(AA51/U51,"-")</f>
        <v>0</v>
      </c>
      <c r="AC51" s="25"/>
      <c r="AD51" s="22" t="s">
        <v>39</v>
      </c>
      <c r="AE51" s="22" t="s">
        <v>40</v>
      </c>
    </row>
    <row r="52" spans="1:31" s="23" customFormat="1" ht="101.25" customHeight="1" x14ac:dyDescent="0.25">
      <c r="A52" s="5">
        <v>300</v>
      </c>
      <c r="B52" s="56" t="s">
        <v>88</v>
      </c>
      <c r="C52" s="56" t="s">
        <v>89</v>
      </c>
      <c r="D52" s="57" t="s">
        <v>90</v>
      </c>
      <c r="E52" s="58" t="s">
        <v>91</v>
      </c>
      <c r="F52" s="59" t="s">
        <v>92</v>
      </c>
      <c r="G52" s="35">
        <v>2021680010031</v>
      </c>
      <c r="H52" s="13" t="s">
        <v>147</v>
      </c>
      <c r="I52" s="38" t="s">
        <v>119</v>
      </c>
      <c r="J52" s="15">
        <v>44562</v>
      </c>
      <c r="K52" s="15">
        <v>44742</v>
      </c>
      <c r="L52" s="181">
        <v>1</v>
      </c>
      <c r="M52" s="182">
        <v>1</v>
      </c>
      <c r="N52" s="164">
        <f>IFERROR(IF(M52/L52&gt;100%,100%,M52/L52),"-")</f>
        <v>1</v>
      </c>
      <c r="O52" s="87" t="s">
        <v>146</v>
      </c>
      <c r="P52" s="98">
        <v>1426484649</v>
      </c>
      <c r="Q52" s="78"/>
      <c r="R52" s="78"/>
      <c r="S52" s="80"/>
      <c r="T52" s="78"/>
      <c r="U52" s="180">
        <f>SUM(P52:T55)</f>
        <v>15889460778</v>
      </c>
      <c r="V52" s="78">
        <v>776400000</v>
      </c>
      <c r="W52" s="78"/>
      <c r="X52" s="78"/>
      <c r="Y52" s="80"/>
      <c r="Z52" s="78"/>
      <c r="AA52" s="128">
        <f>SUM(V52:Z55)</f>
        <v>4223900000</v>
      </c>
      <c r="AB52" s="126">
        <f>IFERROR(AA52/U52,"-")</f>
        <v>0.26583029210457954</v>
      </c>
      <c r="AC52" s="122"/>
      <c r="AD52" s="124" t="s">
        <v>39</v>
      </c>
      <c r="AE52" s="124" t="s">
        <v>40</v>
      </c>
    </row>
    <row r="53" spans="1:31" s="23" customFormat="1" ht="55.2" x14ac:dyDescent="0.25">
      <c r="A53" s="5">
        <v>300</v>
      </c>
      <c r="B53" s="56" t="s">
        <v>88</v>
      </c>
      <c r="C53" s="56" t="s">
        <v>89</v>
      </c>
      <c r="D53" s="57" t="s">
        <v>90</v>
      </c>
      <c r="E53" s="58" t="s">
        <v>91</v>
      </c>
      <c r="F53" s="59" t="s">
        <v>92</v>
      </c>
      <c r="G53" s="35">
        <v>2020680010098</v>
      </c>
      <c r="H53" s="13" t="s">
        <v>103</v>
      </c>
      <c r="I53" s="38" t="s">
        <v>119</v>
      </c>
      <c r="J53" s="15">
        <v>44562</v>
      </c>
      <c r="K53" s="15">
        <v>44742</v>
      </c>
      <c r="L53" s="181"/>
      <c r="M53" s="182"/>
      <c r="N53" s="164"/>
      <c r="O53" s="87" t="s">
        <v>148</v>
      </c>
      <c r="P53" s="98">
        <v>2140080000</v>
      </c>
      <c r="Q53" s="78"/>
      <c r="R53" s="78"/>
      <c r="S53" s="80"/>
      <c r="T53" s="78"/>
      <c r="U53" s="180"/>
      <c r="V53" s="78">
        <v>2096300000</v>
      </c>
      <c r="W53" s="78"/>
      <c r="X53" s="78"/>
      <c r="Y53" s="80"/>
      <c r="Z53" s="78"/>
      <c r="AA53" s="139"/>
      <c r="AB53" s="140"/>
      <c r="AC53" s="141"/>
      <c r="AD53" s="142"/>
      <c r="AE53" s="142"/>
    </row>
    <row r="54" spans="1:31" s="23" customFormat="1" ht="69" x14ac:dyDescent="0.25">
      <c r="A54" s="5">
        <v>300</v>
      </c>
      <c r="B54" s="56" t="s">
        <v>88</v>
      </c>
      <c r="C54" s="56" t="s">
        <v>89</v>
      </c>
      <c r="D54" s="57" t="s">
        <v>90</v>
      </c>
      <c r="E54" s="58" t="s">
        <v>91</v>
      </c>
      <c r="F54" s="59" t="s">
        <v>92</v>
      </c>
      <c r="G54" s="35">
        <v>2021680010078</v>
      </c>
      <c r="H54" s="13" t="s">
        <v>104</v>
      </c>
      <c r="I54" s="38" t="s">
        <v>119</v>
      </c>
      <c r="J54" s="15">
        <v>44562</v>
      </c>
      <c r="K54" s="15">
        <v>44742</v>
      </c>
      <c r="L54" s="181"/>
      <c r="M54" s="182"/>
      <c r="N54" s="164"/>
      <c r="O54" s="87" t="s">
        <v>149</v>
      </c>
      <c r="P54" s="98">
        <v>1496800000</v>
      </c>
      <c r="Q54" s="78"/>
      <c r="R54" s="78"/>
      <c r="S54" s="80"/>
      <c r="T54" s="78"/>
      <c r="U54" s="180"/>
      <c r="V54" s="78">
        <v>1351200000</v>
      </c>
      <c r="W54" s="78"/>
      <c r="X54" s="78"/>
      <c r="Y54" s="80"/>
      <c r="Z54" s="78"/>
      <c r="AA54" s="139"/>
      <c r="AB54" s="140"/>
      <c r="AC54" s="141"/>
      <c r="AD54" s="142"/>
      <c r="AE54" s="142"/>
    </row>
    <row r="55" spans="1:31" s="23" customFormat="1" ht="81" customHeight="1" x14ac:dyDescent="0.25">
      <c r="A55" s="8">
        <v>300</v>
      </c>
      <c r="B55" s="14" t="s">
        <v>88</v>
      </c>
      <c r="C55" s="14" t="s">
        <v>89</v>
      </c>
      <c r="D55" s="60" t="s">
        <v>90</v>
      </c>
      <c r="E55" s="58" t="s">
        <v>91</v>
      </c>
      <c r="F55" s="59" t="s">
        <v>92</v>
      </c>
      <c r="G55" s="35">
        <v>2021680010120</v>
      </c>
      <c r="H55" s="29" t="s">
        <v>105</v>
      </c>
      <c r="I55" s="38" t="s">
        <v>106</v>
      </c>
      <c r="J55" s="15">
        <v>44562</v>
      </c>
      <c r="K55" s="15">
        <v>44926</v>
      </c>
      <c r="L55" s="181"/>
      <c r="M55" s="182"/>
      <c r="N55" s="164"/>
      <c r="O55" s="87" t="s">
        <v>121</v>
      </c>
      <c r="P55" s="98">
        <v>4137320506</v>
      </c>
      <c r="Q55" s="78">
        <v>6417224685</v>
      </c>
      <c r="R55" s="78"/>
      <c r="S55" s="80"/>
      <c r="T55" s="95">
        <f>270698077+852861</f>
        <v>271550938</v>
      </c>
      <c r="U55" s="180"/>
      <c r="V55" s="78"/>
      <c r="W55" s="78"/>
      <c r="X55" s="78"/>
      <c r="Y55" s="80"/>
      <c r="Z55" s="78"/>
      <c r="AA55" s="139"/>
      <c r="AB55" s="140"/>
      <c r="AC55" s="141"/>
      <c r="AD55" s="142"/>
      <c r="AE55" s="142"/>
    </row>
    <row r="56" spans="1:31" s="23" customFormat="1" x14ac:dyDescent="0.25">
      <c r="A56" s="61">
        <f>SUM(--(FREQUENCY(A9:A55,A9:A55)&gt;0))</f>
        <v>20</v>
      </c>
      <c r="B56" s="62"/>
      <c r="C56" s="63"/>
      <c r="D56" s="63"/>
      <c r="E56" s="63"/>
      <c r="F56" s="63"/>
      <c r="G56" s="63"/>
      <c r="H56" s="63"/>
      <c r="I56" s="64"/>
      <c r="J56" s="65"/>
      <c r="K56" s="66"/>
      <c r="L56" s="66"/>
      <c r="M56" s="67" t="s">
        <v>93</v>
      </c>
      <c r="N56" s="66">
        <f>IFERROR(AVERAGE(N9:N55),"-")</f>
        <v>0.40380500000000003</v>
      </c>
      <c r="O56" s="92"/>
      <c r="P56" s="68">
        <f t="shared" ref="P56:AA56" si="3">SUM(P9:P55)</f>
        <v>69396579903.050003</v>
      </c>
      <c r="Q56" s="68">
        <f t="shared" si="3"/>
        <v>14656945343</v>
      </c>
      <c r="R56" s="68">
        <f t="shared" si="3"/>
        <v>0</v>
      </c>
      <c r="S56" s="68">
        <f t="shared" si="3"/>
        <v>0</v>
      </c>
      <c r="T56" s="68">
        <f t="shared" si="3"/>
        <v>107146826412.06937</v>
      </c>
      <c r="U56" s="69">
        <f t="shared" si="3"/>
        <v>191200351658.11935</v>
      </c>
      <c r="V56" s="68">
        <f t="shared" si="3"/>
        <v>9187590469.1100006</v>
      </c>
      <c r="W56" s="68">
        <f t="shared" si="3"/>
        <v>0</v>
      </c>
      <c r="X56" s="68">
        <f t="shared" si="3"/>
        <v>0</v>
      </c>
      <c r="Y56" s="68">
        <f t="shared" si="3"/>
        <v>0</v>
      </c>
      <c r="Z56" s="68">
        <f t="shared" si="3"/>
        <v>56052993766.350006</v>
      </c>
      <c r="AA56" s="70">
        <f t="shared" si="3"/>
        <v>65240584235.459999</v>
      </c>
      <c r="AB56" s="71">
        <f>IFERROR(AA56/U56,"-")</f>
        <v>0.34121581717650334</v>
      </c>
      <c r="AC56" s="70">
        <f>SUM(AC9:AC55)</f>
        <v>0</v>
      </c>
      <c r="AD56" s="63"/>
      <c r="AE56" s="63"/>
    </row>
    <row r="57" spans="1:31" s="118" customFormat="1" x14ac:dyDescent="0.25">
      <c r="A57" s="108"/>
      <c r="B57" s="109"/>
      <c r="C57" s="110"/>
      <c r="D57" s="110"/>
      <c r="E57" s="110"/>
      <c r="F57" s="110"/>
      <c r="G57" s="110"/>
      <c r="H57" s="110"/>
      <c r="I57" s="111"/>
      <c r="J57" s="110"/>
      <c r="K57" s="112"/>
      <c r="L57" s="112"/>
      <c r="M57" s="113"/>
      <c r="N57" s="112"/>
      <c r="O57" s="114"/>
      <c r="P57" s="115"/>
      <c r="Q57" s="115"/>
      <c r="R57" s="115"/>
      <c r="S57" s="115"/>
      <c r="T57" s="115"/>
      <c r="U57" s="116"/>
      <c r="V57" s="115"/>
      <c r="W57" s="115"/>
      <c r="X57" s="115"/>
      <c r="Y57" s="115"/>
      <c r="Z57" s="115"/>
      <c r="AA57" s="116"/>
      <c r="AB57" s="117"/>
      <c r="AC57" s="116"/>
      <c r="AD57" s="110"/>
      <c r="AE57" s="110"/>
    </row>
    <row r="58" spans="1:31" x14ac:dyDescent="0.25">
      <c r="U58" s="99"/>
      <c r="AA58" s="99"/>
    </row>
    <row r="59" spans="1:31" x14ac:dyDescent="0.25">
      <c r="AA59" s="100"/>
    </row>
    <row r="60" spans="1:31" x14ac:dyDescent="0.25">
      <c r="U60" s="74"/>
    </row>
  </sheetData>
  <mergeCells count="90">
    <mergeCell ref="AD43:AD45"/>
    <mergeCell ref="AE43:AE45"/>
    <mergeCell ref="L46:L47"/>
    <mergeCell ref="M46:M47"/>
    <mergeCell ref="N46:N47"/>
    <mergeCell ref="U46:U47"/>
    <mergeCell ref="AA46:AA47"/>
    <mergeCell ref="AB46:AB47"/>
    <mergeCell ref="AC46:AC47"/>
    <mergeCell ref="AD46:AD47"/>
    <mergeCell ref="AE46:AE47"/>
    <mergeCell ref="AC43:AC45"/>
    <mergeCell ref="AD52:AD55"/>
    <mergeCell ref="AE52:AE55"/>
    <mergeCell ref="AA52:AA55"/>
    <mergeCell ref="AB52:AB55"/>
    <mergeCell ref="AC52:AC55"/>
    <mergeCell ref="U52:U55"/>
    <mergeCell ref="AB43:AB45"/>
    <mergeCell ref="L43:L45"/>
    <mergeCell ref="M43:M45"/>
    <mergeCell ref="N43:N45"/>
    <mergeCell ref="U43:U45"/>
    <mergeCell ref="AA43:AA45"/>
    <mergeCell ref="L52:L55"/>
    <mergeCell ref="M52:M55"/>
    <mergeCell ref="N52:N55"/>
    <mergeCell ref="L20:L35"/>
    <mergeCell ref="M20:M35"/>
    <mergeCell ref="N20:N35"/>
    <mergeCell ref="A1:A4"/>
    <mergeCell ref="A5:C5"/>
    <mergeCell ref="B7:F7"/>
    <mergeCell ref="G7:K7"/>
    <mergeCell ref="D6:G6"/>
    <mergeCell ref="D5:G5"/>
    <mergeCell ref="B1:AB4"/>
    <mergeCell ref="A6:C6"/>
    <mergeCell ref="L11:L12"/>
    <mergeCell ref="M11:M12"/>
    <mergeCell ref="L7:N7"/>
    <mergeCell ref="O7:U7"/>
    <mergeCell ref="V7:AA7"/>
    <mergeCell ref="AB7:AB8"/>
    <mergeCell ref="AC7:AC8"/>
    <mergeCell ref="AC1:AE1"/>
    <mergeCell ref="AC2:AE2"/>
    <mergeCell ref="AC3:AE3"/>
    <mergeCell ref="AC4:AE4"/>
    <mergeCell ref="AD11:AD12"/>
    <mergeCell ref="AE11:AE12"/>
    <mergeCell ref="AD7:AE7"/>
    <mergeCell ref="AC11:AC12"/>
    <mergeCell ref="N16:N19"/>
    <mergeCell ref="M16:M19"/>
    <mergeCell ref="AA20:AA35"/>
    <mergeCell ref="AB20:AB35"/>
    <mergeCell ref="U20:U35"/>
    <mergeCell ref="N11:N12"/>
    <mergeCell ref="U11:U12"/>
    <mergeCell ref="AA11:AA12"/>
    <mergeCell ref="AB11:AB12"/>
    <mergeCell ref="AD16:AD19"/>
    <mergeCell ref="AE16:AE19"/>
    <mergeCell ref="AC20:AC35"/>
    <mergeCell ref="AD20:AD35"/>
    <mergeCell ref="AE20:AE35"/>
    <mergeCell ref="L16:L19"/>
    <mergeCell ref="U16:U19"/>
    <mergeCell ref="AA16:AA19"/>
    <mergeCell ref="AB16:AB19"/>
    <mergeCell ref="AC16:AC19"/>
    <mergeCell ref="N38:N39"/>
    <mergeCell ref="M38:M39"/>
    <mergeCell ref="L38:L39"/>
    <mergeCell ref="N40:N41"/>
    <mergeCell ref="M40:M41"/>
    <mergeCell ref="L40:L41"/>
    <mergeCell ref="U38:U39"/>
    <mergeCell ref="U40:U41"/>
    <mergeCell ref="AA38:AA39"/>
    <mergeCell ref="AA40:AA41"/>
    <mergeCell ref="AB38:AB39"/>
    <mergeCell ref="AC38:AC39"/>
    <mergeCell ref="AD38:AD39"/>
    <mergeCell ref="AE38:AE39"/>
    <mergeCell ref="AB40:AB41"/>
    <mergeCell ref="AC40:AC41"/>
    <mergeCell ref="AD40:AD41"/>
    <mergeCell ref="AE40:AE41"/>
  </mergeCells>
  <phoneticPr fontId="5" type="noConversion"/>
  <conditionalFormatting sqref="N9:N16 N20 N36:N38 N42:N55 N40">
    <cfRule type="cellIs" dxfId="2" priority="10" operator="between">
      <formula>0.67</formula>
      <formula>1</formula>
    </cfRule>
    <cfRule type="cellIs" dxfId="1" priority="11" operator="between">
      <formula>0.34</formula>
      <formula>0.66</formula>
    </cfRule>
    <cfRule type="cellIs" dxfId="0" priority="12" operator="between">
      <formula>0</formula>
      <formula>0.33</formula>
    </cfRule>
  </conditionalFormatting>
  <pageMargins left="0.7" right="0.7" top="0.75" bottom="0.75" header="0.3" footer="0.3"/>
  <pageSetup orientation="portrait" r:id="rId1"/>
  <ignoredErrors>
    <ignoredError sqref="AB5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4A1324D314E246858CCB0DBD6A20B5" ma:contentTypeVersion="2" ma:contentTypeDescription="Crear nuevo documento." ma:contentTypeScope="" ma:versionID="8d8375ddf498767435bd9f3b0e1e4576">
  <xsd:schema xmlns:xsd="http://www.w3.org/2001/XMLSchema" xmlns:xs="http://www.w3.org/2001/XMLSchema" xmlns:p="http://schemas.microsoft.com/office/2006/metadata/properties" xmlns:ns2="dac37a0c-0a8f-4d7e-a10a-8470f4d28696" targetNamespace="http://schemas.microsoft.com/office/2006/metadata/properties" ma:root="true" ma:fieldsID="96914eedc705e213edebc724d2ce31c7" ns2:_="">
    <xsd:import namespace="dac37a0c-0a8f-4d7e-a10a-8470f4d28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37a0c-0a8f-4d7e-a10a-8470f4d28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6FC9C-EDA5-446E-B4EC-E6FBB6BFDA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8CD13F-065B-422F-A567-6DD2013FAB7F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dac37a0c-0a8f-4d7e-a10a-8470f4d28696"/>
  </ds:schemaRefs>
</ds:datastoreItem>
</file>

<file path=customXml/itemProps3.xml><?xml version="1.0" encoding="utf-8"?>
<ds:datastoreItem xmlns:ds="http://schemas.openxmlformats.org/officeDocument/2006/customXml" ds:itemID="{8456D269-016D-4C36-BF5B-5004B1CF7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c37a0c-0a8f-4d7e-a10a-8470f4d28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revision/>
  <dcterms:created xsi:type="dcterms:W3CDTF">2008-07-08T21:30:46Z</dcterms:created>
  <dcterms:modified xsi:type="dcterms:W3CDTF">2022-04-26T22:30:50Z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0x010100E54A1324D314E246858CCB0DBD6A20B5</vt:lpwstr>
  </property>
</Properties>
</file>