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C:\Users\cindy\Documents\1 - Alcaldía\2022\1 - PDM\1 - Seguimiento Plan\0 - Plan de acción 2022\03 - Marzo\Publicados\"/>
    </mc:Choice>
  </mc:AlternateContent>
  <xr:revisionPtr revIDLastSave="0" documentId="13_ncr:1_{FFE365C1-4C6D-475B-AC18-6F203E9E3D1B}" xr6:coauthVersionLast="47" xr6:coauthVersionMax="47" xr10:uidLastSave="{00000000-0000-0000-0000-000000000000}"/>
  <bookViews>
    <workbookView xWindow="-108" yWindow="-108" windowWidth="23256" windowHeight="12456" xr2:uid="{00000000-000D-0000-FFFF-FFFF00000000}"/>
  </bookViews>
  <sheets>
    <sheet name="Plan de Acción" sheetId="14" r:id="rId1"/>
  </sheets>
  <definedNames>
    <definedName name="_xlnm._FilterDatabase" localSheetId="0" hidden="1">'Plan de Acción'!$A$8:$AE$59</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AA21" i="14" l="1"/>
  <c r="V19" i="14"/>
  <c r="AA44" i="14" l="1"/>
  <c r="U44" i="14"/>
  <c r="T44" i="14"/>
  <c r="AA41" i="14" l="1"/>
  <c r="U41" i="14"/>
  <c r="AA37" i="14"/>
  <c r="N37" i="14"/>
  <c r="M21" i="14" l="1"/>
  <c r="N21" i="14" s="1"/>
  <c r="U36" i="14" l="1"/>
  <c r="U35" i="14"/>
  <c r="P29" i="14" l="1"/>
  <c r="P40" i="14" l="1"/>
  <c r="U37" i="14" s="1"/>
  <c r="V17" i="14" l="1"/>
  <c r="AA17" i="14" s="1"/>
  <c r="U9" i="14"/>
  <c r="U10" i="14"/>
  <c r="U14" i="14"/>
  <c r="U15" i="14"/>
  <c r="U16" i="14"/>
  <c r="U43" i="14"/>
  <c r="U21" i="14"/>
  <c r="A59" i="14"/>
  <c r="T58" i="14"/>
  <c r="U55" i="14" s="1"/>
  <c r="U17" i="14"/>
  <c r="AA11" i="14"/>
  <c r="U11" i="14"/>
  <c r="N55" i="14"/>
  <c r="N54" i="14"/>
  <c r="N53" i="14"/>
  <c r="N52" i="14"/>
  <c r="N43" i="14"/>
  <c r="N51" i="14"/>
  <c r="N49" i="14"/>
  <c r="N44" i="14"/>
  <c r="N41" i="14"/>
  <c r="N36" i="14"/>
  <c r="N35" i="14"/>
  <c r="N17" i="14"/>
  <c r="N16" i="14"/>
  <c r="N14" i="14"/>
  <c r="N15" i="14"/>
  <c r="N11" i="14"/>
  <c r="N10" i="14"/>
  <c r="N9" i="14"/>
  <c r="AA43" i="14"/>
  <c r="AA55" i="14"/>
  <c r="AA49" i="14"/>
  <c r="U54" i="14"/>
  <c r="U53" i="14"/>
  <c r="U52" i="14"/>
  <c r="U51" i="14"/>
  <c r="U49" i="14"/>
  <c r="AC59" i="14"/>
  <c r="Q59" i="14"/>
  <c r="R59" i="14"/>
  <c r="S59" i="14"/>
  <c r="W59" i="14"/>
  <c r="X59" i="14"/>
  <c r="Y59" i="14"/>
  <c r="Z59" i="14"/>
  <c r="AA54" i="14"/>
  <c r="AA53" i="14"/>
  <c r="AA52" i="14"/>
  <c r="AA51" i="14"/>
  <c r="AB37" i="14"/>
  <c r="AA36" i="14"/>
  <c r="AA35" i="14"/>
  <c r="AA16" i="14"/>
  <c r="AA15" i="14"/>
  <c r="AA14" i="14"/>
  <c r="AA10" i="14"/>
  <c r="AA9" i="14"/>
  <c r="P59" i="14"/>
  <c r="AA59" i="14" l="1"/>
  <c r="U59" i="14"/>
  <c r="N59" i="14"/>
  <c r="AB17" i="14"/>
  <c r="V59" i="14"/>
  <c r="AB51" i="14"/>
  <c r="AB49" i="14"/>
  <c r="AB52" i="14"/>
  <c r="AB54" i="14"/>
  <c r="AB9" i="14"/>
  <c r="T59" i="14"/>
  <c r="AB53" i="14"/>
  <c r="AB15" i="14"/>
  <c r="AB21" i="14"/>
  <c r="AB35" i="14"/>
  <c r="AB55" i="14"/>
  <c r="AB11" i="14"/>
  <c r="AB14" i="14"/>
  <c r="AB44" i="14"/>
  <c r="AB36" i="14"/>
  <c r="AB43" i="14"/>
  <c r="AB41" i="14"/>
  <c r="AB10" i="14"/>
  <c r="AB16" i="14"/>
  <c r="AB59" i="14" l="1"/>
</calcChain>
</file>

<file path=xl/sharedStrings.xml><?xml version="1.0" encoding="utf-8"?>
<sst xmlns="http://schemas.openxmlformats.org/spreadsheetml/2006/main" count="472" uniqueCount="202">
  <si>
    <t xml:space="preserve"> PLAN DE ACCIÓN - PLAN DE DESARROLLO MUNICIPAL
SECRETARÍA DE INFRAESTRUCTURA</t>
  </si>
  <si>
    <t xml:space="preserve">FECHA DE SUSCRIPCIÓN:  </t>
  </si>
  <si>
    <t>FECHA DE CORTE:</t>
  </si>
  <si>
    <t>PDM 2020-2023</t>
  </si>
  <si>
    <t>PROYECTOS DE INVERSIÓN</t>
  </si>
  <si>
    <t>CUMPLIMIENTO DE META</t>
  </si>
  <si>
    <t>RECURSOS PROGRAMADOS</t>
  </si>
  <si>
    <t>RECURSOS EJECUTADOS</t>
  </si>
  <si>
    <t>EJECUCIÓN PPTAL</t>
  </si>
  <si>
    <t>RECURSOS GESTIONADOS</t>
  </si>
  <si>
    <t>RESPONSABLES</t>
  </si>
  <si>
    <t>No.</t>
  </si>
  <si>
    <t>Línea estratégica</t>
  </si>
  <si>
    <t>Componente</t>
  </si>
  <si>
    <t xml:space="preserve">Programa </t>
  </si>
  <si>
    <t>Meta PDM</t>
  </si>
  <si>
    <t>Indicador de producto</t>
  </si>
  <si>
    <t>Código BPIM</t>
  </si>
  <si>
    <t>Nombre del Proyecto</t>
  </si>
  <si>
    <t>Actividades</t>
  </si>
  <si>
    <t>Fecha inicio</t>
  </si>
  <si>
    <t>Fecha de terminación</t>
  </si>
  <si>
    <t>Meta programada</t>
  </si>
  <si>
    <t>Meta ejecutada</t>
  </si>
  <si>
    <t>AVANCE</t>
  </si>
  <si>
    <t>Rubro</t>
  </si>
  <si>
    <t>RECURSOS PROPIOS MUNICIPIO</t>
  </si>
  <si>
    <t>SGP</t>
  </si>
  <si>
    <t>SGR</t>
  </si>
  <si>
    <t>RECURSOS PROPIOS INSTITUTOS</t>
  </si>
  <si>
    <t>OTROS</t>
  </si>
  <si>
    <t>TOTAL PROGRAMADO</t>
  </si>
  <si>
    <t>TOTAL EJECUTADO</t>
  </si>
  <si>
    <t>Dependencia</t>
  </si>
  <si>
    <t>Responsable</t>
  </si>
  <si>
    <t>BUCARAMANGA SOSTENIBLE: UNA REGIÓN CON FUTURO</t>
  </si>
  <si>
    <t>Bucaramanga Una Eco-Ciudad</t>
  </si>
  <si>
    <t>Gobernanza Del Agua, Nuestra Agua, Nuestra Vida</t>
  </si>
  <si>
    <t>Repotenciar 1 sistema de alcantarillado sanitario y pluvial.</t>
  </si>
  <si>
    <t>Porcentaje de avance en la repotenciación del alcantarillado sanitario y pluvial.</t>
  </si>
  <si>
    <t>Sec. Infraestructura</t>
  </si>
  <si>
    <t xml:space="preserve">Iván José Vargas </t>
  </si>
  <si>
    <t>Realizar los estudios y diseños del Sistema de Tratamiento de Aguas Residuales Bucaramanga metropolitana.</t>
  </si>
  <si>
    <t>Porcentaje de avance en la realización de los estudios y diseños del Sistema de Tratamiento de Aguas Residuales Bucaramanga metropolitana.</t>
  </si>
  <si>
    <t>BUCARAMANGA PRODUCTIVA Y COMPETITIVA: EMPRESAS INNOVADORAS, RESPONSABLES Y CONSCIENTES</t>
  </si>
  <si>
    <t>Conectividad Para Competitividad Y La Internacionalización</t>
  </si>
  <si>
    <t>Estudios Y Diseños De La Infraestructura</t>
  </si>
  <si>
    <t>Realizar el 100% de los estudios y/o diseños requeridos para el desarrollo de proyectos de infraestructura.</t>
  </si>
  <si>
    <t>Porcentaje de estudios y/o diseños requeridos realizados para el desarrollo de proyectos de infraestructura.</t>
  </si>
  <si>
    <t>Una Zona Rural Competitiva E Incluyente</t>
  </si>
  <si>
    <t>Desarrollo Del Campo</t>
  </si>
  <si>
    <t>Repotenciar 2 acueductos veredales.</t>
  </si>
  <si>
    <t>Número de acueductos veredales repotenciados.</t>
  </si>
  <si>
    <t>Construir 1 acueducto veredal.</t>
  </si>
  <si>
    <t>Porcentaje de avance en la construcción del acueducto veredal.</t>
  </si>
  <si>
    <t>Construir 50 pozos sépticos para el sector rural.</t>
  </si>
  <si>
    <t>Número de pozos sépticos construidos para el sector rural.</t>
  </si>
  <si>
    <t>BUCARAMANGA CIUDAD VITAL: LA VIDA ES SAGRADA</t>
  </si>
  <si>
    <t>Espacio Público Vital</t>
  </si>
  <si>
    <t>Mejoramiento Y Mantenimiento De Parques Y Zonas Verdes</t>
  </si>
  <si>
    <t>Mantener el 100% de los parques, zonas verdes y su mobiliario.</t>
  </si>
  <si>
    <t>Porcentaje de parques, zonas verdes y su mobiliario mantenido.</t>
  </si>
  <si>
    <t>Equipamiento Comunitario</t>
  </si>
  <si>
    <t>Construir y/o mejorar 100.000 m2 de espacio espacio público y equipamiento urbano de la ciudad.</t>
  </si>
  <si>
    <t>Número de m2 de espacio público y equipamiento urbano de la ciudad consrtuido y/o mejorado.</t>
  </si>
  <si>
    <t>Realizar mejoramiento y/o mantenimiento a la infraestructura de 2 plaza de mercado a cargo del municipio.</t>
  </si>
  <si>
    <t>Número de plaza de mercados a cargo del municipio con acciones de mejoramiento y mantenimiento a la infraestructura.</t>
  </si>
  <si>
    <t>Infraestructura De Transporte</t>
  </si>
  <si>
    <t>Construir 15 kilómetros de cicloruta en el municipio diseñados bajo la implementación de la estrategia de la bicicleta.</t>
  </si>
  <si>
    <t>Número de kilómetros de cicloruta construídos en el municipio diseñados bajo la implementación de la estrategia de la bicicleta.</t>
  </si>
  <si>
    <t>Realizar mantenimiento o mejoramiento a 100.000 m2 de malla vial urbana.</t>
  </si>
  <si>
    <t xml:space="preserve">Número de m2 de malla vial urbana mantenidos o mejorados. </t>
  </si>
  <si>
    <t>Construir 3.000 metros líneales de placa huella en la zona rural.</t>
  </si>
  <si>
    <t>Número de metros lineales de placa huella construídos en la zona rural.</t>
  </si>
  <si>
    <t>Realizar mantenimiento a 2 puente peatonal.</t>
  </si>
  <si>
    <t>Número de puentes peatonales con mantenimiento realizado.</t>
  </si>
  <si>
    <t>Alumbrado Público Urbano Y Rural</t>
  </si>
  <si>
    <t>Formular e implementar 1 programa de expansión y modernización del alumbrado público de la ciudad.</t>
  </si>
  <si>
    <t>Número de programas de expansión y modernización del alumbrado público de la ciudad formulados e implementados.</t>
  </si>
  <si>
    <t xml:space="preserve">Mantener el funcionamiento del 100% de las luminarias operativas. </t>
  </si>
  <si>
    <t xml:space="preserve">Porcentaje de luminarias operativas en funcionamiento. </t>
  </si>
  <si>
    <t>Implementar 1 herramienta que permita integrar la gestión y el control de la infraestructura del alumbrado público mediante las TIC.</t>
  </si>
  <si>
    <t>Porcentaje de avance en la implementación de la herramienta que permita integrar la gestión y el control de la infraestructura del alumbrado público mediante las TIC.</t>
  </si>
  <si>
    <t>Instalar 30.000 puntos de luminarias telegestionadas para construir una red de alumbrado público inteligente basado en sensórica y dispositivos interconectados para la telegestión.</t>
  </si>
  <si>
    <t>Número de puntos de luminarias telegestionadas instaladas para construir una red de alumbrado público inteligente basado en sensórica y dispositivos interconectados para la telegestión.</t>
  </si>
  <si>
    <t>Implementar y mantener 1 sistema para adquisición, análisis, procesamiento y visualización de información de la red de alumbrado público inteligente e interoperable con otros sistemas.</t>
  </si>
  <si>
    <t>Número de sistemas implementados y mantenidos para adquisición, análisis, procesamiento y visualización de información de la red de alumbrado público inteligente e interoperable con otros sistemas.</t>
  </si>
  <si>
    <t>Implementar 1 centro de control y gestión que asegure la interoperabilidad, integración y el análisis de la información proveniente de la red de alumbrado público inteligente y otras.</t>
  </si>
  <si>
    <t>Porcentaje de avance en la implementación del centro de control y gestión que asegure la interoperabilidad, integración y el análisis de la información proveniente de la red de alumbrado público inteligente y otras.</t>
  </si>
  <si>
    <t>BUCARAMANGA TERRITORIO LIBRE DE CORRUPCIÓN: INSTITUCIONES SÓLIDAS Y CONFIABLES</t>
  </si>
  <si>
    <t>Administración Pública Moderna E Innovadora</t>
  </si>
  <si>
    <t>Gobierno Fortalecido Para Ser Y Hacer</t>
  </si>
  <si>
    <t>Mantener el 100% de los programas que desarrolla la Administración Central.</t>
  </si>
  <si>
    <t>Porcentaje de programas que desarrolla la Administración Central mantenidos.</t>
  </si>
  <si>
    <t>TOTALES</t>
  </si>
  <si>
    <t>CAMBIO DE POSTES, REDES ELECTRICAS Y LUMINARIAS  PARA MEJORAR EL ALUMBRADO PUBLICO EN EL SECTOR</t>
  </si>
  <si>
    <t xml:space="preserve">MODERNIZACIÓN DEL ALUMBRADO PÚBLICO DEL BOULEVARES BOLIVAR Y SANTANDER DEL MUNICIPIO DE BUCARAMANGA </t>
  </si>
  <si>
    <t>FORTALECIMIENTO DE LA ADMINISTRACIÓN Y OPERACIÓN  DE ALUMBRADO PÚBLICO DE BUCARAMANGA.</t>
  </si>
  <si>
    <t>REALIZAR MANTENIMIETO DE ALUMBRADO PUBLICO EN LOS DIFERENTES SECTOR DEL MUNICIPIO</t>
  </si>
  <si>
    <t>MANTENIMIENTO DEL SISTEMA DE ALUMBRADO PÚBLICO 2020-2023 DEL MUNICIPIO DE BUCARAMANGA.</t>
  </si>
  <si>
    <t>2.3.2.02.02.009.4501007.226</t>
  </si>
  <si>
    <t>DESARROLLO DE LA SEGUNDA FASE PARA LA IMPLEMENTACIÓN DE PUNTOS DE GESTIÓN INTELIGENTE Y MEDIDA PARA LA RED DE ALUMBRADO PÚBLICO DEL MUNICIPIO DE   BUCARAMANGA</t>
  </si>
  <si>
    <t xml:space="preserve">IMPLEMENTAR EL ALUMBRADO PUBLICO INTELIGENTE, INSTALANDO FOTOCONTROLES LOS CUALES DETECTAN FALLAS Y MONITOREAN LA RED ELECTRICA </t>
  </si>
  <si>
    <t>CONSTRUCCIÓN DEL CENTRO INTEGRADO DE CONTROL Y OPERACIÓN DEL ALUMBRADO PUBLICO DEL MUNICIPIO DE BUCARAMANGA</t>
  </si>
  <si>
    <t>PODER VISUALIZAR TODOS LOS FOTOCONTROLES INTELIGENTES INSTALADOS EN EL MUNICIPIO PARA UN MONITOREO EN TIEMPO REAL DEL SISTEMA DE ALUMBRADO PUBLICO</t>
  </si>
  <si>
    <t xml:space="preserve"> FORTALECIMIENTO EN LA PLANIFICACIÓN DE LAS OBRAS DE INFRAESTRUCTURA DEL MUNICIPIO DE BUCARAMANGA </t>
  </si>
  <si>
    <t>FORTALECIMIENTO INSTITUCIONAL PARA LOS PROCESOS TRANSVERSALES DE LA SECRETARIA DE INFRAESTRUCTURA DEL MUNICIPIO DE   BUCARAMANGA</t>
  </si>
  <si>
    <t>SUBSIDIO DE LOS SERVICIOS PUBLICOS DE ACUEDUCTO, ALCANTARILLADO Y ASEO A LA POBLACIÓN DE ESTRATO 1, 2 Y 3 DEL MUNICIPIO DE BUCARAMANGA</t>
  </si>
  <si>
    <t>SUBSIDIO DE LOS SERVICIOS DE ACUEDUCTO, ALCANTARILLADO Y ASEO A LA POBLACIÓN DE ESTRATO 1, 2 Y 3 DEL MUNICIPIO DE BUCARAMANGA</t>
  </si>
  <si>
    <t>ESTUDIOS Y DISEÑOS REQUERIDOS PARA  PROYECTOS DE INFRAESTRUCTURA EN EL MUNICIPIO DE BUCARAMANGA</t>
  </si>
  <si>
    <t>ESTUDIOS Y DISEÑOS REQUERIDOS PARA LOS PROYECTOS DE INFRAESTRUCTURA</t>
  </si>
  <si>
    <t xml:space="preserve">ACTUALIZACIÓN DE LOS ESTUDIOS Y DISEÑOS FASE I Y II PARA LA CONSTRUCCION DE LA SOLUCION VIAL DE LA CALLE 53 Y CALLE 54 DE LA CONEXION ORIENTE - OCCIDENTE DEL MUNICIPIO DE BUCARAMANGA </t>
  </si>
  <si>
    <t>ACTUALIZACION DE DISEÑOS FASE I Y II DE LA CALLE 54</t>
  </si>
  <si>
    <t>CONSTRUCCIÓN DE ACUEDUCTO EN EL SECTOR RURAL DEL MUNICIPIO DE BUCARAMANGA</t>
  </si>
  <si>
    <t>MANTENIMIENTO Y CONSERVACIÓN  DE ZONAS VERDES Y  PARQUES DEL MUNICIPIO DE BUCARAMANGA, SANTANDER</t>
  </si>
  <si>
    <t>ADECUACION DE ANDENES, ESCALERAS Y PASAMANOS, DEL MUNICIPIO DE BUCARAMANGA SANTANDER</t>
  </si>
  <si>
    <t>MEJORAMIENTO  DE ESPACIOS PÚBLICOS VIABILIZADOS POR EL EJERCICIO DE PRESUPUESTOS PARTICIPATIVOS VIGENCIA 2021 EN EL MUNICIPIO DE BUCARAMANGA, SANTANDER</t>
  </si>
  <si>
    <t>ADECUACION DE ANDENES EN DIFERENTES SECTORES DEL MUNICIPIO DE BUCARAMANGA</t>
  </si>
  <si>
    <t>DIFERENTES OBRAS VIABILIZADAS EN EL EJERCICIO DE PRESUPUESTOS PARTICIPATIVOS</t>
  </si>
  <si>
    <t>2.3.2.02.02.005.4002022.201</t>
  </si>
  <si>
    <t>VIGENCIA FUTURA DE ALUMBRADO PUBLICO</t>
  </si>
  <si>
    <t>Fortalecimiento institucional de la Sec. Infraestructura.</t>
  </si>
  <si>
    <t>Meta no programa para la vigencia.</t>
  </si>
  <si>
    <t>2.3.2.02.02.009.4003047.201 $ 4.137.320.506 
2.3.2.02.02.009.4003047.215 $ 6.392.312.960 
2.3.2.02.02.009.4003047.268 $ 24.911.725 
2.3.2.02.02.009.4003047.228 $ 270.698.077 
2.3.2.02.02.009.4003047.260 $ 852.861</t>
  </si>
  <si>
    <t>CONSTRUCCION DE UN ACUEDUCTO VEREDAL</t>
  </si>
  <si>
    <r>
      <t xml:space="preserve">Versión: </t>
    </r>
    <r>
      <rPr>
        <sz val="11"/>
        <rFont val="Arial"/>
        <family val="2"/>
      </rPr>
      <t>1.0</t>
    </r>
  </si>
  <si>
    <r>
      <t>Fecha aprobación:</t>
    </r>
    <r>
      <rPr>
        <sz val="11"/>
        <rFont val="Arial"/>
        <family val="2"/>
      </rPr>
      <t xml:space="preserve"> Marzo-24-2021</t>
    </r>
  </si>
  <si>
    <r>
      <t xml:space="preserve">Página: </t>
    </r>
    <r>
      <rPr>
        <sz val="11"/>
        <rFont val="Arial"/>
        <family val="2"/>
      </rPr>
      <t>1 de 1</t>
    </r>
  </si>
  <si>
    <t>CONSERVACIÓN Y MEJORAMIENTO DE LA COBERTURA VEGETAL DE LAS ZONAS VERDES Y PARQUES DEL MUNICIPIO DE BUCARAMANGA, SANTANDER</t>
  </si>
  <si>
    <t>ADECUACION DEL EQUIPAMIENTO Y ESCENARIOS DEPORTIVOS DEL MUNICIPIO DE BUCARAMANGA SANTANDER</t>
  </si>
  <si>
    <t>ADECUACIÓN DEL PARQUE EL CENTENARIO DEL MUNICIPIO DE BUCARAMANGA</t>
  </si>
  <si>
    <t>RECUPERACIÓN DEL EQUIPAMIENTO URBANO EN PARQUES, ESCENARIOS DEPORTIVOS Y ESPACIO PÚBLICO DEL MUNICIPIO DE BUCARAMANGA</t>
  </si>
  <si>
    <t>MODERNIZACIÓN DEL ALUMBRADO PÚBLICO DEL PARQUE LA LOMA, EL PARQUE LOS SARRAPIOS Y LAS VIAS PEATONALES  UBICADAS ENTRE LAS CALLES 42 Y 54 Y CARRERAS 32 A 42 DEL MUNICIPIO DE BUCARAMANGA</t>
  </si>
  <si>
    <t xml:space="preserve">MODERNIZACIÓN DEL ALUMBRADO PÚBLICO DE LAS COMUNAS 6, 7 Y 12 DEL MUNICIPIO DE BUCARAMANGA </t>
  </si>
  <si>
    <r>
      <t xml:space="preserve">Código:  </t>
    </r>
    <r>
      <rPr>
        <sz val="11"/>
        <rFont val="Arial"/>
        <family val="2"/>
      </rPr>
      <t>F-DPM-1210-238,37-030</t>
    </r>
  </si>
  <si>
    <t>ADQUISICIÓN DE MAQUINARIA PARA EL MANTENIMIENTO DE LA MALLA VIAL MUNICIPAL DEL MUNICIPIO DE BUCARAMANGA, SANTANDER.</t>
  </si>
  <si>
    <t>2.3.2.01.01.003.02.08.2402112.44424.273</t>
  </si>
  <si>
    <t>ADECUACIÓN DE SALONES COMUNALES EN EL MUNICIPIO DE BUCARAMANGA, SANTANDER</t>
  </si>
  <si>
    <t xml:space="preserve">VIGENCIA FUTURA   </t>
  </si>
  <si>
    <t>2.3.2.02.02.005.4502003.54129.273</t>
  </si>
  <si>
    <t>ADECUACIÓN DE LA INFRAESTRUCTURA DE PARQUES Y ESCENARIOS DEPORTIVOS EN EL MUNICIPIO DE BUCARAMANGA, SANTANDER</t>
  </si>
  <si>
    <t>2.3.2.02.02.005.4301011.54270.273</t>
  </si>
  <si>
    <t>ADECUACIÓN DEL EQUIPAMIENTO URBANO DEL MUNICIPIO DE BUCARAMANGA, SANTANDER</t>
  </si>
  <si>
    <t>2.3.2.02.02.005.4301004.54270.273</t>
  </si>
  <si>
    <t>2.3.2.02.02.008.4002026.85970.201</t>
  </si>
  <si>
    <t xml:space="preserve">2.3.2.02.02.008.4002026.85970.201 </t>
  </si>
  <si>
    <t>2.3.2.02.02.008.4002026.85970.201 $ 3.033.847.871,99 2.3.2.02.02.008.4002026.83990.201 $ 51.600.000 2.3.2.02.02.008.4002026.85999.201 $ 135.900.000</t>
  </si>
  <si>
    <t>2.3.2.02.02.008.4599031.82120.201 $ 81.000.000 2.3.2.02.02.008.4599031.83213.201 $ 382.370.000 2.3.2.02.02.008.4599031.83321.201 $ 528.800.000 2.3.2.02.02.008.4599031.83990.201 $ 260.950.000 2.3.2.02.02.008.4599031.85999.201 $ 173.364.649</t>
  </si>
  <si>
    <t>FORTALECIMIENTO INSTITUCIONAL DE APOYO PROFESIONAL A LA SECRETARIA DE INFRAESTRUCTURA PARA EL DESARROLLO DE LAS OBRAS DE REACTIVACION ECONOMICA EN EL MUNICIPIO DE BUCARAMANGA</t>
  </si>
  <si>
    <t>2.3.2.02.02.008.4599031.83213.201 $ 793.680.000 2.3.2.02.02.008.4599031.83321.201 $ 852,000,000 2.3.2.02.02.008.4599031.83990.201 $ 359.400.000 2.3.2.02.02.008.4599031.85999.201 $ 135.000.000</t>
  </si>
  <si>
    <t>2.3.2.02.02.008.4599031.82120.201 $ 321.800.000 2.3.2.02.02.008.4599031.83213.201 $ 210.000.000 2.3.2.02.02.008.4599031.83321.201 $ 669.200.000 2.3.2.02.02.008.4599031.83990.201 $ 187.800.000 2.3.2.02.02.008.4599031.85999.201 $ 108.000.000</t>
  </si>
  <si>
    <t>Adicion para proyectos</t>
  </si>
  <si>
    <t>2.3.2.02.02.005.2402042.54211.201</t>
  </si>
  <si>
    <t>2.3.2.02.02.005.4002020.54211.289</t>
  </si>
  <si>
    <t>2.3.2.02.02.005.4003015.53231.221 $ 538.203.185
2 2.3.2.02.02.005.4003015 $ 48.244.044</t>
  </si>
  <si>
    <t>2.3.2.02.02.005.4003044.54342.201</t>
  </si>
  <si>
    <t>2.3.2.02.02.008.2402118.83221.201</t>
  </si>
  <si>
    <t>2.3.2.02.02.005.2402127.54211.282 $ 1.083.712.056 
2.3.2.02.02.005.2402127.54211.232 $ 280.854.381</t>
  </si>
  <si>
    <t xml:space="preserve">2.3.2.02.02.009.2102013.91123.226 </t>
  </si>
  <si>
    <t>2.3.2.02.02.008.4599016.8715205.226 $3.999.173.200
2.3.2.02.02.008.4599016.85970.226     $1.494.785.759</t>
  </si>
  <si>
    <t xml:space="preserve">2.3.2.02.02.009.4501007.91123.226 </t>
  </si>
  <si>
    <t>MEJORAMIENTO DE LAS INSTALACIONES DEL INSTITUTO TECNOLOGICO DAMASO ZAPATA FASE I DEL MUNICIPIO DE BUCARAMANGA</t>
  </si>
  <si>
    <t>Adicional contratos</t>
  </si>
  <si>
    <t>CONSTRUCCIÓN DE PLACAS HUELLAS Y OBRAS COMPLEMENTARIAS DE LA MALLA VIAL VEREDAL DEL MUNICIPIO DE BUCARAMANGA, SANTANDER</t>
  </si>
  <si>
    <t>Adicion contratos</t>
  </si>
  <si>
    <t>MANTENIMIENTO Y MEJORAMIENTO DE L RED VIAL URBANA DEL MUNICIPIO DE BUCARAMANGA,S ANTANDER</t>
  </si>
  <si>
    <t xml:space="preserve">2.3.2.02.02.005.2402107.54211.201 $ 376.248.010 </t>
  </si>
  <si>
    <t>2.3.2.02.02.005.2402114.54211.201 $ 1.178.167.596</t>
  </si>
  <si>
    <t xml:space="preserve">2.3.2.02.02.005.2402127.53211.201 $ 617.022.563 </t>
  </si>
  <si>
    <t>ADECUACION DE ANDENES, ESCALERAS Y PASAMANOS VIABILIZADOS POR EL EJERCICIO DE PRESUPUESTOS PARTICIPATIVOS EN DIFERENTES SECTORES DEL MUNICIPIO DE BUCARAMANGA - SANTANDER</t>
  </si>
  <si>
    <t>Adicion de contratos</t>
  </si>
  <si>
    <t>2.3.2.02.02.005.2409042.54221.201</t>
  </si>
  <si>
    <t>MEJORAMIENTO DEL ESPACIO PUBLICO DEL BARRIO MIRAFLORES PARTE ALTA, BARRIO ALBANIA Y CORDONCILLOS I DEL MUNICIPIO DE BUCARAMANGA</t>
  </si>
  <si>
    <t xml:space="preserve">2.3.2.02.02.005.4002020.53211.201 $ 66.140.838 </t>
  </si>
  <si>
    <t>2.3.2.02.02.008.2402118.83232.230 $ 3.092.386.0652                    2.3.2.02.02.008.2402118.83232.255 $ 72.081.145</t>
  </si>
  <si>
    <t>CONSTRUCCION DE POZOS SÉPTICOS EN EL AREA RURAL DEL MUNICIPIO DE BUCARAMANGA”</t>
  </si>
  <si>
    <t>Adicionales contratos</t>
  </si>
  <si>
    <t>ADECUACION DE INFRAESTRUCTURA PARA EQUIPAMIENTOS COMUNITARIOS Y ESPACIO PUBLICOS ADYACENTES EN EL MUNICIPIO DE BUCARAMANGA, SANTANDER</t>
  </si>
  <si>
    <t>2.3.2.02.02.005.4103027.54270.201 $ 236.770.830</t>
  </si>
  <si>
    <t>2.3.2.02.02.005.4301011.54270.201 $ 1.866.276.000 2.3.2.02.02.008.4301011.83990.201 $ 48.600.000  2.3.2.02.02.008.4301011.85999.201 $ 79.200.000</t>
  </si>
  <si>
    <t>ADECUACION Y MEJORAMIENTO DE PARQUES Y ESPACIO PUBLICO DEL MUNICIPIO DE BUCARAMANGA</t>
  </si>
  <si>
    <t>2.3.2.02.02.005.4301012.54129.201 $ 812.558.055,15</t>
  </si>
  <si>
    <t xml:space="preserve">2.3.2.02.01.002.4599016.2824202.226  $ 1.500.000
2.3.2.02.01.002.4599016.28269.226       $ 2.000.000
2.3.2.02.01.003.4599016.3336103.226  $12.000.000
2.3.2.02.01.003.4599016.3699060.226  $11.000.000
2.3.2.02.01.003.4599016.3699060.226  $ 4.000.000
2.3.2.02.01.003.4599016.3212801.226  $ 4.600.000
2.3.2.02.01.004.4599016.4516004.226  $   400.000
2.3.2.02.01.004.4599016.4299942.226  $ 5.000.000
2.3.2.02.01.004.4599016.4299942.226  $ 1.500.000
2.3.2.02.01.004.4599016.4731501.253 $86.447.917
2.3.2.02.02.006.4599016.69112.253     $25.000.000
2.3.2.02.02.006.4599016.69112.226 $11.000.000.000
2.3.2.02.02.007.4599016.72212.253   $195.000.000
2.3.2.02.02.008.4599016.84120.253    $ 85.000.000
2.3.2.02.02.008.4599016.8711099.226 $  4.000.000
2.3.2.02.02.008.4599016.8714199.226 $28.000.000
2.3.2.02.02.008.4599016.83132.226 $233.607.460
2.3.2.02.02.008.4599016.87130.226    $ 10.000.000
2.3.2.02.02.008.4599016.8715204.226 $ 5.000.000
2.3.2.02.02.008.4599016.83115,226   $ 40.000.000
2.3.2.02.02.008.4599016.85250.226  $580.000.000
2.3.2.02.02.008.4599016.85330.226 $ 24.600.000
2.3.2.02.02.008.4599031.85999.226 $211.500.000
2.3.2.02.02.008.4599031.82120.226 $304.500.000
2.3.2.02.02.008.4599031.83990.226 $1.084.000.000
2.3.2.02.01.004.4599016.4523001.253 $60.091.668
2.3.2.02.01.004.4599016.4529001.253 $743.750
2.3.2.02.01.004.4599016.4733004.253 $3.241.560
2.3.2.02.01.004.4599016.47829.226 $195.923.456,80
2.3.2.02.01.004.4599016.47829.253 $10.506.093,20
2.3.2.02.02.008.4599016.87130.253 $3.263.264
2.3.2.02.02.009.2102010.91123.226 $42.639.723
</t>
  </si>
  <si>
    <t>04/04//2022</t>
  </si>
  <si>
    <t>MEJORAMIENTO DEL PUENTE PEATONAL DE LA INTERSECCION VIAL DE LA CARRERA 22B CON CALLE 7N EN EL BARRIO EL PLAN, QUE COMUNICA LA INTERSECCION VIAL DE LA CALLE 10N CON CARRERA 22A EN EL BARRIO ESPERANZA II  DEL MUNICIPIO DE BUCARAMANGA, SANTANDER</t>
  </si>
  <si>
    <t>Adicional contrato para terminar ejecucion</t>
  </si>
  <si>
    <t xml:space="preserve">2.3.2.02.02.005.3301093.53129.201 $ 142.000.000 </t>
  </si>
  <si>
    <t xml:space="preserve">2.3.2.02.02.005.2201052.53129.201 $ 407.210.660 2.3.2.02.02.005.2201052.53129.201 $ 3.335.243.684 </t>
  </si>
  <si>
    <t>MEJORAMIENTO DE LA MALLA VIAL Y ESPACIO PÚBLICO ENMARCADO DENTRO DE LA ESTRATEGIA “PLAN REVITALIZACION DEL ESPACIO PUBLICO CENTRO” EN EL MUNICIPIO DE BUCARAMANGA, SANTANDER.</t>
  </si>
  <si>
    <t>2.3.2.02.02.005.2402114.53211.201</t>
  </si>
  <si>
    <t>MEJORAMIENTO DE LA SEÑALIZACION HORIZONTAL Y OBRAS COMPLEMENTARIAS EN TRAMOS VIALES DEL MUNICIPIO DE BUCARAMANGA, SANTANDER”,</t>
  </si>
  <si>
    <t>2.3.2.02.02.005.2409013.53211.201</t>
  </si>
  <si>
    <t>2.3.2.02.02.005.4301004.54270.201 $ 910.373.298,48 2.3.2.02.02.005.4301004.54270.267 $ 121.402.771</t>
  </si>
  <si>
    <t>2.3.2.02.02.005.4301011.54270.201 $ 334.963.540,23 2.3.2.02.02.005.4301011.54270.213 $ 8.118.317.887</t>
  </si>
  <si>
    <t>Pendiente proyecto estudio puente nariño</t>
  </si>
  <si>
    <t>2.3.2.02.02.008.2402118.83323.201</t>
  </si>
  <si>
    <t xml:space="preserve">2.3.2.02.02.009.2102010.91123.226 </t>
  </si>
  <si>
    <t xml:space="preserve">CONSTRUCCION DEL SISTEMA DE ALUMBRADO PUBLICO EN TECNOLOGIA LED PARA TRAMO 7 DEL CORREDOR VIAL CONCESIONADO DENTRO DEL ÁREA DE INFLUENCIA DEL MUNICIPIO DE BUCARAMANGA. </t>
  </si>
  <si>
    <t>Meta no programada para la vigencia.</t>
  </si>
  <si>
    <t>MODERNIZACIÓN DE LA INFRAESTRUCTURA PERTENECIENTE AL ALUMBRADO PÚBLICO DEL MUNICIPIO DE BUCARAMANGA</t>
  </si>
  <si>
    <t xml:space="preserve">2.3.2.02.02.009.2102011.91123.226 </t>
  </si>
  <si>
    <t>MODERNIZACIÓN DEL ALUMBRADO PÚBLICO DEL PARQUE SAN PIO DEL MUNICIPIO DE BUCARAMANGA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</si>
</sst>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 #,##0;\-&quot;$&quot;\ #,##0"/>
    <numFmt numFmtId="44" formatCode="_-&quot;$&quot;\ * #,##0.00_-;\-&quot;$&quot;\ * #,##0.00_-;_-&quot;$&quot;\ * &quot;-&quot;??_-;_-@_-"/>
    <numFmt numFmtId="43" formatCode="_-* #,##0.00_-;\-* #,##0.00_-;_-* &quot;-&quot;??_-;_-@_-"/>
    <numFmt numFmtId="164" formatCode="dd/mm/yyyy;@"/>
    <numFmt numFmtId="165" formatCode="_-&quot;$&quot;\ * #,##0_-;\-&quot;$&quot;\ * #,##0_-;_-&quot;$&quot;\ * &quot;-&quot;??_-;_-@_-"/>
    <numFmt numFmtId="166" formatCode="&quot;$&quot;\ #,##0"/>
    <numFmt numFmtId="167" formatCode="&quot;$&quot;\ #,##0.00"/>
  </numFmts>
  <fonts count="11" x14ac:knownFonts="1">
    <font>
      <sz val="11"/>
      <color theme="1"/>
      <name val="Arial"/>
      <family val="2"/>
    </font>
    <font>
      <u/>
      <sz val="11"/>
      <color theme="10"/>
      <name val="Arial"/>
      <family val="2"/>
    </font>
    <font>
      <u/>
      <sz val="11"/>
      <color theme="11"/>
      <name val="Arial"/>
      <family val="2"/>
    </font>
    <font>
      <sz val="11"/>
      <color theme="1"/>
      <name val="Arial"/>
      <family val="2"/>
    </font>
    <font>
      <sz val="10"/>
      <name val="Arial"/>
      <family val="2"/>
    </font>
    <font>
      <sz val="8"/>
      <name val="Arial"/>
      <family val="2"/>
    </font>
    <font>
      <b/>
      <sz val="11"/>
      <color theme="0"/>
      <name val="Arial"/>
      <family val="2"/>
    </font>
    <font>
      <sz val="11"/>
      <name val="Arial"/>
      <family val="2"/>
    </font>
    <font>
      <b/>
      <sz val="11"/>
      <name val="Arial"/>
      <family val="2"/>
    </font>
    <font>
      <b/>
      <sz val="11"/>
      <color indexed="8"/>
      <name val="Arial"/>
      <family val="2"/>
    </font>
    <font>
      <sz val="11"/>
      <color indexed="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s>
  <cellStyleXfs count="11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4" fillId="0" borderId="0"/>
    <xf numFmtId="43" fontId="3" fillId="0" borderId="0" applyFont="0" applyFill="0" applyBorder="0" applyAlignment="0" applyProtection="0"/>
  </cellStyleXfs>
  <cellXfs count="161">
    <xf numFmtId="0" fontId="0" fillId="0" borderId="0" xfId="0"/>
    <xf numFmtId="0" fontId="7" fillId="0" borderId="0" xfId="0" applyFont="1" applyAlignment="1">
      <alignment vertical="center"/>
    </xf>
    <xf numFmtId="0" fontId="7" fillId="3" borderId="0" xfId="0" applyFont="1" applyFill="1" applyBorder="1" applyAlignment="1">
      <alignment vertical="center"/>
    </xf>
    <xf numFmtId="0" fontId="7" fillId="3" borderId="3" xfId="0" applyFont="1" applyFill="1" applyBorder="1" applyAlignment="1">
      <alignmen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justify" vertical="center" wrapText="1"/>
    </xf>
    <xf numFmtId="0" fontId="7" fillId="0" borderId="2" xfId="0" applyFont="1" applyBorder="1" applyAlignment="1">
      <alignment horizontal="justify" vertical="center" wrapText="1"/>
    </xf>
    <xf numFmtId="1" fontId="9" fillId="0" borderId="2" xfId="0" applyNumberFormat="1" applyFont="1" applyFill="1" applyBorder="1" applyAlignment="1">
      <alignment horizontal="right" vertical="center" wrapText="1"/>
    </xf>
    <xf numFmtId="9" fontId="10" fillId="0" borderId="2" xfId="0" applyNumberFormat="1" applyFont="1" applyFill="1" applyBorder="1" applyAlignment="1">
      <alignment horizontal="center" vertical="center" wrapText="1"/>
    </xf>
    <xf numFmtId="9" fontId="7" fillId="0" borderId="2" xfId="107" applyFont="1" applyFill="1" applyBorder="1" applyAlignment="1">
      <alignment horizontal="center" vertical="center" wrapText="1"/>
    </xf>
    <xf numFmtId="0" fontId="10" fillId="0" borderId="2" xfId="0" applyFont="1" applyBorder="1" applyAlignment="1">
      <alignment horizontal="justify" vertical="center" wrapText="1"/>
    </xf>
    <xf numFmtId="5" fontId="7" fillId="0" borderId="2" xfId="108" applyNumberFormat="1" applyFont="1" applyFill="1" applyBorder="1" applyAlignment="1">
      <alignment horizontal="center" vertical="center" wrapText="1"/>
    </xf>
    <xf numFmtId="1" fontId="10" fillId="0" borderId="2" xfId="0" applyNumberFormat="1" applyFont="1" applyFill="1" applyBorder="1" applyAlignment="1">
      <alignment horizontal="right" vertical="center" wrapText="1"/>
    </xf>
    <xf numFmtId="9" fontId="10" fillId="3" borderId="2" xfId="0" applyNumberFormat="1" applyFont="1" applyFill="1" applyBorder="1" applyAlignment="1">
      <alignment horizontal="center" vertical="center" wrapText="1"/>
    </xf>
    <xf numFmtId="3" fontId="10" fillId="0" borderId="1" xfId="0" applyNumberFormat="1" applyFont="1" applyFill="1" applyBorder="1" applyAlignment="1">
      <alignment horizontal="center" vertical="center" wrapText="1"/>
    </xf>
    <xf numFmtId="3" fontId="10" fillId="0" borderId="2" xfId="0" applyNumberFormat="1" applyFont="1" applyBorder="1" applyAlignment="1">
      <alignment vertical="center" wrapText="1"/>
    </xf>
    <xf numFmtId="3" fontId="7" fillId="0" borderId="2" xfId="0" applyNumberFormat="1" applyFont="1" applyFill="1" applyBorder="1" applyAlignment="1">
      <alignment horizontal="center" vertical="center" wrapText="1"/>
    </xf>
    <xf numFmtId="0" fontId="7" fillId="3" borderId="2" xfId="0" applyFont="1" applyFill="1" applyBorder="1" applyAlignment="1">
      <alignment horizontal="justify" vertical="center" wrapText="1"/>
    </xf>
    <xf numFmtId="164" fontId="7" fillId="0" borderId="2" xfId="0" applyNumberFormat="1" applyFont="1" applyBorder="1" applyAlignment="1">
      <alignment horizontal="center" vertical="center" wrapText="1"/>
    </xf>
    <xf numFmtId="0" fontId="7" fillId="3" borderId="1" xfId="0" applyFont="1" applyFill="1" applyBorder="1" applyAlignment="1">
      <alignment horizontal="justify" vertical="center" wrapText="1"/>
    </xf>
    <xf numFmtId="164" fontId="7" fillId="0" borderId="1" xfId="0" applyNumberFormat="1" applyFont="1" applyBorder="1" applyAlignment="1">
      <alignment horizontal="center" vertical="center" wrapText="1"/>
    </xf>
    <xf numFmtId="164" fontId="7" fillId="0" borderId="2" xfId="0" applyNumberFormat="1" applyFont="1" applyFill="1" applyBorder="1" applyAlignment="1">
      <alignment horizontal="center" vertical="center" wrapText="1"/>
    </xf>
    <xf numFmtId="0" fontId="7" fillId="0" borderId="2" xfId="0" applyFont="1" applyFill="1" applyBorder="1" applyAlignment="1">
      <alignment horizontal="justify" vertical="center" wrapText="1"/>
    </xf>
    <xf numFmtId="0" fontId="7" fillId="2" borderId="2" xfId="0" applyFont="1" applyFill="1" applyBorder="1" applyAlignment="1">
      <alignment horizontal="justify" vertical="center"/>
    </xf>
    <xf numFmtId="0" fontId="7" fillId="2" borderId="2" xfId="0" applyFont="1" applyFill="1" applyBorder="1" applyAlignment="1">
      <alignment vertical="center"/>
    </xf>
    <xf numFmtId="0" fontId="7" fillId="2" borderId="2" xfId="0" applyFont="1" applyFill="1" applyBorder="1" applyAlignment="1">
      <alignment vertical="center" wrapText="1"/>
    </xf>
    <xf numFmtId="0" fontId="7" fillId="2" borderId="4" xfId="0" applyFont="1" applyFill="1" applyBorder="1" applyAlignment="1">
      <alignment vertical="center"/>
    </xf>
    <xf numFmtId="9" fontId="8" fillId="2" borderId="4" xfId="0" applyNumberFormat="1" applyFont="1" applyFill="1" applyBorder="1" applyAlignment="1">
      <alignment horizontal="center" vertical="center"/>
    </xf>
    <xf numFmtId="0" fontId="8" fillId="2" borderId="4" xfId="0" applyFont="1" applyFill="1" applyBorder="1" applyAlignment="1">
      <alignment vertical="center"/>
    </xf>
    <xf numFmtId="165" fontId="7" fillId="2" borderId="4" xfId="108" applyNumberFormat="1" applyFont="1" applyFill="1" applyBorder="1" applyAlignment="1">
      <alignment vertical="center"/>
    </xf>
    <xf numFmtId="165" fontId="8" fillId="2" borderId="4" xfId="108" applyNumberFormat="1" applyFont="1" applyFill="1" applyBorder="1" applyAlignment="1">
      <alignment vertical="center"/>
    </xf>
    <xf numFmtId="165" fontId="8" fillId="2" borderId="2" xfId="108" applyNumberFormat="1" applyFont="1" applyFill="1" applyBorder="1" applyAlignment="1">
      <alignment vertical="center"/>
    </xf>
    <xf numFmtId="9" fontId="8" fillId="2" borderId="2" xfId="107"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vertical="center" wrapText="1"/>
    </xf>
    <xf numFmtId="166" fontId="7" fillId="3" borderId="2" xfId="108" applyNumberFormat="1" applyFont="1" applyFill="1" applyBorder="1" applyAlignment="1">
      <alignment horizontal="right" vertical="center" wrapText="1"/>
    </xf>
    <xf numFmtId="166" fontId="6" fillId="3" borderId="2" xfId="0" applyNumberFormat="1" applyFont="1" applyFill="1" applyBorder="1" applyAlignment="1">
      <alignment horizontal="right" vertical="center" wrapText="1"/>
    </xf>
    <xf numFmtId="14" fontId="7" fillId="3" borderId="0" xfId="0" applyNumberFormat="1" applyFont="1" applyFill="1" applyBorder="1" applyAlignment="1">
      <alignment vertical="center"/>
    </xf>
    <xf numFmtId="14" fontId="8" fillId="3" borderId="0" xfId="0" applyNumberFormat="1" applyFont="1" applyFill="1" applyBorder="1" applyAlignment="1">
      <alignment vertical="center"/>
    </xf>
    <xf numFmtId="0" fontId="7" fillId="2" borderId="2" xfId="0" applyFont="1" applyFill="1" applyBorder="1" applyAlignment="1">
      <alignment horizontal="center" vertical="center"/>
    </xf>
    <xf numFmtId="0" fontId="7" fillId="3" borderId="0" xfId="0" applyFont="1" applyFill="1" applyBorder="1" applyAlignment="1">
      <alignment horizontal="left" vertical="center"/>
    </xf>
    <xf numFmtId="164" fontId="7" fillId="3" borderId="2" xfId="0" applyNumberFormat="1" applyFont="1" applyFill="1" applyBorder="1" applyAlignment="1">
      <alignment horizontal="left" vertical="center" wrapText="1"/>
    </xf>
    <xf numFmtId="0" fontId="7" fillId="2" borderId="4" xfId="0" applyFont="1" applyFill="1" applyBorder="1" applyAlignment="1">
      <alignment horizontal="left" vertical="center"/>
    </xf>
    <xf numFmtId="0" fontId="7" fillId="0" borderId="0" xfId="0" applyFont="1" applyAlignment="1">
      <alignment horizontal="left" vertical="center"/>
    </xf>
    <xf numFmtId="5" fontId="8" fillId="0" borderId="0" xfId="0" applyNumberFormat="1" applyFont="1" applyAlignment="1">
      <alignment vertical="center"/>
    </xf>
    <xf numFmtId="166" fontId="7" fillId="3" borderId="2" xfId="0" applyNumberFormat="1" applyFont="1" applyFill="1" applyBorder="1" applyAlignment="1">
      <alignment horizontal="right" vertical="center" wrapText="1"/>
    </xf>
    <xf numFmtId="5" fontId="7" fillId="0" borderId="0" xfId="0" applyNumberFormat="1" applyFont="1" applyAlignment="1">
      <alignment vertical="center"/>
    </xf>
    <xf numFmtId="1" fontId="10" fillId="2" borderId="1" xfId="0" applyNumberFormat="1" applyFont="1" applyFill="1" applyBorder="1" applyAlignment="1">
      <alignment horizontal="center" vertical="center" wrapText="1"/>
    </xf>
    <xf numFmtId="166" fontId="8" fillId="2" borderId="1" xfId="108" applyNumberFormat="1" applyFont="1" applyFill="1" applyBorder="1" applyAlignment="1">
      <alignment horizontal="right" vertical="center" wrapText="1"/>
    </xf>
    <xf numFmtId="9" fontId="7" fillId="0" borderId="1" xfId="107" applyFont="1" applyFill="1" applyBorder="1" applyAlignment="1">
      <alignment horizontal="center" vertical="center" wrapText="1"/>
    </xf>
    <xf numFmtId="5" fontId="7" fillId="0" borderId="1" xfId="108" applyNumberFormat="1" applyFont="1" applyFill="1" applyBorder="1" applyAlignment="1">
      <alignment horizontal="center" vertical="center" wrapText="1"/>
    </xf>
    <xf numFmtId="166" fontId="8" fillId="2" borderId="2" xfId="108" applyNumberFormat="1" applyFont="1" applyFill="1" applyBorder="1" applyAlignment="1">
      <alignment horizontal="right" vertical="center" wrapText="1"/>
    </xf>
    <xf numFmtId="3" fontId="10" fillId="0" borderId="2" xfId="0" applyNumberFormat="1" applyFont="1" applyBorder="1" applyAlignment="1">
      <alignment horizontal="center" vertical="center" wrapText="1"/>
    </xf>
    <xf numFmtId="3" fontId="10" fillId="2" borderId="2" xfId="0" applyNumberFormat="1" applyFont="1" applyFill="1" applyBorder="1" applyAlignment="1">
      <alignment horizontal="center" vertical="center" wrapText="1"/>
    </xf>
    <xf numFmtId="9" fontId="10" fillId="0" borderId="2" xfId="0" applyNumberFormat="1" applyFont="1" applyBorder="1" applyAlignment="1">
      <alignment horizontal="center" vertical="center" wrapText="1"/>
    </xf>
    <xf numFmtId="9" fontId="10" fillId="2" borderId="2" xfId="0" applyNumberFormat="1" applyFont="1" applyFill="1" applyBorder="1" applyAlignment="1">
      <alignment horizontal="center" vertical="center" wrapText="1"/>
    </xf>
    <xf numFmtId="3" fontId="10" fillId="0" borderId="1" xfId="0" applyNumberFormat="1" applyFont="1" applyBorder="1" applyAlignment="1">
      <alignment horizontal="center" vertical="center" wrapText="1"/>
    </xf>
    <xf numFmtId="3" fontId="10" fillId="2" borderId="1" xfId="0" applyNumberFormat="1" applyFont="1" applyFill="1" applyBorder="1" applyAlignment="1">
      <alignment horizontal="center" vertical="center" wrapText="1"/>
    </xf>
    <xf numFmtId="0" fontId="8" fillId="2" borderId="9"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9" xfId="0" applyFont="1" applyFill="1" applyBorder="1" applyAlignment="1">
      <alignment horizontal="center" vertical="center"/>
    </xf>
    <xf numFmtId="0" fontId="7" fillId="0" borderId="1" xfId="0" applyFont="1" applyBorder="1" applyAlignment="1">
      <alignment horizontal="justify" vertical="center" wrapText="1"/>
    </xf>
    <xf numFmtId="0" fontId="8" fillId="2" borderId="1" xfId="0" applyFont="1" applyFill="1" applyBorder="1" applyAlignment="1">
      <alignment horizontal="justify" vertical="center" wrapText="1"/>
    </xf>
    <xf numFmtId="0" fontId="7" fillId="0" borderId="1" xfId="0" applyFont="1" applyBorder="1" applyAlignment="1">
      <alignment horizontal="justify" vertical="center"/>
    </xf>
    <xf numFmtId="0" fontId="9" fillId="2" borderId="1" xfId="0" applyFont="1" applyFill="1" applyBorder="1" applyAlignment="1">
      <alignment horizontal="justify" vertical="center" wrapText="1"/>
    </xf>
    <xf numFmtId="0" fontId="10" fillId="0" borderId="1" xfId="0" applyFont="1" applyBorder="1" applyAlignment="1">
      <alignment horizontal="justify" vertical="center" wrapText="1"/>
    </xf>
    <xf numFmtId="0" fontId="3" fillId="3" borderId="0" xfId="0" applyFont="1" applyFill="1" applyBorder="1" applyAlignment="1">
      <alignment vertical="center"/>
    </xf>
    <xf numFmtId="0" fontId="3" fillId="0" borderId="2" xfId="0" applyFont="1" applyBorder="1" applyAlignment="1">
      <alignment horizontal="justify" vertical="center" wrapText="1"/>
    </xf>
    <xf numFmtId="0" fontId="3" fillId="0" borderId="2" xfId="0" applyFont="1" applyBorder="1" applyAlignment="1">
      <alignment vertical="center" wrapText="1"/>
    </xf>
    <xf numFmtId="164" fontId="3" fillId="0" borderId="2" xfId="0" applyNumberFormat="1" applyFont="1" applyBorder="1" applyAlignment="1">
      <alignment horizontal="center" vertical="center" wrapText="1"/>
    </xf>
    <xf numFmtId="9" fontId="3" fillId="0" borderId="2" xfId="0" applyNumberFormat="1" applyFont="1" applyBorder="1" applyAlignment="1">
      <alignment horizontal="center" vertical="center"/>
    </xf>
    <xf numFmtId="164" fontId="3" fillId="3" borderId="2" xfId="0" applyNumberFormat="1" applyFont="1" applyFill="1" applyBorder="1" applyAlignment="1">
      <alignment horizontal="left" vertical="center" wrapText="1"/>
    </xf>
    <xf numFmtId="166" fontId="3" fillId="3" borderId="2" xfId="0" applyNumberFormat="1" applyFont="1" applyFill="1" applyBorder="1" applyAlignment="1">
      <alignment horizontal="right" vertical="center"/>
    </xf>
    <xf numFmtId="165"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3" fillId="0" borderId="0" xfId="0" applyFont="1" applyAlignment="1">
      <alignment vertical="center"/>
    </xf>
    <xf numFmtId="0" fontId="3" fillId="0" borderId="2" xfId="0" applyFont="1" applyFill="1" applyBorder="1" applyAlignment="1">
      <alignment horizontal="justify" vertical="center" wrapText="1"/>
    </xf>
    <xf numFmtId="0" fontId="3" fillId="0" borderId="1" xfId="0" applyFont="1" applyBorder="1" applyAlignment="1">
      <alignment horizontal="center" vertical="center" wrapText="1"/>
    </xf>
    <xf numFmtId="9" fontId="3" fillId="0" borderId="1" xfId="0" applyNumberFormat="1" applyFont="1" applyBorder="1" applyAlignment="1">
      <alignment horizontal="center" vertical="center"/>
    </xf>
    <xf numFmtId="0" fontId="3" fillId="3" borderId="2" xfId="0" applyFont="1" applyFill="1" applyBorder="1" applyAlignment="1">
      <alignment horizontal="justify" vertical="center" wrapText="1"/>
    </xf>
    <xf numFmtId="1" fontId="3" fillId="0" borderId="2" xfId="0" applyNumberFormat="1" applyFont="1" applyFill="1" applyBorder="1" applyAlignment="1">
      <alignment horizontal="right" vertical="center"/>
    </xf>
    <xf numFmtId="166" fontId="3" fillId="3" borderId="2" xfId="0" applyNumberFormat="1" applyFont="1" applyFill="1" applyBorder="1" applyAlignment="1">
      <alignment horizontal="right" vertical="center" wrapText="1"/>
    </xf>
    <xf numFmtId="166" fontId="3" fillId="3" borderId="2" xfId="0" applyNumberFormat="1" applyFont="1" applyFill="1" applyBorder="1" applyAlignment="1">
      <alignment horizontal="left" vertical="center" wrapText="1"/>
    </xf>
    <xf numFmtId="0" fontId="3" fillId="0" borderId="2" xfId="0" applyFont="1" applyFill="1" applyBorder="1" applyAlignment="1">
      <alignment horizontal="right" vertical="center"/>
    </xf>
    <xf numFmtId="0" fontId="3" fillId="0" borderId="1" xfId="0" applyFont="1" applyBorder="1" applyAlignment="1">
      <alignment horizontal="justify" vertical="center" wrapText="1"/>
    </xf>
    <xf numFmtId="0" fontId="3" fillId="3" borderId="1" xfId="0" applyFont="1" applyFill="1" applyBorder="1" applyAlignment="1">
      <alignment horizontal="justify" vertical="center" wrapText="1"/>
    </xf>
    <xf numFmtId="44" fontId="3" fillId="0" borderId="0" xfId="108" applyFont="1" applyAlignment="1">
      <alignment vertical="center"/>
    </xf>
    <xf numFmtId="5" fontId="3" fillId="0" borderId="0" xfId="0" applyNumberFormat="1" applyFont="1" applyAlignment="1">
      <alignment vertical="center"/>
    </xf>
    <xf numFmtId="166" fontId="7" fillId="3" borderId="2" xfId="110" applyNumberFormat="1" applyFont="1" applyFill="1" applyBorder="1" applyAlignment="1">
      <alignment horizontal="right" vertical="center" wrapText="1"/>
    </xf>
    <xf numFmtId="5" fontId="7" fillId="3" borderId="2" xfId="108" applyNumberFormat="1" applyFont="1" applyFill="1" applyBorder="1" applyAlignment="1">
      <alignment horizontal="right" vertical="center" wrapText="1"/>
    </xf>
    <xf numFmtId="1" fontId="7" fillId="0" borderId="2" xfId="0" applyNumberFormat="1" applyFont="1" applyFill="1" applyBorder="1" applyAlignment="1">
      <alignment horizontal="right" vertical="center"/>
    </xf>
    <xf numFmtId="166" fontId="7" fillId="0" borderId="2" xfId="108" applyNumberFormat="1" applyFont="1" applyFill="1" applyBorder="1" applyAlignment="1">
      <alignment horizontal="right" vertical="center" wrapText="1"/>
    </xf>
    <xf numFmtId="0" fontId="8" fillId="2" borderId="9"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166" fontId="3" fillId="0" borderId="1" xfId="0" applyNumberFormat="1" applyFont="1" applyBorder="1" applyAlignment="1">
      <alignment horizontal="center" vertical="center" wrapText="1"/>
    </xf>
    <xf numFmtId="166" fontId="3" fillId="0" borderId="5" xfId="0" applyNumberFormat="1" applyFont="1" applyBorder="1" applyAlignment="1">
      <alignment horizontal="center" vertical="center" wrapText="1"/>
    </xf>
    <xf numFmtId="166" fontId="3" fillId="0" borderId="4" xfId="0" applyNumberFormat="1" applyFont="1" applyBorder="1" applyAlignment="1">
      <alignment horizontal="center" vertical="center" wrapText="1"/>
    </xf>
    <xf numFmtId="166" fontId="8" fillId="2" borderId="1" xfId="0" applyNumberFormat="1" applyFont="1" applyFill="1" applyBorder="1" applyAlignment="1">
      <alignment horizontal="right" vertical="center" wrapText="1"/>
    </xf>
    <xf numFmtId="166" fontId="8" fillId="2" borderId="5" xfId="0" applyNumberFormat="1" applyFont="1" applyFill="1" applyBorder="1" applyAlignment="1">
      <alignment horizontal="right" vertical="center" wrapText="1"/>
    </xf>
    <xf numFmtId="166" fontId="8" fillId="2" borderId="4" xfId="0" applyNumberFormat="1" applyFont="1" applyFill="1" applyBorder="1" applyAlignment="1">
      <alignment horizontal="right" vertical="center" wrapText="1"/>
    </xf>
    <xf numFmtId="5" fontId="7" fillId="0" borderId="1" xfId="108" applyNumberFormat="1" applyFont="1" applyFill="1" applyBorder="1" applyAlignment="1">
      <alignment horizontal="center" vertical="center" wrapText="1"/>
    </xf>
    <xf numFmtId="5" fontId="7" fillId="0" borderId="5" xfId="108" applyNumberFormat="1" applyFont="1" applyFill="1" applyBorder="1" applyAlignment="1">
      <alignment horizontal="center" vertical="center" wrapText="1"/>
    </xf>
    <xf numFmtId="5" fontId="7" fillId="0" borderId="4" xfId="108" applyNumberFormat="1"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9" fontId="10" fillId="2" borderId="5" xfId="0" applyNumberFormat="1" applyFont="1" applyFill="1" applyBorder="1" applyAlignment="1">
      <alignment horizontal="center" vertical="center" wrapText="1"/>
    </xf>
    <xf numFmtId="9" fontId="10" fillId="2" borderId="4" xfId="0" applyNumberFormat="1" applyFont="1" applyFill="1" applyBorder="1" applyAlignment="1">
      <alignment horizontal="center" vertical="center" wrapText="1"/>
    </xf>
    <xf numFmtId="9" fontId="3" fillId="0" borderId="1" xfId="0" applyNumberFormat="1" applyFont="1" applyBorder="1" applyAlignment="1">
      <alignment horizontal="center" vertical="center"/>
    </xf>
    <xf numFmtId="9" fontId="3" fillId="0" borderId="5" xfId="0" applyNumberFormat="1" applyFont="1" applyBorder="1" applyAlignment="1">
      <alignment horizontal="center" vertical="center"/>
    </xf>
    <xf numFmtId="9" fontId="3" fillId="0" borderId="4" xfId="0" applyNumberFormat="1" applyFont="1" applyBorder="1" applyAlignment="1">
      <alignment horizontal="center" vertical="center"/>
    </xf>
    <xf numFmtId="166" fontId="8" fillId="2" borderId="1" xfId="108" applyNumberFormat="1" applyFont="1" applyFill="1" applyBorder="1" applyAlignment="1">
      <alignment horizontal="right" vertical="center" wrapText="1"/>
    </xf>
    <xf numFmtId="166" fontId="8" fillId="2" borderId="5" xfId="108" applyNumberFormat="1" applyFont="1" applyFill="1" applyBorder="1" applyAlignment="1">
      <alignment horizontal="right" vertical="center" wrapText="1"/>
    </xf>
    <xf numFmtId="166" fontId="8" fillId="2" borderId="4" xfId="108" applyNumberFormat="1" applyFont="1" applyFill="1" applyBorder="1" applyAlignment="1">
      <alignment horizontal="right" vertical="center" wrapText="1"/>
    </xf>
    <xf numFmtId="9" fontId="7" fillId="0" borderId="1" xfId="107" applyFont="1" applyFill="1" applyBorder="1" applyAlignment="1">
      <alignment horizontal="center" vertical="center" wrapText="1"/>
    </xf>
    <xf numFmtId="9" fontId="7" fillId="0" borderId="5" xfId="107" applyFont="1" applyFill="1" applyBorder="1" applyAlignment="1">
      <alignment horizontal="center" vertical="center" wrapText="1"/>
    </xf>
    <xf numFmtId="9" fontId="7" fillId="0" borderId="4" xfId="107" applyFont="1" applyFill="1" applyBorder="1" applyAlignment="1">
      <alignment horizontal="center" vertical="center" wrapText="1"/>
    </xf>
    <xf numFmtId="2" fontId="8" fillId="0" borderId="2" xfId="109" applyNumberFormat="1" applyFont="1" applyBorder="1" applyAlignment="1">
      <alignment horizontal="left" vertical="center" wrapText="1"/>
    </xf>
    <xf numFmtId="2" fontId="8" fillId="0" borderId="2" xfId="109" applyNumberFormat="1" applyFont="1" applyFill="1" applyBorder="1" applyAlignment="1">
      <alignment horizontal="left" vertical="center" wrapText="1"/>
    </xf>
    <xf numFmtId="0" fontId="8"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7" xfId="0" applyFont="1" applyFill="1" applyBorder="1" applyAlignment="1">
      <alignment horizontal="center" vertical="center"/>
    </xf>
    <xf numFmtId="3" fontId="10" fillId="0" borderId="1" xfId="0" applyNumberFormat="1" applyFont="1" applyBorder="1" applyAlignment="1">
      <alignment horizontal="center" vertical="center" wrapText="1"/>
    </xf>
    <xf numFmtId="3" fontId="10" fillId="0" borderId="5" xfId="0" applyNumberFormat="1" applyFont="1" applyBorder="1" applyAlignment="1">
      <alignment horizontal="center" vertical="center" wrapText="1"/>
    </xf>
    <xf numFmtId="3" fontId="10" fillId="0" borderId="4" xfId="0" applyNumberFormat="1" applyFont="1" applyBorder="1" applyAlignment="1">
      <alignment horizontal="center" vertical="center" wrapText="1"/>
    </xf>
    <xf numFmtId="3" fontId="10" fillId="2" borderId="1" xfId="0" applyNumberFormat="1" applyFont="1" applyFill="1" applyBorder="1" applyAlignment="1">
      <alignment horizontal="center" vertical="center" wrapText="1"/>
    </xf>
    <xf numFmtId="3" fontId="10" fillId="2" borderId="5" xfId="0" applyNumberFormat="1" applyFont="1" applyFill="1" applyBorder="1" applyAlignment="1">
      <alignment horizontal="center" vertical="center" wrapText="1"/>
    </xf>
    <xf numFmtId="3" fontId="10" fillId="2" borderId="4" xfId="0" applyNumberFormat="1" applyFont="1" applyFill="1" applyBorder="1" applyAlignment="1">
      <alignment horizontal="center" vertical="center" wrapText="1"/>
    </xf>
    <xf numFmtId="2" fontId="7" fillId="0" borderId="1" xfId="109" applyNumberFormat="1" applyFont="1" applyBorder="1" applyAlignment="1">
      <alignment horizontal="center" vertical="center" wrapText="1"/>
    </xf>
    <xf numFmtId="2" fontId="7" fillId="0" borderId="5" xfId="109" applyNumberFormat="1" applyFont="1" applyBorder="1" applyAlignment="1">
      <alignment horizontal="center" vertical="center" wrapText="1"/>
    </xf>
    <xf numFmtId="2" fontId="7" fillId="0" borderId="4" xfId="109" applyNumberFormat="1" applyFont="1" applyBorder="1" applyAlignment="1">
      <alignment horizontal="center" vertical="center" wrapText="1"/>
    </xf>
    <xf numFmtId="0" fontId="8" fillId="0" borderId="9" xfId="0" applyFont="1" applyFill="1" applyBorder="1" applyAlignment="1">
      <alignment horizontal="left" vertical="center"/>
    </xf>
    <xf numFmtId="0" fontId="8" fillId="0" borderId="11" xfId="0" applyFont="1" applyFill="1" applyBorder="1" applyAlignment="1">
      <alignment horizontal="left" vertical="center"/>
    </xf>
    <xf numFmtId="0" fontId="8" fillId="0" borderId="7" xfId="0" applyFont="1" applyFill="1" applyBorder="1" applyAlignment="1">
      <alignment horizontal="left" vertical="center"/>
    </xf>
    <xf numFmtId="14" fontId="7" fillId="0" borderId="2" xfId="0" applyNumberFormat="1" applyFont="1" applyFill="1" applyBorder="1" applyAlignment="1">
      <alignment horizontal="center" vertical="center"/>
    </xf>
    <xf numFmtId="2" fontId="8" fillId="0" borderId="10" xfId="109" applyNumberFormat="1" applyFont="1" applyBorder="1" applyAlignment="1">
      <alignment horizontal="center" vertical="center" wrapText="1"/>
    </xf>
    <xf numFmtId="2" fontId="8" fillId="0" borderId="12" xfId="109" applyNumberFormat="1" applyFont="1" applyBorder="1" applyAlignment="1">
      <alignment horizontal="center" vertical="center" wrapText="1"/>
    </xf>
    <xf numFmtId="2" fontId="8" fillId="0" borderId="8" xfId="109" applyNumberFormat="1" applyFont="1" applyBorder="1" applyAlignment="1">
      <alignment horizontal="center" vertical="center" wrapText="1"/>
    </xf>
    <xf numFmtId="2" fontId="8" fillId="0" borderId="6" xfId="109" applyNumberFormat="1" applyFont="1" applyBorder="1" applyAlignment="1">
      <alignment horizontal="center" vertical="center" wrapText="1"/>
    </xf>
    <xf numFmtId="2" fontId="8" fillId="0" borderId="0" xfId="109" applyNumberFormat="1" applyFont="1" applyBorder="1" applyAlignment="1">
      <alignment horizontal="center" vertical="center" wrapText="1"/>
    </xf>
    <xf numFmtId="2" fontId="8" fillId="0" borderId="3" xfId="109" applyNumberFormat="1" applyFont="1" applyBorder="1" applyAlignment="1">
      <alignment horizontal="center" vertical="center" wrapText="1"/>
    </xf>
    <xf numFmtId="167" fontId="8" fillId="2" borderId="1" xfId="108" applyNumberFormat="1" applyFont="1" applyFill="1" applyBorder="1" applyAlignment="1">
      <alignment horizontal="right" vertical="center" wrapText="1"/>
    </xf>
    <xf numFmtId="167" fontId="8" fillId="2" borderId="5" xfId="108" applyNumberFormat="1" applyFont="1" applyFill="1" applyBorder="1" applyAlignment="1">
      <alignment horizontal="right" vertical="center" wrapText="1"/>
    </xf>
    <xf numFmtId="167" fontId="8" fillId="2" borderId="4" xfId="108" applyNumberFormat="1" applyFont="1" applyFill="1" applyBorder="1" applyAlignment="1">
      <alignment horizontal="right" vertical="center" wrapText="1"/>
    </xf>
    <xf numFmtId="9" fontId="10" fillId="0" borderId="1" xfId="0" applyNumberFormat="1" applyFont="1" applyBorder="1" applyAlignment="1">
      <alignment horizontal="center" vertical="center" wrapText="1"/>
    </xf>
    <xf numFmtId="9" fontId="10" fillId="0" borderId="5" xfId="0" applyNumberFormat="1" applyFont="1" applyBorder="1" applyAlignment="1">
      <alignment horizontal="center" vertical="center" wrapText="1"/>
    </xf>
    <xf numFmtId="9" fontId="10" fillId="0" borderId="4" xfId="0" applyNumberFormat="1" applyFont="1" applyBorder="1" applyAlignment="1">
      <alignment horizontal="center" vertical="center" wrapText="1"/>
    </xf>
    <xf numFmtId="9" fontId="10" fillId="3" borderId="1" xfId="0" applyNumberFormat="1" applyFont="1" applyFill="1" applyBorder="1" applyAlignment="1">
      <alignment horizontal="center" vertical="center" wrapText="1"/>
    </xf>
    <xf numFmtId="9" fontId="10" fillId="3" borderId="5" xfId="0" applyNumberFormat="1" applyFont="1" applyFill="1" applyBorder="1" applyAlignment="1">
      <alignment horizontal="center" vertical="center" wrapText="1"/>
    </xf>
    <xf numFmtId="9" fontId="10" fillId="3" borderId="4" xfId="0" applyNumberFormat="1" applyFont="1" applyFill="1" applyBorder="1" applyAlignment="1">
      <alignment horizontal="center" vertical="center" wrapText="1"/>
    </xf>
    <xf numFmtId="166" fontId="8" fillId="2" borderId="2" xfId="108" applyNumberFormat="1" applyFont="1" applyFill="1" applyBorder="1" applyAlignment="1">
      <alignment horizontal="right" vertical="center" wrapText="1"/>
    </xf>
    <xf numFmtId="9" fontId="10" fillId="0" borderId="2" xfId="0" applyNumberFormat="1" applyFont="1" applyBorder="1" applyAlignment="1">
      <alignment horizontal="center" vertical="center" wrapText="1"/>
    </xf>
    <xf numFmtId="9" fontId="10" fillId="2" borderId="2" xfId="0" applyNumberFormat="1" applyFont="1" applyFill="1" applyBorder="1" applyAlignment="1">
      <alignment horizontal="center" vertical="center" wrapText="1"/>
    </xf>
    <xf numFmtId="9" fontId="3" fillId="0" borderId="2" xfId="0" applyNumberFormat="1" applyFont="1" applyBorder="1" applyAlignment="1">
      <alignment horizontal="center" vertical="center"/>
    </xf>
    <xf numFmtId="3" fontId="7" fillId="0" borderId="1"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3" fontId="7" fillId="0" borderId="4" xfId="0" applyNumberFormat="1" applyFont="1" applyFill="1" applyBorder="1" applyAlignment="1">
      <alignment horizontal="center" vertical="center" wrapText="1"/>
    </xf>
  </cellXfs>
  <cellStyles count="111">
    <cellStyle name="Hipervínculo" xfId="55" builtinId="8" hidden="1"/>
    <cellStyle name="Hipervínculo" xfId="59" builtinId="8" hidden="1"/>
    <cellStyle name="Hipervínculo" xfId="61" builtinId="8" hidden="1"/>
    <cellStyle name="Hipervínculo" xfId="45" builtinId="8" hidden="1"/>
    <cellStyle name="Hipervínculo" xfId="29" builtinId="8" hidden="1"/>
    <cellStyle name="Hipervínculo" xfId="9" builtinId="8" hidden="1"/>
    <cellStyle name="Hipervínculo" xfId="15" builtinId="8" hidden="1"/>
    <cellStyle name="Hipervínculo" xfId="19" builtinId="8" hidden="1"/>
    <cellStyle name="Hipervínculo" xfId="5" builtinId="8" hidden="1"/>
    <cellStyle name="Hipervínculo" xfId="3" builtinId="8" hidden="1"/>
    <cellStyle name="Hipervínculo" xfId="1" builtinId="8" hidden="1"/>
    <cellStyle name="Hipervínculo" xfId="7" builtinId="8" hidden="1"/>
    <cellStyle name="Hipervínculo" xfId="13" builtinId="8" hidden="1"/>
    <cellStyle name="Hipervínculo" xfId="17" builtinId="8" hidden="1"/>
    <cellStyle name="Hipervínculo" xfId="11" builtinId="8" hidden="1"/>
    <cellStyle name="Hipervínculo" xfId="21" builtinId="8" hidden="1"/>
    <cellStyle name="Hipervínculo" xfId="37" builtinId="8" hidden="1"/>
    <cellStyle name="Hipervínculo" xfId="53" builtinId="8" hidden="1"/>
    <cellStyle name="Hipervínculo" xfId="63" builtinId="8" hidden="1"/>
    <cellStyle name="Hipervínculo" xfId="57" builtinId="8" hidden="1"/>
    <cellStyle name="Hipervínculo" xfId="51" builtinId="8" hidden="1"/>
    <cellStyle name="Hipervínculo" xfId="101" builtinId="8" hidden="1"/>
    <cellStyle name="Hipervínculo" xfId="97" builtinId="8" hidden="1"/>
    <cellStyle name="Hipervínculo" xfId="93" builtinId="8" hidden="1"/>
    <cellStyle name="Hipervínculo" xfId="85" builtinId="8" hidden="1"/>
    <cellStyle name="Hipervínculo" xfId="81" builtinId="8" hidden="1"/>
    <cellStyle name="Hipervínculo" xfId="77" builtinId="8" hidden="1"/>
    <cellStyle name="Hipervínculo" xfId="69" builtinId="8" hidden="1"/>
    <cellStyle name="Hipervínculo" xfId="65" builtinId="8" hidden="1"/>
    <cellStyle name="Hipervínculo" xfId="23" builtinId="8" hidden="1"/>
    <cellStyle name="Hipervínculo" xfId="27" builtinId="8" hidden="1"/>
    <cellStyle name="Hipervínculo" xfId="31" builtinId="8" hidden="1"/>
    <cellStyle name="Hipervínculo" xfId="33" builtinId="8" hidden="1"/>
    <cellStyle name="Hipervínculo" xfId="39" builtinId="8" hidden="1"/>
    <cellStyle name="Hipervínculo" xfId="41" builtinId="8" hidden="1"/>
    <cellStyle name="Hipervínculo" xfId="43" builtinId="8" hidden="1"/>
    <cellStyle name="Hipervínculo" xfId="49" builtinId="8" hidden="1"/>
    <cellStyle name="Hipervínculo" xfId="47" builtinId="8" hidden="1"/>
    <cellStyle name="Hipervínculo" xfId="35" builtinId="8" hidden="1"/>
    <cellStyle name="Hipervínculo" xfId="25" builtinId="8" hidden="1"/>
    <cellStyle name="Hipervínculo" xfId="73" builtinId="8" hidden="1"/>
    <cellStyle name="Hipervínculo" xfId="89" builtinId="8" hidden="1"/>
    <cellStyle name="Hipervínculo" xfId="105" builtinId="8" hidden="1"/>
    <cellStyle name="Hipervínculo" xfId="83" builtinId="8" hidden="1"/>
    <cellStyle name="Hipervínculo" xfId="87" builtinId="8" hidden="1"/>
    <cellStyle name="Hipervínculo" xfId="95" builtinId="8" hidden="1"/>
    <cellStyle name="Hipervínculo" xfId="99" builtinId="8" hidden="1"/>
    <cellStyle name="Hipervínculo" xfId="103" builtinId="8" hidden="1"/>
    <cellStyle name="Hipervínculo" xfId="91" builtinId="8" hidden="1"/>
    <cellStyle name="Hipervínculo" xfId="75" builtinId="8" hidden="1"/>
    <cellStyle name="Hipervínculo" xfId="79" builtinId="8" hidden="1"/>
    <cellStyle name="Hipervínculo" xfId="71" builtinId="8" hidden="1"/>
    <cellStyle name="Hipervínculo" xfId="67" builtinId="8" hidden="1"/>
    <cellStyle name="Hipervínculo visitado" xfId="32" builtinId="9" hidden="1"/>
    <cellStyle name="Hipervínculo visitado" xfId="38" builtinId="9" hidden="1"/>
    <cellStyle name="Hipervínculo visitado" xfId="40" builtinId="9" hidden="1"/>
    <cellStyle name="Hipervínculo visitado" xfId="42" builtinId="9" hidden="1"/>
    <cellStyle name="Hipervínculo visitado" xfId="46" builtinId="9" hidden="1"/>
    <cellStyle name="Hipervínculo visitado" xfId="48" builtinId="9" hidden="1"/>
    <cellStyle name="Hipervínculo visitado" xfId="50" builtinId="9" hidden="1"/>
    <cellStyle name="Hipervínculo visitado" xfId="56" builtinId="9" hidden="1"/>
    <cellStyle name="Hipervínculo visitado" xfId="52" builtinId="9" hidden="1"/>
    <cellStyle name="Hipervínculo visitado" xfId="36" builtinId="9" hidden="1"/>
    <cellStyle name="Hipervínculo visitado" xfId="14" builtinId="9" hidden="1"/>
    <cellStyle name="Hipervínculo visitado" xfId="16" builtinId="9" hidden="1"/>
    <cellStyle name="Hipervínculo visitado" xfId="18" builtinId="9" hidden="1"/>
    <cellStyle name="Hipervínculo visitado" xfId="24" builtinId="9" hidden="1"/>
    <cellStyle name="Hipervínculo visitado" xfId="20" builtinId="9" hidden="1"/>
    <cellStyle name="Hipervínculo visitado" xfId="6" builtinId="9" hidden="1"/>
    <cellStyle name="Hipervínculo visitado" xfId="10" builtinId="9" hidden="1"/>
    <cellStyle name="Hipervínculo visitado" xfId="4" builtinId="9" hidden="1"/>
    <cellStyle name="Hipervínculo visitado" xfId="2" builtinId="9" hidden="1"/>
    <cellStyle name="Hipervínculo visitado" xfId="8" builtinId="9" hidden="1"/>
    <cellStyle name="Hipervínculo visitado" xfId="22" builtinId="9" hidden="1"/>
    <cellStyle name="Hipervínculo visitado" xfId="12" builtinId="9" hidden="1"/>
    <cellStyle name="Hipervínculo visitado" xfId="54" builtinId="9" hidden="1"/>
    <cellStyle name="Hipervínculo visitado" xfId="44" builtinId="9" hidden="1"/>
    <cellStyle name="Hipervínculo visitado" xfId="34" builtinId="9" hidden="1"/>
    <cellStyle name="Hipervínculo visitado" xfId="90" builtinId="9" hidden="1"/>
    <cellStyle name="Hipervínculo visitado" xfId="94" builtinId="9" hidden="1"/>
    <cellStyle name="Hipervínculo visitado" xfId="96" builtinId="9" hidden="1"/>
    <cellStyle name="Hipervínculo visitado" xfId="98" builtinId="9" hidden="1"/>
    <cellStyle name="Hipervínculo visitado" xfId="102" builtinId="9" hidden="1"/>
    <cellStyle name="Hipervínculo visitado" xfId="106" builtinId="9" hidden="1"/>
    <cellStyle name="Hipervínculo visitado" xfId="100" builtinId="9" hidden="1"/>
    <cellStyle name="Hipervínculo visitado" xfId="92" builtinId="9" hidden="1"/>
    <cellStyle name="Hipervínculo visitado" xfId="84" builtinId="9" hidden="1"/>
    <cellStyle name="Hipervínculo visitado" xfId="76" builtinId="9" hidden="1"/>
    <cellStyle name="Hipervínculo visitado" xfId="68" builtinId="9" hidden="1"/>
    <cellStyle name="Hipervínculo visitado" xfId="60" builtinId="9" hidden="1"/>
    <cellStyle name="Hipervínculo visitado" xfId="28" builtinId="9" hidden="1"/>
    <cellStyle name="Hipervínculo visitado" xfId="30" builtinId="9" hidden="1"/>
    <cellStyle name="Hipervínculo visitado" xfId="26" builtinId="9" hidden="1"/>
    <cellStyle name="Hipervínculo visitado" xfId="104" builtinId="9" hidden="1"/>
    <cellStyle name="Hipervínculo visitado" xfId="72" builtinId="9" hidden="1"/>
    <cellStyle name="Hipervínculo visitado" xfId="74" builtinId="9" hidden="1"/>
    <cellStyle name="Hipervínculo visitado" xfId="78" builtinId="9" hidden="1"/>
    <cellStyle name="Hipervínculo visitado" xfId="80" builtinId="9" hidden="1"/>
    <cellStyle name="Hipervínculo visitado" xfId="86" builtinId="9" hidden="1"/>
    <cellStyle name="Hipervínculo visitado" xfId="88" builtinId="9" hidden="1"/>
    <cellStyle name="Hipervínculo visitado" xfId="82" builtinId="9" hidden="1"/>
    <cellStyle name="Hipervínculo visitado" xfId="64" builtinId="9" hidden="1"/>
    <cellStyle name="Hipervínculo visitado" xfId="66" builtinId="9" hidden="1"/>
    <cellStyle name="Hipervínculo visitado" xfId="70" builtinId="9" hidden="1"/>
    <cellStyle name="Hipervínculo visitado" xfId="62" builtinId="9" hidden="1"/>
    <cellStyle name="Hipervínculo visitado" xfId="58" builtinId="9" hidden="1"/>
    <cellStyle name="Millares" xfId="110" builtinId="3"/>
    <cellStyle name="Moneda" xfId="108" builtinId="4"/>
    <cellStyle name="Normal" xfId="0" builtinId="0"/>
    <cellStyle name="Normal 2" xfId="109" xr:uid="{00000000-0005-0000-0000-00006D000000}"/>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99"/>
      <color rgb="FFFFFF65"/>
      <color rgb="FFFF7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445900</xdr:colOff>
      <xdr:row>0</xdr:row>
      <xdr:rowOff>38100</xdr:rowOff>
    </xdr:from>
    <xdr:to>
      <xdr:col>1</xdr:col>
      <xdr:colOff>552285</xdr:colOff>
      <xdr:row>4</xdr:row>
      <xdr:rowOff>39723</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5900" y="214796"/>
          <a:ext cx="625318" cy="623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62"/>
  <sheetViews>
    <sheetView tabSelected="1" zoomScale="70" zoomScaleNormal="70" workbookViewId="0">
      <selection activeCell="AA59" sqref="AA59"/>
    </sheetView>
  </sheetViews>
  <sheetFormatPr baseColWidth="10" defaultColWidth="11.19921875" defaultRowHeight="13.8" x14ac:dyDescent="0.25"/>
  <cols>
    <col min="1" max="1" width="6.59765625" style="34" customWidth="1"/>
    <col min="2" max="2" width="26.69921875" style="1" customWidth="1"/>
    <col min="3" max="4" width="21.09765625" style="1" customWidth="1"/>
    <col min="5" max="6" width="45.09765625" style="1" customWidth="1"/>
    <col min="7" max="7" width="16.59765625" style="1" customWidth="1"/>
    <col min="8" max="8" width="52.19921875" style="1" customWidth="1"/>
    <col min="9" max="9" width="40.69921875" style="35" customWidth="1"/>
    <col min="10" max="10" width="13.5" style="1" customWidth="1"/>
    <col min="11" max="11" width="16" style="1" customWidth="1"/>
    <col min="12" max="12" width="17.09765625" style="1" customWidth="1"/>
    <col min="13" max="13" width="14.8984375" style="1" customWidth="1"/>
    <col min="14" max="14" width="14.19921875" style="1" customWidth="1"/>
    <col min="15" max="15" width="45.8984375" style="44" customWidth="1"/>
    <col min="16" max="16" width="17.296875" style="1" customWidth="1"/>
    <col min="17" max="17" width="17.5" style="1" customWidth="1"/>
    <col min="18" max="18" width="7.796875" style="1" customWidth="1"/>
    <col min="19" max="19" width="17" style="1" customWidth="1"/>
    <col min="20" max="20" width="20.59765625" style="1" customWidth="1"/>
    <col min="21" max="21" width="26.09765625" style="1" customWidth="1"/>
    <col min="22" max="22" width="18.3984375" style="77" customWidth="1"/>
    <col min="23" max="23" width="15.69921875" style="77" customWidth="1"/>
    <col min="24" max="24" width="9.5" style="77" customWidth="1"/>
    <col min="25" max="25" width="15.69921875" style="77" customWidth="1"/>
    <col min="26" max="26" width="20.296875" style="77" customWidth="1"/>
    <col min="27" max="27" width="23.5" style="77" customWidth="1"/>
    <col min="28" max="28" width="16.19921875" style="77" customWidth="1"/>
    <col min="29" max="29" width="19.59765625" style="1" customWidth="1"/>
    <col min="30" max="31" width="22" style="1" customWidth="1"/>
    <col min="32" max="16384" width="11.19921875" style="1"/>
  </cols>
  <sheetData>
    <row r="1" spans="1:31" x14ac:dyDescent="0.25">
      <c r="A1" s="132"/>
      <c r="B1" s="139" t="s">
        <v>0</v>
      </c>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1"/>
      <c r="AC1" s="119" t="s">
        <v>134</v>
      </c>
      <c r="AD1" s="119"/>
      <c r="AE1" s="119"/>
    </row>
    <row r="2" spans="1:31" x14ac:dyDescent="0.25">
      <c r="A2" s="133"/>
      <c r="B2" s="142"/>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4"/>
      <c r="AC2" s="120" t="s">
        <v>125</v>
      </c>
      <c r="AD2" s="120"/>
      <c r="AE2" s="120"/>
    </row>
    <row r="3" spans="1:31" x14ac:dyDescent="0.25">
      <c r="A3" s="133"/>
      <c r="B3" s="142"/>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4"/>
      <c r="AC3" s="120" t="s">
        <v>126</v>
      </c>
      <c r="AD3" s="120"/>
      <c r="AE3" s="120"/>
    </row>
    <row r="4" spans="1:31" x14ac:dyDescent="0.25">
      <c r="A4" s="134"/>
      <c r="B4" s="142"/>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4"/>
      <c r="AC4" s="120" t="s">
        <v>127</v>
      </c>
      <c r="AD4" s="120"/>
      <c r="AE4" s="120"/>
    </row>
    <row r="5" spans="1:31" x14ac:dyDescent="0.25">
      <c r="A5" s="135" t="s">
        <v>1</v>
      </c>
      <c r="B5" s="136"/>
      <c r="C5" s="137"/>
      <c r="D5" s="138" t="s">
        <v>183</v>
      </c>
      <c r="E5" s="138"/>
      <c r="F5" s="138"/>
      <c r="G5" s="138"/>
      <c r="H5" s="38"/>
      <c r="I5" s="38"/>
      <c r="J5" s="38"/>
      <c r="K5" s="38"/>
      <c r="L5" s="38"/>
      <c r="M5" s="2"/>
      <c r="N5" s="2"/>
      <c r="O5" s="41"/>
      <c r="P5" s="2"/>
      <c r="Q5" s="2"/>
      <c r="R5" s="2"/>
      <c r="S5" s="2"/>
      <c r="T5" s="2"/>
      <c r="U5" s="2"/>
      <c r="V5" s="68"/>
      <c r="W5" s="68"/>
      <c r="X5" s="68"/>
      <c r="Y5" s="68"/>
      <c r="Z5" s="68"/>
      <c r="AA5" s="68"/>
      <c r="AB5" s="68"/>
      <c r="AC5" s="2"/>
      <c r="AD5" s="2"/>
      <c r="AE5" s="3"/>
    </row>
    <row r="6" spans="1:31" x14ac:dyDescent="0.25">
      <c r="A6" s="135" t="s">
        <v>2</v>
      </c>
      <c r="B6" s="136"/>
      <c r="C6" s="137"/>
      <c r="D6" s="138">
        <v>44651</v>
      </c>
      <c r="E6" s="138"/>
      <c r="F6" s="138"/>
      <c r="G6" s="138"/>
      <c r="H6" s="39"/>
      <c r="I6" s="39"/>
      <c r="J6" s="39"/>
      <c r="K6" s="39"/>
      <c r="L6" s="39"/>
      <c r="M6" s="2"/>
      <c r="N6" s="2"/>
      <c r="O6" s="41"/>
      <c r="P6" s="2"/>
      <c r="Q6" s="2"/>
      <c r="R6" s="2"/>
      <c r="S6" s="2"/>
      <c r="T6" s="2"/>
      <c r="U6" s="2"/>
      <c r="V6" s="68"/>
      <c r="W6" s="68"/>
      <c r="X6" s="68"/>
      <c r="Y6" s="68"/>
      <c r="Z6" s="68"/>
      <c r="AA6" s="68"/>
      <c r="AB6" s="68"/>
      <c r="AC6" s="2"/>
      <c r="AD6" s="2"/>
      <c r="AE6" s="3"/>
    </row>
    <row r="7" spans="1:31" x14ac:dyDescent="0.25">
      <c r="A7" s="40"/>
      <c r="B7" s="123" t="s">
        <v>3</v>
      </c>
      <c r="C7" s="124"/>
      <c r="D7" s="124"/>
      <c r="E7" s="124"/>
      <c r="F7" s="125"/>
      <c r="G7" s="122" t="s">
        <v>4</v>
      </c>
      <c r="H7" s="122"/>
      <c r="I7" s="122"/>
      <c r="J7" s="122"/>
      <c r="K7" s="122"/>
      <c r="L7" s="122" t="s">
        <v>5</v>
      </c>
      <c r="M7" s="122"/>
      <c r="N7" s="122"/>
      <c r="O7" s="123" t="s">
        <v>6</v>
      </c>
      <c r="P7" s="124"/>
      <c r="Q7" s="124"/>
      <c r="R7" s="124"/>
      <c r="S7" s="124"/>
      <c r="T7" s="124"/>
      <c r="U7" s="125"/>
      <c r="V7" s="123" t="s">
        <v>7</v>
      </c>
      <c r="W7" s="124"/>
      <c r="X7" s="124"/>
      <c r="Y7" s="124"/>
      <c r="Z7" s="124"/>
      <c r="AA7" s="125"/>
      <c r="AB7" s="121" t="s">
        <v>8</v>
      </c>
      <c r="AC7" s="121" t="s">
        <v>9</v>
      </c>
      <c r="AD7" s="121" t="s">
        <v>10</v>
      </c>
      <c r="AE7" s="121"/>
    </row>
    <row r="8" spans="1:31" ht="41.4" x14ac:dyDescent="0.25">
      <c r="A8" s="4" t="s">
        <v>11</v>
      </c>
      <c r="B8" s="5" t="s">
        <v>12</v>
      </c>
      <c r="C8" s="4" t="s">
        <v>13</v>
      </c>
      <c r="D8" s="4" t="s">
        <v>14</v>
      </c>
      <c r="E8" s="4" t="s">
        <v>15</v>
      </c>
      <c r="F8" s="5" t="s">
        <v>16</v>
      </c>
      <c r="G8" s="61" t="s">
        <v>17</v>
      </c>
      <c r="H8" s="61" t="s">
        <v>18</v>
      </c>
      <c r="I8" s="61" t="s">
        <v>19</v>
      </c>
      <c r="J8" s="61" t="s">
        <v>20</v>
      </c>
      <c r="K8" s="61" t="s">
        <v>21</v>
      </c>
      <c r="L8" s="61" t="s">
        <v>22</v>
      </c>
      <c r="M8" s="61" t="s">
        <v>23</v>
      </c>
      <c r="N8" s="61" t="s">
        <v>24</v>
      </c>
      <c r="O8" s="4" t="s">
        <v>25</v>
      </c>
      <c r="P8" s="5" t="s">
        <v>26</v>
      </c>
      <c r="Q8" s="5" t="s">
        <v>27</v>
      </c>
      <c r="R8" s="5" t="s">
        <v>28</v>
      </c>
      <c r="S8" s="5" t="s">
        <v>29</v>
      </c>
      <c r="T8" s="5" t="s">
        <v>30</v>
      </c>
      <c r="U8" s="61" t="s">
        <v>31</v>
      </c>
      <c r="V8" s="5" t="s">
        <v>26</v>
      </c>
      <c r="W8" s="5" t="s">
        <v>27</v>
      </c>
      <c r="X8" s="5" t="s">
        <v>28</v>
      </c>
      <c r="Y8" s="5" t="s">
        <v>29</v>
      </c>
      <c r="Z8" s="5" t="s">
        <v>30</v>
      </c>
      <c r="AA8" s="5" t="s">
        <v>32</v>
      </c>
      <c r="AB8" s="121"/>
      <c r="AC8" s="121"/>
      <c r="AD8" s="61" t="s">
        <v>33</v>
      </c>
      <c r="AE8" s="61" t="s">
        <v>34</v>
      </c>
    </row>
    <row r="9" spans="1:31" s="77" customFormat="1" ht="41.4" x14ac:dyDescent="0.25">
      <c r="A9" s="59">
        <v>160</v>
      </c>
      <c r="B9" s="7" t="s">
        <v>35</v>
      </c>
      <c r="C9" s="7" t="s">
        <v>36</v>
      </c>
      <c r="D9" s="7" t="s">
        <v>37</v>
      </c>
      <c r="E9" s="6" t="s">
        <v>38</v>
      </c>
      <c r="F9" s="7" t="s">
        <v>39</v>
      </c>
      <c r="G9" s="8"/>
      <c r="H9" s="69" t="s">
        <v>122</v>
      </c>
      <c r="I9" s="70"/>
      <c r="J9" s="71"/>
      <c r="K9" s="71"/>
      <c r="L9" s="9">
        <v>0</v>
      </c>
      <c r="M9" s="56">
        <v>0</v>
      </c>
      <c r="N9" s="72" t="str">
        <f t="shared" ref="N9:N44" si="0">IFERROR(IF(M9/L9&gt;100%,100%,M9/L9),"-")</f>
        <v>-</v>
      </c>
      <c r="O9" s="73"/>
      <c r="P9" s="36"/>
      <c r="Q9" s="37"/>
      <c r="R9" s="37"/>
      <c r="S9" s="37"/>
      <c r="T9" s="74"/>
      <c r="U9" s="52">
        <f t="shared" ref="U9:U43" si="1">SUM(P9:T9)</f>
        <v>0</v>
      </c>
      <c r="V9" s="36"/>
      <c r="W9" s="37"/>
      <c r="X9" s="37"/>
      <c r="Y9" s="37"/>
      <c r="Z9" s="74"/>
      <c r="AA9" s="52">
        <f t="shared" ref="AA9:AA43" si="2">SUM(V9:Z9)</f>
        <v>0</v>
      </c>
      <c r="AB9" s="10" t="str">
        <f t="shared" ref="AB9:AB17" si="3">IFERROR(AA9/U9,"-")</f>
        <v>-</v>
      </c>
      <c r="AC9" s="75"/>
      <c r="AD9" s="76" t="s">
        <v>40</v>
      </c>
      <c r="AE9" s="76" t="s">
        <v>41</v>
      </c>
    </row>
    <row r="10" spans="1:31" s="77" customFormat="1" ht="72" customHeight="1" x14ac:dyDescent="0.25">
      <c r="A10" s="59">
        <v>161</v>
      </c>
      <c r="B10" s="7" t="s">
        <v>35</v>
      </c>
      <c r="C10" s="7" t="s">
        <v>36</v>
      </c>
      <c r="D10" s="7" t="s">
        <v>37</v>
      </c>
      <c r="E10" s="6" t="s">
        <v>42</v>
      </c>
      <c r="F10" s="7" t="s">
        <v>43</v>
      </c>
      <c r="G10" s="13"/>
      <c r="H10" s="69" t="s">
        <v>122</v>
      </c>
      <c r="I10" s="11"/>
      <c r="J10" s="71"/>
      <c r="K10" s="71"/>
      <c r="L10" s="9">
        <v>0</v>
      </c>
      <c r="M10" s="56">
        <v>0</v>
      </c>
      <c r="N10" s="72" t="str">
        <f t="shared" si="0"/>
        <v>-</v>
      </c>
      <c r="O10" s="73"/>
      <c r="P10" s="36"/>
      <c r="Q10" s="37"/>
      <c r="R10" s="37"/>
      <c r="S10" s="37"/>
      <c r="T10" s="74"/>
      <c r="U10" s="52">
        <f t="shared" si="1"/>
        <v>0</v>
      </c>
      <c r="V10" s="36"/>
      <c r="W10" s="37"/>
      <c r="X10" s="37"/>
      <c r="Y10" s="37"/>
      <c r="Z10" s="74"/>
      <c r="AA10" s="52">
        <f t="shared" si="2"/>
        <v>0</v>
      </c>
      <c r="AB10" s="10" t="str">
        <f t="shared" si="3"/>
        <v>-</v>
      </c>
      <c r="AC10" s="12"/>
      <c r="AD10" s="76" t="s">
        <v>40</v>
      </c>
      <c r="AE10" s="76" t="s">
        <v>41</v>
      </c>
    </row>
    <row r="11" spans="1:31" s="77" customFormat="1" ht="82.8" x14ac:dyDescent="0.25">
      <c r="A11" s="5">
        <v>191</v>
      </c>
      <c r="B11" s="7" t="s">
        <v>44</v>
      </c>
      <c r="C11" s="63" t="s">
        <v>45</v>
      </c>
      <c r="D11" s="63" t="s">
        <v>46</v>
      </c>
      <c r="E11" s="64" t="s">
        <v>47</v>
      </c>
      <c r="F11" s="63" t="s">
        <v>48</v>
      </c>
      <c r="G11" s="13">
        <v>2021680010143</v>
      </c>
      <c r="H11" s="11" t="s">
        <v>109</v>
      </c>
      <c r="I11" s="11" t="s">
        <v>110</v>
      </c>
      <c r="J11" s="71"/>
      <c r="K11" s="71"/>
      <c r="L11" s="148">
        <v>1</v>
      </c>
      <c r="M11" s="107">
        <v>0</v>
      </c>
      <c r="N11" s="110">
        <f>IFERROR(IF(M13/L11&gt;100%,100%,M13/L11),"-")</f>
        <v>0</v>
      </c>
      <c r="O11" s="73" t="s">
        <v>156</v>
      </c>
      <c r="P11" s="36">
        <v>100000000</v>
      </c>
      <c r="Q11" s="37"/>
      <c r="R11" s="37"/>
      <c r="S11" s="37"/>
      <c r="T11" s="74"/>
      <c r="U11" s="113">
        <f>SUM(P11:T13)</f>
        <v>3497883476</v>
      </c>
      <c r="V11" s="36"/>
      <c r="W11" s="37"/>
      <c r="X11" s="37"/>
      <c r="Y11" s="37"/>
      <c r="Z11" s="74"/>
      <c r="AA11" s="113">
        <f>SUM(V11:Z13)</f>
        <v>0</v>
      </c>
      <c r="AB11" s="116">
        <f>IFERROR(AA11/U11,"-")</f>
        <v>0</v>
      </c>
      <c r="AC11" s="104"/>
      <c r="AD11" s="95" t="s">
        <v>40</v>
      </c>
      <c r="AE11" s="95" t="s">
        <v>41</v>
      </c>
    </row>
    <row r="12" spans="1:31" s="77" customFormat="1" ht="82.8" x14ac:dyDescent="0.25">
      <c r="A12" s="5">
        <v>191</v>
      </c>
      <c r="B12" s="7" t="s">
        <v>44</v>
      </c>
      <c r="C12" s="63" t="s">
        <v>45</v>
      </c>
      <c r="D12" s="63" t="s">
        <v>46</v>
      </c>
      <c r="E12" s="64" t="s">
        <v>47</v>
      </c>
      <c r="F12" s="63" t="s">
        <v>48</v>
      </c>
      <c r="G12" s="13"/>
      <c r="H12" s="11" t="s">
        <v>194</v>
      </c>
      <c r="I12" s="11"/>
      <c r="J12" s="71"/>
      <c r="K12" s="71"/>
      <c r="L12" s="149"/>
      <c r="M12" s="108"/>
      <c r="N12" s="111"/>
      <c r="O12" s="73" t="s">
        <v>195</v>
      </c>
      <c r="P12" s="36">
        <v>233416266</v>
      </c>
      <c r="Q12" s="37"/>
      <c r="R12" s="37"/>
      <c r="S12" s="37"/>
      <c r="T12" s="74"/>
      <c r="U12" s="114"/>
      <c r="V12" s="36"/>
      <c r="W12" s="37"/>
      <c r="X12" s="37"/>
      <c r="Y12" s="37"/>
      <c r="Z12" s="74"/>
      <c r="AA12" s="114"/>
      <c r="AB12" s="117"/>
      <c r="AC12" s="105"/>
      <c r="AD12" s="96"/>
      <c r="AE12" s="96"/>
    </row>
    <row r="13" spans="1:31" s="77" customFormat="1" ht="82.8" x14ac:dyDescent="0.25">
      <c r="A13" s="5">
        <v>191</v>
      </c>
      <c r="B13" s="63" t="s">
        <v>44</v>
      </c>
      <c r="C13" s="63" t="s">
        <v>45</v>
      </c>
      <c r="D13" s="63" t="s">
        <v>46</v>
      </c>
      <c r="E13" s="64" t="s">
        <v>47</v>
      </c>
      <c r="F13" s="63" t="s">
        <v>48</v>
      </c>
      <c r="G13" s="13">
        <v>2021680010125</v>
      </c>
      <c r="H13" s="78" t="s">
        <v>111</v>
      </c>
      <c r="I13" s="11" t="s">
        <v>112</v>
      </c>
      <c r="J13" s="71"/>
      <c r="K13" s="71"/>
      <c r="L13" s="150"/>
      <c r="M13" s="109"/>
      <c r="N13" s="112"/>
      <c r="O13" s="73" t="s">
        <v>174</v>
      </c>
      <c r="P13" s="36"/>
      <c r="Q13" s="37"/>
      <c r="R13" s="37"/>
      <c r="S13" s="37"/>
      <c r="T13" s="36">
        <v>3164467210</v>
      </c>
      <c r="U13" s="115"/>
      <c r="V13" s="36"/>
      <c r="W13" s="37"/>
      <c r="X13" s="37"/>
      <c r="Y13" s="37"/>
      <c r="Z13" s="74"/>
      <c r="AA13" s="115"/>
      <c r="AB13" s="118"/>
      <c r="AC13" s="106"/>
      <c r="AD13" s="97"/>
      <c r="AE13" s="97"/>
    </row>
    <row r="14" spans="1:31" s="77" customFormat="1" ht="82.8" x14ac:dyDescent="0.25">
      <c r="A14" s="59">
        <v>208</v>
      </c>
      <c r="B14" s="7" t="s">
        <v>44</v>
      </c>
      <c r="C14" s="7" t="s">
        <v>49</v>
      </c>
      <c r="D14" s="7" t="s">
        <v>50</v>
      </c>
      <c r="E14" s="64" t="s">
        <v>51</v>
      </c>
      <c r="F14" s="7" t="s">
        <v>52</v>
      </c>
      <c r="G14" s="85"/>
      <c r="H14" s="69" t="s">
        <v>122</v>
      </c>
      <c r="I14" s="70"/>
      <c r="J14" s="71"/>
      <c r="K14" s="71"/>
      <c r="L14" s="53">
        <v>0</v>
      </c>
      <c r="M14" s="54">
        <v>0</v>
      </c>
      <c r="N14" s="72" t="str">
        <f t="shared" si="0"/>
        <v>-</v>
      </c>
      <c r="O14" s="73"/>
      <c r="P14" s="36"/>
      <c r="Q14" s="37"/>
      <c r="R14" s="37"/>
      <c r="S14" s="37"/>
      <c r="T14" s="74"/>
      <c r="U14" s="52">
        <f t="shared" si="1"/>
        <v>0</v>
      </c>
      <c r="V14" s="36"/>
      <c r="W14" s="37"/>
      <c r="X14" s="37"/>
      <c r="Y14" s="37"/>
      <c r="Z14" s="74"/>
      <c r="AA14" s="49">
        <f t="shared" si="2"/>
        <v>0</v>
      </c>
      <c r="AB14" s="10" t="str">
        <f t="shared" si="3"/>
        <v>-</v>
      </c>
      <c r="AC14" s="51"/>
      <c r="AD14" s="79" t="s">
        <v>40</v>
      </c>
      <c r="AE14" s="79" t="s">
        <v>41</v>
      </c>
    </row>
    <row r="15" spans="1:31" s="77" customFormat="1" ht="82.8" x14ac:dyDescent="0.25">
      <c r="A15" s="59">
        <v>209</v>
      </c>
      <c r="B15" s="7" t="s">
        <v>44</v>
      </c>
      <c r="C15" s="7" t="s">
        <v>49</v>
      </c>
      <c r="D15" s="7" t="s">
        <v>50</v>
      </c>
      <c r="E15" s="6" t="s">
        <v>53</v>
      </c>
      <c r="F15" s="7" t="s">
        <v>54</v>
      </c>
      <c r="G15" s="13">
        <v>2021680010151</v>
      </c>
      <c r="H15" s="69" t="s">
        <v>113</v>
      </c>
      <c r="I15" s="70" t="s">
        <v>124</v>
      </c>
      <c r="J15" s="71"/>
      <c r="K15" s="71"/>
      <c r="L15" s="14">
        <v>0.2</v>
      </c>
      <c r="M15" s="56">
        <v>0</v>
      </c>
      <c r="N15" s="72">
        <f t="shared" si="0"/>
        <v>0</v>
      </c>
      <c r="O15" s="73" t="s">
        <v>154</v>
      </c>
      <c r="P15" s="36">
        <v>538203185.20000005</v>
      </c>
      <c r="Q15" s="37"/>
      <c r="R15" s="37"/>
      <c r="S15" s="37"/>
      <c r="T15" s="36">
        <v>48244044</v>
      </c>
      <c r="U15" s="52">
        <f t="shared" si="1"/>
        <v>586447229.20000005</v>
      </c>
      <c r="V15" s="36"/>
      <c r="W15" s="37"/>
      <c r="X15" s="37"/>
      <c r="Y15" s="37"/>
      <c r="Z15" s="74"/>
      <c r="AA15" s="52">
        <f t="shared" si="2"/>
        <v>0</v>
      </c>
      <c r="AB15" s="10">
        <f t="shared" si="3"/>
        <v>0</v>
      </c>
      <c r="AC15" s="12"/>
      <c r="AD15" s="76" t="s">
        <v>40</v>
      </c>
      <c r="AE15" s="76" t="s">
        <v>41</v>
      </c>
    </row>
    <row r="16" spans="1:31" s="77" customFormat="1" ht="82.8" x14ac:dyDescent="0.25">
      <c r="A16" s="59">
        <v>210</v>
      </c>
      <c r="B16" s="7" t="s">
        <v>44</v>
      </c>
      <c r="C16" s="7" t="s">
        <v>49</v>
      </c>
      <c r="D16" s="7" t="s">
        <v>50</v>
      </c>
      <c r="E16" s="64" t="s">
        <v>55</v>
      </c>
      <c r="F16" s="7" t="s">
        <v>56</v>
      </c>
      <c r="G16" s="82">
        <v>2021680010092</v>
      </c>
      <c r="H16" s="69" t="s">
        <v>175</v>
      </c>
      <c r="I16" s="70" t="s">
        <v>176</v>
      </c>
      <c r="J16" s="71"/>
      <c r="K16" s="71"/>
      <c r="L16" s="15">
        <v>0</v>
      </c>
      <c r="M16" s="48">
        <v>19</v>
      </c>
      <c r="N16" s="80" t="str">
        <f t="shared" si="0"/>
        <v>-</v>
      </c>
      <c r="O16" s="73" t="s">
        <v>155</v>
      </c>
      <c r="P16" s="36">
        <v>361802568</v>
      </c>
      <c r="Q16" s="36"/>
      <c r="R16" s="37"/>
      <c r="S16" s="37"/>
      <c r="T16" s="36"/>
      <c r="U16" s="49">
        <f t="shared" si="1"/>
        <v>361802568</v>
      </c>
      <c r="V16" s="36">
        <v>361802568</v>
      </c>
      <c r="W16" s="36"/>
      <c r="X16" s="37"/>
      <c r="Y16" s="37"/>
      <c r="Z16" s="74"/>
      <c r="AA16" s="49">
        <f t="shared" si="2"/>
        <v>361802568</v>
      </c>
      <c r="AB16" s="10">
        <f t="shared" si="3"/>
        <v>1</v>
      </c>
      <c r="AC16" s="51"/>
      <c r="AD16" s="79" t="s">
        <v>40</v>
      </c>
      <c r="AE16" s="79" t="s">
        <v>41</v>
      </c>
    </row>
    <row r="17" spans="1:31" s="77" customFormat="1" ht="72" customHeight="1" x14ac:dyDescent="0.25">
      <c r="A17" s="59">
        <v>214</v>
      </c>
      <c r="B17" s="7" t="s">
        <v>57</v>
      </c>
      <c r="C17" s="7" t="s">
        <v>58</v>
      </c>
      <c r="D17" s="7" t="s">
        <v>59</v>
      </c>
      <c r="E17" s="64" t="s">
        <v>60</v>
      </c>
      <c r="F17" s="7" t="s">
        <v>61</v>
      </c>
      <c r="G17" s="82">
        <v>2021680010129</v>
      </c>
      <c r="H17" s="78" t="s">
        <v>114</v>
      </c>
      <c r="I17" s="81"/>
      <c r="J17" s="71"/>
      <c r="K17" s="71"/>
      <c r="L17" s="151">
        <v>1</v>
      </c>
      <c r="M17" s="107">
        <v>1</v>
      </c>
      <c r="N17" s="110">
        <f t="shared" si="0"/>
        <v>1</v>
      </c>
      <c r="O17" s="73" t="s">
        <v>146</v>
      </c>
      <c r="P17" s="36">
        <v>3221347871.9899998</v>
      </c>
      <c r="Q17" s="36"/>
      <c r="R17" s="36"/>
      <c r="S17" s="36"/>
      <c r="T17" s="74"/>
      <c r="U17" s="113">
        <f>SUM(P17:T20)</f>
        <v>5679536092.6000004</v>
      </c>
      <c r="V17" s="36">
        <f>49000000+135500000</f>
        <v>184500000</v>
      </c>
      <c r="W17" s="36"/>
      <c r="X17" s="36"/>
      <c r="Y17" s="36"/>
      <c r="Z17" s="74"/>
      <c r="AA17" s="145">
        <f>SUM(V17:Z20)</f>
        <v>585554471.96000004</v>
      </c>
      <c r="AB17" s="116">
        <f t="shared" si="3"/>
        <v>0.10309899654004005</v>
      </c>
      <c r="AC17" s="104"/>
      <c r="AD17" s="95" t="s">
        <v>40</v>
      </c>
      <c r="AE17" s="95" t="s">
        <v>41</v>
      </c>
    </row>
    <row r="18" spans="1:31" s="77" customFormat="1" ht="49.2" customHeight="1" x14ac:dyDescent="0.25">
      <c r="A18" s="59">
        <v>214</v>
      </c>
      <c r="B18" s="7" t="s">
        <v>57</v>
      </c>
      <c r="C18" s="7" t="s">
        <v>58</v>
      </c>
      <c r="D18" s="7" t="s">
        <v>59</v>
      </c>
      <c r="E18" s="64" t="s">
        <v>60</v>
      </c>
      <c r="F18" s="7" t="s">
        <v>61</v>
      </c>
      <c r="G18" s="82">
        <v>2020680010114</v>
      </c>
      <c r="H18" s="78" t="s">
        <v>99</v>
      </c>
      <c r="I18" s="81"/>
      <c r="J18" s="71"/>
      <c r="K18" s="71"/>
      <c r="L18" s="152"/>
      <c r="M18" s="108"/>
      <c r="N18" s="111"/>
      <c r="O18" s="73" t="s">
        <v>145</v>
      </c>
      <c r="P18" s="36">
        <v>185460092.59999999</v>
      </c>
      <c r="Q18" s="36"/>
      <c r="R18" s="36"/>
      <c r="S18" s="36"/>
      <c r="T18" s="74"/>
      <c r="U18" s="114"/>
      <c r="V18" s="36"/>
      <c r="W18" s="36"/>
      <c r="X18" s="36"/>
      <c r="Y18" s="36"/>
      <c r="Z18" s="74"/>
      <c r="AA18" s="146"/>
      <c r="AB18" s="117"/>
      <c r="AC18" s="105"/>
      <c r="AD18" s="96"/>
      <c r="AE18" s="96"/>
    </row>
    <row r="19" spans="1:31" s="77" customFormat="1" ht="63" customHeight="1" x14ac:dyDescent="0.25">
      <c r="A19" s="94">
        <v>214</v>
      </c>
      <c r="B19" s="7" t="s">
        <v>57</v>
      </c>
      <c r="C19" s="7" t="s">
        <v>58</v>
      </c>
      <c r="D19" s="7" t="s">
        <v>59</v>
      </c>
      <c r="E19" s="64" t="s">
        <v>60</v>
      </c>
      <c r="F19" s="7" t="s">
        <v>61</v>
      </c>
      <c r="G19" s="82">
        <v>2021680010208</v>
      </c>
      <c r="H19" s="78" t="s">
        <v>131</v>
      </c>
      <c r="I19" s="81"/>
      <c r="J19" s="71"/>
      <c r="K19" s="16"/>
      <c r="L19" s="152"/>
      <c r="M19" s="108"/>
      <c r="N19" s="111"/>
      <c r="O19" s="84" t="s">
        <v>179</v>
      </c>
      <c r="P19" s="83">
        <v>1994076000</v>
      </c>
      <c r="Q19" s="83"/>
      <c r="R19" s="83"/>
      <c r="S19" s="83"/>
      <c r="T19" s="90"/>
      <c r="U19" s="114"/>
      <c r="V19" s="83">
        <f>48600000+75300000</f>
        <v>123900000</v>
      </c>
      <c r="W19" s="83"/>
      <c r="X19" s="83"/>
      <c r="Y19" s="83"/>
      <c r="Z19" s="74"/>
      <c r="AA19" s="146"/>
      <c r="AB19" s="117"/>
      <c r="AC19" s="105"/>
      <c r="AD19" s="96"/>
      <c r="AE19" s="96"/>
    </row>
    <row r="20" spans="1:31" s="77" customFormat="1" ht="61.2" customHeight="1" x14ac:dyDescent="0.25">
      <c r="A20" s="59">
        <v>214</v>
      </c>
      <c r="B20" s="7" t="s">
        <v>57</v>
      </c>
      <c r="C20" s="7" t="s">
        <v>58</v>
      </c>
      <c r="D20" s="7" t="s">
        <v>59</v>
      </c>
      <c r="E20" s="64" t="s">
        <v>60</v>
      </c>
      <c r="F20" s="7" t="s">
        <v>61</v>
      </c>
      <c r="G20" s="82">
        <v>2021680010069</v>
      </c>
      <c r="H20" s="78" t="s">
        <v>128</v>
      </c>
      <c r="I20" s="81"/>
      <c r="J20" s="71"/>
      <c r="K20" s="71"/>
      <c r="L20" s="153"/>
      <c r="M20" s="109"/>
      <c r="N20" s="112"/>
      <c r="O20" s="73" t="s">
        <v>144</v>
      </c>
      <c r="P20" s="36">
        <v>278652128.00999999</v>
      </c>
      <c r="Q20" s="36"/>
      <c r="R20" s="36"/>
      <c r="S20" s="36"/>
      <c r="T20" s="74"/>
      <c r="U20" s="115"/>
      <c r="V20" s="36">
        <v>277154471.95999998</v>
      </c>
      <c r="W20" s="36"/>
      <c r="X20" s="36"/>
      <c r="Y20" s="36"/>
      <c r="Z20" s="74"/>
      <c r="AA20" s="147"/>
      <c r="AB20" s="118"/>
      <c r="AC20" s="106"/>
      <c r="AD20" s="97"/>
      <c r="AE20" s="97"/>
    </row>
    <row r="21" spans="1:31" s="77" customFormat="1" ht="45" customHeight="1" x14ac:dyDescent="0.25">
      <c r="A21" s="4">
        <v>215</v>
      </c>
      <c r="B21" s="63" t="s">
        <v>57</v>
      </c>
      <c r="C21" s="65" t="s">
        <v>58</v>
      </c>
      <c r="D21" s="63" t="s">
        <v>62</v>
      </c>
      <c r="E21" s="64" t="s">
        <v>63</v>
      </c>
      <c r="F21" s="63" t="s">
        <v>64</v>
      </c>
      <c r="G21" s="82">
        <v>2021680010212</v>
      </c>
      <c r="H21" s="78" t="s">
        <v>129</v>
      </c>
      <c r="I21" s="81"/>
      <c r="J21" s="71">
        <v>44562</v>
      </c>
      <c r="K21" s="16"/>
      <c r="L21" s="126">
        <v>40000</v>
      </c>
      <c r="M21" s="129">
        <f>1522+82593.92+535.29</f>
        <v>84651.209999999992</v>
      </c>
      <c r="N21" s="110">
        <f>IFERROR(IF(M21/L21&gt;100%,100%,M21/L21),"-")</f>
        <v>1</v>
      </c>
      <c r="O21" s="73" t="s">
        <v>192</v>
      </c>
      <c r="P21" s="83">
        <v>910373298.48000002</v>
      </c>
      <c r="Q21" s="83">
        <v>121402771</v>
      </c>
      <c r="R21" s="83"/>
      <c r="S21" s="83"/>
      <c r="T21" s="90"/>
      <c r="U21" s="101">
        <f>SUM(P21:T34)</f>
        <v>81123404838.429993</v>
      </c>
      <c r="V21" s="83"/>
      <c r="W21" s="83"/>
      <c r="X21" s="83"/>
      <c r="Y21" s="83"/>
      <c r="Z21" s="74"/>
      <c r="AA21" s="101">
        <f>SUM(V21:Z34)</f>
        <v>55828329681.150002</v>
      </c>
      <c r="AB21" s="116">
        <f t="shared" ref="AB21:AB44" si="4">IFERROR(AA21/U21,"-")</f>
        <v>0.68819016894496587</v>
      </c>
      <c r="AC21" s="98"/>
      <c r="AD21" s="95" t="s">
        <v>40</v>
      </c>
      <c r="AE21" s="95" t="s">
        <v>41</v>
      </c>
    </row>
    <row r="22" spans="1:31" s="77" customFormat="1" ht="41.4" x14ac:dyDescent="0.25">
      <c r="A22" s="4">
        <v>215</v>
      </c>
      <c r="B22" s="63" t="s">
        <v>57</v>
      </c>
      <c r="C22" s="63" t="s">
        <v>58</v>
      </c>
      <c r="D22" s="63" t="s">
        <v>62</v>
      </c>
      <c r="E22" s="64" t="s">
        <v>63</v>
      </c>
      <c r="F22" s="63" t="s">
        <v>64</v>
      </c>
      <c r="G22" s="82">
        <v>2021680010211</v>
      </c>
      <c r="H22" s="78" t="s">
        <v>130</v>
      </c>
      <c r="I22" s="81"/>
      <c r="J22" s="71">
        <v>44562</v>
      </c>
      <c r="K22" s="16"/>
      <c r="L22" s="127"/>
      <c r="M22" s="130"/>
      <c r="N22" s="111"/>
      <c r="O22" s="84" t="s">
        <v>193</v>
      </c>
      <c r="P22" s="83">
        <v>334963540.23000002</v>
      </c>
      <c r="Q22" s="83">
        <v>8118317887</v>
      </c>
      <c r="R22" s="83"/>
      <c r="S22" s="83"/>
      <c r="T22" s="90"/>
      <c r="U22" s="102"/>
      <c r="V22" s="83"/>
      <c r="W22" s="83"/>
      <c r="X22" s="83"/>
      <c r="Y22" s="83"/>
      <c r="Z22" s="74"/>
      <c r="AA22" s="102"/>
      <c r="AB22" s="117"/>
      <c r="AC22" s="99"/>
      <c r="AD22" s="96"/>
      <c r="AE22" s="96"/>
    </row>
    <row r="23" spans="1:31" s="77" customFormat="1" ht="51.6" customHeight="1" x14ac:dyDescent="0.25">
      <c r="A23" s="4">
        <v>215</v>
      </c>
      <c r="B23" s="63" t="s">
        <v>57</v>
      </c>
      <c r="C23" s="63" t="s">
        <v>58</v>
      </c>
      <c r="D23" s="63" t="s">
        <v>62</v>
      </c>
      <c r="E23" s="64" t="s">
        <v>63</v>
      </c>
      <c r="F23" s="63" t="s">
        <v>64</v>
      </c>
      <c r="G23" s="82">
        <v>2021680010141</v>
      </c>
      <c r="H23" s="78" t="s">
        <v>115</v>
      </c>
      <c r="I23" s="81" t="s">
        <v>117</v>
      </c>
      <c r="J23" s="71">
        <v>44562</v>
      </c>
      <c r="K23" s="16"/>
      <c r="L23" s="127"/>
      <c r="M23" s="130"/>
      <c r="N23" s="111"/>
      <c r="O23" s="84" t="s">
        <v>157</v>
      </c>
      <c r="P23" s="83"/>
      <c r="Q23" s="83"/>
      <c r="R23" s="83"/>
      <c r="S23" s="83"/>
      <c r="T23" s="46">
        <v>1364566437</v>
      </c>
      <c r="U23" s="102"/>
      <c r="V23" s="83"/>
      <c r="W23" s="83"/>
      <c r="X23" s="83"/>
      <c r="Y23" s="83"/>
      <c r="Z23" s="74"/>
      <c r="AA23" s="102"/>
      <c r="AB23" s="117"/>
      <c r="AC23" s="99"/>
      <c r="AD23" s="96"/>
      <c r="AE23" s="96"/>
    </row>
    <row r="24" spans="1:31" s="77" customFormat="1" ht="111" customHeight="1" x14ac:dyDescent="0.25">
      <c r="A24" s="4">
        <v>215</v>
      </c>
      <c r="B24" s="63" t="s">
        <v>57</v>
      </c>
      <c r="C24" s="63" t="s">
        <v>58</v>
      </c>
      <c r="D24" s="63" t="s">
        <v>62</v>
      </c>
      <c r="E24" s="64" t="s">
        <v>63</v>
      </c>
      <c r="F24" s="63" t="s">
        <v>64</v>
      </c>
      <c r="G24" s="82">
        <v>2021680010173</v>
      </c>
      <c r="H24" s="78" t="s">
        <v>132</v>
      </c>
      <c r="I24" s="81" t="s">
        <v>120</v>
      </c>
      <c r="J24" s="71">
        <v>44562</v>
      </c>
      <c r="K24" s="16"/>
      <c r="L24" s="127"/>
      <c r="M24" s="130"/>
      <c r="N24" s="111"/>
      <c r="O24" s="84" t="s">
        <v>119</v>
      </c>
      <c r="P24" s="83">
        <v>195030130</v>
      </c>
      <c r="Q24" s="83"/>
      <c r="R24" s="83"/>
      <c r="S24" s="83"/>
      <c r="T24" s="90"/>
      <c r="U24" s="102"/>
      <c r="V24" s="83">
        <v>194266364</v>
      </c>
      <c r="W24" s="83"/>
      <c r="X24" s="83"/>
      <c r="Y24" s="83"/>
      <c r="Z24" s="74"/>
      <c r="AA24" s="102"/>
      <c r="AB24" s="117"/>
      <c r="AC24" s="99"/>
      <c r="AD24" s="96"/>
      <c r="AE24" s="96"/>
    </row>
    <row r="25" spans="1:31" s="77" customFormat="1" ht="55.2" x14ac:dyDescent="0.25">
      <c r="A25" s="4">
        <v>215</v>
      </c>
      <c r="B25" s="63" t="s">
        <v>57</v>
      </c>
      <c r="C25" s="63" t="s">
        <v>58</v>
      </c>
      <c r="D25" s="63" t="s">
        <v>62</v>
      </c>
      <c r="E25" s="64" t="s">
        <v>63</v>
      </c>
      <c r="F25" s="63" t="s">
        <v>64</v>
      </c>
      <c r="G25" s="82">
        <v>2021680010168</v>
      </c>
      <c r="H25" s="78" t="s">
        <v>116</v>
      </c>
      <c r="I25" s="81" t="s">
        <v>118</v>
      </c>
      <c r="J25" s="71">
        <v>44621</v>
      </c>
      <c r="K25" s="16"/>
      <c r="L25" s="127"/>
      <c r="M25" s="130"/>
      <c r="N25" s="111"/>
      <c r="O25" s="84" t="s">
        <v>153</v>
      </c>
      <c r="P25" s="83">
        <v>7614247333</v>
      </c>
      <c r="Q25" s="83"/>
      <c r="R25" s="83"/>
      <c r="S25" s="83"/>
      <c r="T25" s="74"/>
      <c r="U25" s="102"/>
      <c r="V25" s="83"/>
      <c r="W25" s="83"/>
      <c r="X25" s="83"/>
      <c r="Y25" s="83"/>
      <c r="Z25" s="74"/>
      <c r="AA25" s="102"/>
      <c r="AB25" s="117"/>
      <c r="AC25" s="99"/>
      <c r="AD25" s="96"/>
      <c r="AE25" s="96"/>
    </row>
    <row r="26" spans="1:31" s="77" customFormat="1" ht="41.4" x14ac:dyDescent="0.25">
      <c r="A26" s="4">
        <v>215</v>
      </c>
      <c r="B26" s="63" t="s">
        <v>57</v>
      </c>
      <c r="C26" s="63" t="s">
        <v>58</v>
      </c>
      <c r="D26" s="63" t="s">
        <v>62</v>
      </c>
      <c r="E26" s="64" t="s">
        <v>63</v>
      </c>
      <c r="F26" s="63" t="s">
        <v>64</v>
      </c>
      <c r="G26" s="82">
        <v>2021680010140</v>
      </c>
      <c r="H26" s="78" t="s">
        <v>142</v>
      </c>
      <c r="I26" s="81" t="s">
        <v>138</v>
      </c>
      <c r="J26" s="71"/>
      <c r="K26" s="16"/>
      <c r="L26" s="127"/>
      <c r="M26" s="130"/>
      <c r="N26" s="111"/>
      <c r="O26" s="84" t="s">
        <v>143</v>
      </c>
      <c r="P26" s="83"/>
      <c r="Q26" s="83"/>
      <c r="R26" s="83"/>
      <c r="S26" s="83"/>
      <c r="T26" s="74">
        <v>20142555459.169998</v>
      </c>
      <c r="U26" s="102"/>
      <c r="V26" s="83"/>
      <c r="W26" s="83"/>
      <c r="X26" s="83"/>
      <c r="Y26" s="83"/>
      <c r="Z26" s="74">
        <v>18863443557</v>
      </c>
      <c r="AA26" s="102"/>
      <c r="AB26" s="117"/>
      <c r="AC26" s="99"/>
      <c r="AD26" s="96"/>
      <c r="AE26" s="96" t="s">
        <v>41</v>
      </c>
    </row>
    <row r="27" spans="1:31" s="77" customFormat="1" ht="41.4" x14ac:dyDescent="0.25">
      <c r="A27" s="4">
        <v>215</v>
      </c>
      <c r="B27" s="63" t="s">
        <v>57</v>
      </c>
      <c r="C27" s="63" t="s">
        <v>58</v>
      </c>
      <c r="D27" s="63" t="s">
        <v>62</v>
      </c>
      <c r="E27" s="64" t="s">
        <v>63</v>
      </c>
      <c r="F27" s="63" t="s">
        <v>64</v>
      </c>
      <c r="G27" s="82">
        <v>2021680010130</v>
      </c>
      <c r="H27" s="78" t="s">
        <v>140</v>
      </c>
      <c r="I27" s="81" t="s">
        <v>138</v>
      </c>
      <c r="J27" s="71"/>
      <c r="K27" s="16"/>
      <c r="L27" s="127"/>
      <c r="M27" s="130"/>
      <c r="N27" s="111"/>
      <c r="O27" s="84" t="s">
        <v>141</v>
      </c>
      <c r="P27" s="83"/>
      <c r="Q27" s="83"/>
      <c r="R27" s="83"/>
      <c r="S27" s="83"/>
      <c r="T27" s="74">
        <v>35102994149.330002</v>
      </c>
      <c r="U27" s="102"/>
      <c r="V27" s="83"/>
      <c r="W27" s="83"/>
      <c r="X27" s="83"/>
      <c r="Y27" s="83"/>
      <c r="Z27" s="74">
        <v>33148637582</v>
      </c>
      <c r="AA27" s="102"/>
      <c r="AB27" s="117"/>
      <c r="AC27" s="99"/>
      <c r="AD27" s="96"/>
      <c r="AE27" s="96" t="s">
        <v>41</v>
      </c>
    </row>
    <row r="28" spans="1:31" s="77" customFormat="1" ht="41.4" x14ac:dyDescent="0.25">
      <c r="A28" s="4">
        <v>215</v>
      </c>
      <c r="B28" s="63" t="s">
        <v>57</v>
      </c>
      <c r="C28" s="63" t="s">
        <v>58</v>
      </c>
      <c r="D28" s="63" t="s">
        <v>62</v>
      </c>
      <c r="E28" s="64" t="s">
        <v>63</v>
      </c>
      <c r="F28" s="63" t="s">
        <v>64</v>
      </c>
      <c r="G28" s="82">
        <v>2021680010115</v>
      </c>
      <c r="H28" s="78" t="s">
        <v>137</v>
      </c>
      <c r="I28" s="81" t="s">
        <v>138</v>
      </c>
      <c r="J28" s="71"/>
      <c r="K28" s="16"/>
      <c r="L28" s="127"/>
      <c r="M28" s="130"/>
      <c r="N28" s="111"/>
      <c r="O28" s="84" t="s">
        <v>139</v>
      </c>
      <c r="P28" s="83"/>
      <c r="Q28" s="83"/>
      <c r="R28" s="83"/>
      <c r="S28" s="83"/>
      <c r="T28" s="74">
        <v>1602007202.5699999</v>
      </c>
      <c r="U28" s="102"/>
      <c r="V28" s="83"/>
      <c r="W28" s="83"/>
      <c r="X28" s="83"/>
      <c r="Y28" s="83"/>
      <c r="Z28" s="74">
        <v>1482279233</v>
      </c>
      <c r="AA28" s="102"/>
      <c r="AB28" s="117"/>
      <c r="AC28" s="99"/>
      <c r="AD28" s="96"/>
      <c r="AE28" s="96" t="s">
        <v>41</v>
      </c>
    </row>
    <row r="29" spans="1:31" s="77" customFormat="1" ht="41.4" x14ac:dyDescent="0.25">
      <c r="A29" s="4">
        <v>215</v>
      </c>
      <c r="B29" s="63" t="s">
        <v>57</v>
      </c>
      <c r="C29" s="63" t="s">
        <v>58</v>
      </c>
      <c r="D29" s="63" t="s">
        <v>62</v>
      </c>
      <c r="E29" s="64" t="s">
        <v>63</v>
      </c>
      <c r="F29" s="63" t="s">
        <v>64</v>
      </c>
      <c r="G29" s="82">
        <v>2021680010021</v>
      </c>
      <c r="H29" s="78" t="s">
        <v>161</v>
      </c>
      <c r="I29" s="81" t="s">
        <v>162</v>
      </c>
      <c r="J29" s="71"/>
      <c r="K29" s="16"/>
      <c r="L29" s="127"/>
      <c r="M29" s="130"/>
      <c r="N29" s="111"/>
      <c r="O29" s="84" t="s">
        <v>187</v>
      </c>
      <c r="P29" s="83">
        <f>407210660+3335243684</f>
        <v>3742454344</v>
      </c>
      <c r="Q29" s="83"/>
      <c r="R29" s="83"/>
      <c r="S29" s="83"/>
      <c r="T29" s="74"/>
      <c r="U29" s="102"/>
      <c r="V29" s="83">
        <v>407210660</v>
      </c>
      <c r="W29" s="83"/>
      <c r="X29" s="83"/>
      <c r="Y29" s="83"/>
      <c r="Z29" s="74"/>
      <c r="AA29" s="102"/>
      <c r="AB29" s="117"/>
      <c r="AC29" s="99"/>
      <c r="AD29" s="96"/>
      <c r="AE29" s="96" t="s">
        <v>41</v>
      </c>
    </row>
    <row r="30" spans="1:31" s="77" customFormat="1" ht="55.2" x14ac:dyDescent="0.25">
      <c r="A30" s="4">
        <v>215</v>
      </c>
      <c r="B30" s="63" t="s">
        <v>57</v>
      </c>
      <c r="C30" s="63" t="s">
        <v>58</v>
      </c>
      <c r="D30" s="63" t="s">
        <v>62</v>
      </c>
      <c r="E30" s="64" t="s">
        <v>63</v>
      </c>
      <c r="F30" s="63" t="s">
        <v>64</v>
      </c>
      <c r="G30" s="82">
        <v>2021680010094</v>
      </c>
      <c r="H30" s="78" t="s">
        <v>169</v>
      </c>
      <c r="I30" s="81" t="s">
        <v>170</v>
      </c>
      <c r="J30" s="71"/>
      <c r="K30" s="16"/>
      <c r="L30" s="127"/>
      <c r="M30" s="130"/>
      <c r="N30" s="111"/>
      <c r="O30" s="84" t="s">
        <v>168</v>
      </c>
      <c r="P30" s="83">
        <v>617022563</v>
      </c>
      <c r="Q30" s="83"/>
      <c r="R30" s="83"/>
      <c r="S30" s="83"/>
      <c r="T30" s="74"/>
      <c r="U30" s="102"/>
      <c r="V30" s="83">
        <v>617022562</v>
      </c>
      <c r="W30" s="83"/>
      <c r="X30" s="83"/>
      <c r="Y30" s="83"/>
      <c r="Z30" s="74"/>
      <c r="AA30" s="102"/>
      <c r="AB30" s="117"/>
      <c r="AC30" s="99"/>
      <c r="AD30" s="96"/>
      <c r="AE30" s="96" t="s">
        <v>41</v>
      </c>
    </row>
    <row r="31" spans="1:31" s="77" customFormat="1" ht="41.4" x14ac:dyDescent="0.25">
      <c r="A31" s="4">
        <v>215</v>
      </c>
      <c r="B31" s="63" t="s">
        <v>57</v>
      </c>
      <c r="C31" s="63" t="s">
        <v>58</v>
      </c>
      <c r="D31" s="63" t="s">
        <v>62</v>
      </c>
      <c r="E31" s="64" t="s">
        <v>63</v>
      </c>
      <c r="F31" s="63" t="s">
        <v>64</v>
      </c>
      <c r="G31" s="82">
        <v>2021680010182</v>
      </c>
      <c r="H31" s="78" t="s">
        <v>172</v>
      </c>
      <c r="I31" s="81" t="s">
        <v>162</v>
      </c>
      <c r="J31" s="71"/>
      <c r="K31" s="16"/>
      <c r="L31" s="127"/>
      <c r="M31" s="130"/>
      <c r="N31" s="111"/>
      <c r="O31" s="84" t="s">
        <v>173</v>
      </c>
      <c r="P31" s="83">
        <v>66140838</v>
      </c>
      <c r="Q31" s="83"/>
      <c r="R31" s="83"/>
      <c r="S31" s="83"/>
      <c r="T31" s="74"/>
      <c r="U31" s="102"/>
      <c r="V31" s="83">
        <v>66140838</v>
      </c>
      <c r="W31" s="83"/>
      <c r="X31" s="83"/>
      <c r="Y31" s="83"/>
      <c r="Z31" s="74"/>
      <c r="AA31" s="102"/>
      <c r="AB31" s="117"/>
      <c r="AC31" s="99"/>
      <c r="AD31" s="96"/>
      <c r="AE31" s="96" t="s">
        <v>41</v>
      </c>
    </row>
    <row r="32" spans="1:31" s="77" customFormat="1" ht="55.2" x14ac:dyDescent="0.25">
      <c r="A32" s="4">
        <v>215</v>
      </c>
      <c r="B32" s="63" t="s">
        <v>57</v>
      </c>
      <c r="C32" s="63" t="s">
        <v>58</v>
      </c>
      <c r="D32" s="63" t="s">
        <v>62</v>
      </c>
      <c r="E32" s="64" t="s">
        <v>63</v>
      </c>
      <c r="F32" s="63" t="s">
        <v>64</v>
      </c>
      <c r="G32" s="82">
        <v>2021680010011</v>
      </c>
      <c r="H32" s="78" t="s">
        <v>177</v>
      </c>
      <c r="I32" s="81" t="s">
        <v>162</v>
      </c>
      <c r="J32" s="71"/>
      <c r="K32" s="16"/>
      <c r="L32" s="127"/>
      <c r="M32" s="130"/>
      <c r="N32" s="111"/>
      <c r="O32" s="84" t="s">
        <v>178</v>
      </c>
      <c r="P32" s="83">
        <v>236770830.5</v>
      </c>
      <c r="Q32" s="83"/>
      <c r="R32" s="83"/>
      <c r="S32" s="83"/>
      <c r="T32" s="74"/>
      <c r="U32" s="102"/>
      <c r="V32" s="83">
        <v>236770830</v>
      </c>
      <c r="W32" s="83"/>
      <c r="X32" s="83"/>
      <c r="Y32" s="83"/>
      <c r="Z32" s="74"/>
      <c r="AA32" s="102"/>
      <c r="AB32" s="117"/>
      <c r="AC32" s="99"/>
      <c r="AD32" s="96"/>
      <c r="AE32" s="96" t="s">
        <v>41</v>
      </c>
    </row>
    <row r="33" spans="1:31" s="77" customFormat="1" ht="44.4" customHeight="1" x14ac:dyDescent="0.25">
      <c r="A33" s="4">
        <v>215</v>
      </c>
      <c r="B33" s="63" t="s">
        <v>57</v>
      </c>
      <c r="C33" s="63" t="s">
        <v>58</v>
      </c>
      <c r="D33" s="63" t="s">
        <v>62</v>
      </c>
      <c r="E33" s="64" t="s">
        <v>63</v>
      </c>
      <c r="F33" s="63" t="s">
        <v>64</v>
      </c>
      <c r="G33" s="82">
        <v>2021680010024</v>
      </c>
      <c r="H33" s="78" t="s">
        <v>180</v>
      </c>
      <c r="I33" s="81" t="s">
        <v>162</v>
      </c>
      <c r="J33" s="71"/>
      <c r="K33" s="16"/>
      <c r="L33" s="127"/>
      <c r="M33" s="130"/>
      <c r="N33" s="111"/>
      <c r="O33" s="84" t="s">
        <v>181</v>
      </c>
      <c r="P33" s="83">
        <v>812558055.14999998</v>
      </c>
      <c r="Q33" s="83"/>
      <c r="R33" s="83"/>
      <c r="S33" s="83"/>
      <c r="T33" s="74"/>
      <c r="U33" s="102"/>
      <c r="V33" s="83">
        <v>812558055.14999998</v>
      </c>
      <c r="W33" s="83"/>
      <c r="X33" s="83"/>
      <c r="Y33" s="83"/>
      <c r="Z33" s="74"/>
      <c r="AA33" s="102"/>
      <c r="AB33" s="117"/>
      <c r="AC33" s="99"/>
      <c r="AD33" s="96"/>
      <c r="AE33" s="96" t="s">
        <v>41</v>
      </c>
    </row>
    <row r="34" spans="1:31" s="77" customFormat="1" ht="108.75" customHeight="1" x14ac:dyDescent="0.25">
      <c r="A34" s="4">
        <v>215</v>
      </c>
      <c r="B34" s="63" t="s">
        <v>57</v>
      </c>
      <c r="C34" s="63" t="s">
        <v>58</v>
      </c>
      <c r="D34" s="63" t="s">
        <v>62</v>
      </c>
      <c r="E34" s="64" t="s">
        <v>63</v>
      </c>
      <c r="F34" s="63" t="s">
        <v>64</v>
      </c>
      <c r="G34" s="82"/>
      <c r="H34" s="78" t="s">
        <v>151</v>
      </c>
      <c r="I34" s="81"/>
      <c r="J34" s="71"/>
      <c r="K34" s="16"/>
      <c r="L34" s="128"/>
      <c r="M34" s="131"/>
      <c r="N34" s="112"/>
      <c r="O34" s="84" t="s">
        <v>186</v>
      </c>
      <c r="P34" s="83">
        <v>142000000</v>
      </c>
      <c r="Q34" s="83"/>
      <c r="R34" s="83"/>
      <c r="S34" s="83"/>
      <c r="T34" s="74"/>
      <c r="U34" s="103"/>
      <c r="V34" s="83"/>
      <c r="W34" s="83"/>
      <c r="X34" s="83"/>
      <c r="Y34" s="83"/>
      <c r="Z34" s="74"/>
      <c r="AA34" s="103"/>
      <c r="AB34" s="118"/>
      <c r="AC34" s="100"/>
      <c r="AD34" s="97"/>
      <c r="AE34" s="97" t="s">
        <v>41</v>
      </c>
    </row>
    <row r="35" spans="1:31" s="77" customFormat="1" ht="41.4" x14ac:dyDescent="0.25">
      <c r="A35" s="59">
        <v>216</v>
      </c>
      <c r="B35" s="7" t="s">
        <v>57</v>
      </c>
      <c r="C35" s="7" t="s">
        <v>58</v>
      </c>
      <c r="D35" s="7" t="s">
        <v>62</v>
      </c>
      <c r="E35" s="6" t="s">
        <v>65</v>
      </c>
      <c r="F35" s="7" t="s">
        <v>66</v>
      </c>
      <c r="G35" s="85"/>
      <c r="H35" s="69" t="s">
        <v>122</v>
      </c>
      <c r="I35" s="70"/>
      <c r="J35" s="71"/>
      <c r="K35" s="71"/>
      <c r="L35" s="53">
        <v>0</v>
      </c>
      <c r="M35" s="54">
        <v>0</v>
      </c>
      <c r="N35" s="72" t="str">
        <f t="shared" si="0"/>
        <v>-</v>
      </c>
      <c r="O35" s="73"/>
      <c r="P35" s="36"/>
      <c r="Q35" s="37"/>
      <c r="R35" s="37"/>
      <c r="S35" s="74"/>
      <c r="T35" s="83"/>
      <c r="U35" s="52">
        <f>SUM(P35:T35)</f>
        <v>0</v>
      </c>
      <c r="V35" s="36"/>
      <c r="W35" s="37"/>
      <c r="X35" s="37"/>
      <c r="Y35" s="37"/>
      <c r="Z35" s="74"/>
      <c r="AA35" s="52">
        <f t="shared" si="2"/>
        <v>0</v>
      </c>
      <c r="AB35" s="10" t="str">
        <f t="shared" si="4"/>
        <v>-</v>
      </c>
      <c r="AC35" s="12"/>
      <c r="AD35" s="79" t="s">
        <v>40</v>
      </c>
      <c r="AE35" s="79" t="s">
        <v>41</v>
      </c>
    </row>
    <row r="36" spans="1:31" s="77" customFormat="1" ht="60.6" customHeight="1" x14ac:dyDescent="0.25">
      <c r="A36" s="59">
        <v>219</v>
      </c>
      <c r="B36" s="7" t="s">
        <v>57</v>
      </c>
      <c r="C36" s="7" t="s">
        <v>58</v>
      </c>
      <c r="D36" s="7" t="s">
        <v>67</v>
      </c>
      <c r="E36" s="6" t="s">
        <v>68</v>
      </c>
      <c r="F36" s="7" t="s">
        <v>69</v>
      </c>
      <c r="G36" s="85"/>
      <c r="H36" s="69" t="s">
        <v>122</v>
      </c>
      <c r="I36" s="70"/>
      <c r="J36" s="71"/>
      <c r="K36" s="71"/>
      <c r="L36" s="17">
        <v>0</v>
      </c>
      <c r="M36" s="54">
        <v>0</v>
      </c>
      <c r="N36" s="72" t="str">
        <f t="shared" si="0"/>
        <v>-</v>
      </c>
      <c r="O36" s="73"/>
      <c r="P36" s="36"/>
      <c r="Q36" s="37"/>
      <c r="R36" s="37"/>
      <c r="S36" s="74"/>
      <c r="T36" s="37"/>
      <c r="U36" s="52">
        <f>SUM(P36:T36)</f>
        <v>0</v>
      </c>
      <c r="V36" s="36"/>
      <c r="W36" s="37"/>
      <c r="X36" s="37"/>
      <c r="Y36" s="37"/>
      <c r="Z36" s="74"/>
      <c r="AA36" s="52">
        <f t="shared" si="2"/>
        <v>0</v>
      </c>
      <c r="AB36" s="10" t="str">
        <f t="shared" si="4"/>
        <v>-</v>
      </c>
      <c r="AC36" s="12"/>
      <c r="AD36" s="76" t="s">
        <v>40</v>
      </c>
      <c r="AE36" s="76" t="s">
        <v>41</v>
      </c>
    </row>
    <row r="37" spans="1:31" s="77" customFormat="1" ht="40.200000000000003" customHeight="1" x14ac:dyDescent="0.25">
      <c r="A37" s="59">
        <v>220</v>
      </c>
      <c r="B37" s="7" t="s">
        <v>57</v>
      </c>
      <c r="C37" s="7" t="s">
        <v>58</v>
      </c>
      <c r="D37" s="7" t="s">
        <v>67</v>
      </c>
      <c r="E37" s="64" t="s">
        <v>70</v>
      </c>
      <c r="F37" s="7" t="s">
        <v>71</v>
      </c>
      <c r="G37" s="82">
        <v>2021680010004</v>
      </c>
      <c r="H37" s="69" t="s">
        <v>165</v>
      </c>
      <c r="I37" s="70" t="s">
        <v>164</v>
      </c>
      <c r="J37" s="71"/>
      <c r="K37" s="71"/>
      <c r="L37" s="158">
        <v>0</v>
      </c>
      <c r="M37" s="129">
        <v>0</v>
      </c>
      <c r="N37" s="110" t="str">
        <f>IFERROR(IF(M37/L37&gt;100%,100%,M37/L37),"-")</f>
        <v>-</v>
      </c>
      <c r="O37" s="73" t="s">
        <v>167</v>
      </c>
      <c r="P37" s="36">
        <v>1178167596</v>
      </c>
      <c r="Q37" s="37"/>
      <c r="R37" s="37"/>
      <c r="S37" s="74"/>
      <c r="T37" s="37"/>
      <c r="U37" s="113">
        <f>SUM(P37:T40)</f>
        <v>37770965575.090004</v>
      </c>
      <c r="V37" s="36">
        <v>856943752</v>
      </c>
      <c r="W37" s="37"/>
      <c r="X37" s="37"/>
      <c r="Y37" s="37"/>
      <c r="Z37" s="74"/>
      <c r="AA37" s="113">
        <f>SUM(V37:Z40)</f>
        <v>856943752</v>
      </c>
      <c r="AB37" s="116" t="str">
        <f>IFERROR(AA40/U40,"-")</f>
        <v>-</v>
      </c>
      <c r="AC37" s="104"/>
      <c r="AD37" s="95" t="s">
        <v>40</v>
      </c>
      <c r="AE37" s="95" t="s">
        <v>41</v>
      </c>
    </row>
    <row r="38" spans="1:31" s="77" customFormat="1" ht="105" customHeight="1" x14ac:dyDescent="0.25">
      <c r="A38" s="59">
        <v>220</v>
      </c>
      <c r="B38" s="7" t="s">
        <v>57</v>
      </c>
      <c r="C38" s="7" t="s">
        <v>58</v>
      </c>
      <c r="D38" s="7" t="s">
        <v>67</v>
      </c>
      <c r="E38" s="64" t="s">
        <v>70</v>
      </c>
      <c r="F38" s="7" t="s">
        <v>71</v>
      </c>
      <c r="G38" s="82">
        <v>2022680010006</v>
      </c>
      <c r="H38" s="69" t="s">
        <v>188</v>
      </c>
      <c r="I38" s="70"/>
      <c r="J38" s="71"/>
      <c r="K38" s="71"/>
      <c r="L38" s="159"/>
      <c r="M38" s="130"/>
      <c r="N38" s="111"/>
      <c r="O38" s="73" t="s">
        <v>189</v>
      </c>
      <c r="P38" s="36">
        <v>33505500206.110001</v>
      </c>
      <c r="Q38" s="37"/>
      <c r="R38" s="37"/>
      <c r="S38" s="74"/>
      <c r="T38" s="37"/>
      <c r="U38" s="114"/>
      <c r="V38" s="36"/>
      <c r="W38" s="37"/>
      <c r="X38" s="37"/>
      <c r="Y38" s="37"/>
      <c r="Z38" s="74"/>
      <c r="AA38" s="114"/>
      <c r="AB38" s="117"/>
      <c r="AC38" s="105"/>
      <c r="AD38" s="96"/>
      <c r="AE38" s="96"/>
    </row>
    <row r="39" spans="1:31" s="77" customFormat="1" ht="87.75" customHeight="1" x14ac:dyDescent="0.25">
      <c r="A39" s="59">
        <v>220</v>
      </c>
      <c r="B39" s="7" t="s">
        <v>57</v>
      </c>
      <c r="C39" s="7" t="s">
        <v>58</v>
      </c>
      <c r="D39" s="7" t="s">
        <v>67</v>
      </c>
      <c r="E39" s="64" t="s">
        <v>70</v>
      </c>
      <c r="F39" s="7" t="s">
        <v>71</v>
      </c>
      <c r="G39" s="82">
        <v>2022680010004</v>
      </c>
      <c r="H39" s="69" t="s">
        <v>190</v>
      </c>
      <c r="I39" s="70"/>
      <c r="J39" s="71"/>
      <c r="K39" s="71"/>
      <c r="L39" s="159"/>
      <c r="M39" s="130"/>
      <c r="N39" s="111"/>
      <c r="O39" s="73" t="s">
        <v>191</v>
      </c>
      <c r="P39" s="93">
        <v>2711049762.98</v>
      </c>
      <c r="Q39" s="37"/>
      <c r="R39" s="37"/>
      <c r="S39" s="74"/>
      <c r="T39" s="37"/>
      <c r="U39" s="114"/>
      <c r="V39" s="36"/>
      <c r="W39" s="37"/>
      <c r="X39" s="37"/>
      <c r="Y39" s="37"/>
      <c r="Z39" s="74"/>
      <c r="AA39" s="114"/>
      <c r="AB39" s="117"/>
      <c r="AC39" s="105"/>
      <c r="AD39" s="96"/>
      <c r="AE39" s="96"/>
    </row>
    <row r="40" spans="1:31" s="77" customFormat="1" ht="47.25" customHeight="1" x14ac:dyDescent="0.25">
      <c r="A40" s="59">
        <v>220</v>
      </c>
      <c r="B40" s="7" t="s">
        <v>57</v>
      </c>
      <c r="C40" s="7" t="s">
        <v>58</v>
      </c>
      <c r="D40" s="7" t="s">
        <v>67</v>
      </c>
      <c r="E40" s="64" t="s">
        <v>70</v>
      </c>
      <c r="F40" s="7" t="s">
        <v>71</v>
      </c>
      <c r="G40" s="82"/>
      <c r="H40" s="69" t="s">
        <v>122</v>
      </c>
      <c r="I40" s="70" t="s">
        <v>151</v>
      </c>
      <c r="J40" s="71"/>
      <c r="K40" s="71"/>
      <c r="L40" s="160"/>
      <c r="M40" s="131"/>
      <c r="N40" s="112"/>
      <c r="O40" s="73" t="s">
        <v>166</v>
      </c>
      <c r="P40" s="36">
        <f>376248010</f>
        <v>376248010</v>
      </c>
      <c r="Q40" s="37"/>
      <c r="R40" s="37"/>
      <c r="S40" s="74"/>
      <c r="T40" s="37"/>
      <c r="U40" s="115"/>
      <c r="V40" s="36"/>
      <c r="W40" s="37"/>
      <c r="X40" s="37"/>
      <c r="Y40" s="37"/>
      <c r="Z40" s="74"/>
      <c r="AA40" s="115"/>
      <c r="AB40" s="118"/>
      <c r="AC40" s="106"/>
      <c r="AD40" s="97"/>
      <c r="AE40" s="97"/>
    </row>
    <row r="41" spans="1:31" s="77" customFormat="1" ht="54.75" customHeight="1" x14ac:dyDescent="0.25">
      <c r="A41" s="59">
        <v>221</v>
      </c>
      <c r="B41" s="7" t="s">
        <v>57</v>
      </c>
      <c r="C41" s="7" t="s">
        <v>58</v>
      </c>
      <c r="D41" s="7" t="s">
        <v>67</v>
      </c>
      <c r="E41" s="64" t="s">
        <v>72</v>
      </c>
      <c r="F41" s="7" t="s">
        <v>73</v>
      </c>
      <c r="G41" s="82">
        <v>2021680010068</v>
      </c>
      <c r="H41" s="69" t="s">
        <v>163</v>
      </c>
      <c r="I41" s="70" t="s">
        <v>164</v>
      </c>
      <c r="J41" s="71"/>
      <c r="K41" s="71"/>
      <c r="L41" s="126">
        <v>0</v>
      </c>
      <c r="M41" s="129">
        <v>150</v>
      </c>
      <c r="N41" s="110" t="str">
        <f>IFERROR(IF(M42/L42&gt;100%,100%,M42/L42),"-")</f>
        <v>-</v>
      </c>
      <c r="O41" s="73" t="s">
        <v>152</v>
      </c>
      <c r="P41" s="36">
        <v>825420368</v>
      </c>
      <c r="Q41" s="37"/>
      <c r="R41" s="37"/>
      <c r="S41" s="74"/>
      <c r="T41" s="37"/>
      <c r="U41" s="113">
        <f>SUM(P41:T42)</f>
        <v>3825420368</v>
      </c>
      <c r="V41" s="36">
        <v>825420368</v>
      </c>
      <c r="W41" s="37"/>
      <c r="X41" s="37"/>
      <c r="Y41" s="37"/>
      <c r="Z41" s="74"/>
      <c r="AA41" s="113">
        <f>SUM(V41:Z42)</f>
        <v>1653245368</v>
      </c>
      <c r="AB41" s="116" t="str">
        <f>IFERROR(AA42/U42,"-")</f>
        <v>-</v>
      </c>
      <c r="AC41" s="104"/>
      <c r="AD41" s="95" t="s">
        <v>40</v>
      </c>
      <c r="AE41" s="95" t="s">
        <v>41</v>
      </c>
    </row>
    <row r="42" spans="1:31" s="77" customFormat="1" ht="41.4" x14ac:dyDescent="0.25">
      <c r="A42" s="59">
        <v>221</v>
      </c>
      <c r="B42" s="7" t="s">
        <v>57</v>
      </c>
      <c r="C42" s="7" t="s">
        <v>58</v>
      </c>
      <c r="D42" s="7" t="s">
        <v>67</v>
      </c>
      <c r="E42" s="64" t="s">
        <v>72</v>
      </c>
      <c r="F42" s="7" t="s">
        <v>73</v>
      </c>
      <c r="G42" s="13">
        <v>2021680010114</v>
      </c>
      <c r="H42" s="11" t="s">
        <v>135</v>
      </c>
      <c r="I42" s="69" t="s">
        <v>122</v>
      </c>
      <c r="J42" s="71"/>
      <c r="K42" s="71"/>
      <c r="L42" s="128"/>
      <c r="M42" s="131"/>
      <c r="N42" s="112"/>
      <c r="O42" s="42" t="s">
        <v>136</v>
      </c>
      <c r="P42" s="36"/>
      <c r="Q42" s="37"/>
      <c r="R42" s="37"/>
      <c r="S42" s="74"/>
      <c r="T42" s="46">
        <v>3000000000</v>
      </c>
      <c r="U42" s="115"/>
      <c r="V42" s="36"/>
      <c r="W42" s="37"/>
      <c r="X42" s="37"/>
      <c r="Y42" s="74"/>
      <c r="Z42" s="46">
        <v>827825000</v>
      </c>
      <c r="AA42" s="115"/>
      <c r="AB42" s="118"/>
      <c r="AC42" s="106"/>
      <c r="AD42" s="97"/>
      <c r="AE42" s="97"/>
    </row>
    <row r="43" spans="1:31" s="77" customFormat="1" ht="117.75" customHeight="1" x14ac:dyDescent="0.25">
      <c r="A43" s="59">
        <v>222</v>
      </c>
      <c r="B43" s="7" t="s">
        <v>57</v>
      </c>
      <c r="C43" s="7" t="s">
        <v>58</v>
      </c>
      <c r="D43" s="7" t="s">
        <v>67</v>
      </c>
      <c r="E43" s="6" t="s">
        <v>74</v>
      </c>
      <c r="F43" s="7" t="s">
        <v>75</v>
      </c>
      <c r="G43" s="82">
        <v>2021680010206</v>
      </c>
      <c r="H43" s="69" t="s">
        <v>184</v>
      </c>
      <c r="I43" s="11" t="s">
        <v>185</v>
      </c>
      <c r="J43" s="71"/>
      <c r="K43" s="71"/>
      <c r="L43" s="57">
        <v>0</v>
      </c>
      <c r="M43" s="58">
        <v>0</v>
      </c>
      <c r="N43" s="80" t="str">
        <f t="shared" si="0"/>
        <v>-</v>
      </c>
      <c r="O43" s="73" t="s">
        <v>171</v>
      </c>
      <c r="P43" s="36">
        <v>14989761.6</v>
      </c>
      <c r="Q43" s="36"/>
      <c r="R43" s="37"/>
      <c r="S43" s="74"/>
      <c r="T43" s="37"/>
      <c r="U43" s="49">
        <f t="shared" si="1"/>
        <v>14989761.6</v>
      </c>
      <c r="V43" s="36"/>
      <c r="W43" s="37"/>
      <c r="X43" s="37"/>
      <c r="Y43" s="74"/>
      <c r="Z43" s="37"/>
      <c r="AA43" s="49">
        <f t="shared" si="2"/>
        <v>0</v>
      </c>
      <c r="AB43" s="50">
        <f t="shared" si="4"/>
        <v>0</v>
      </c>
      <c r="AC43" s="51"/>
      <c r="AD43" s="79" t="s">
        <v>40</v>
      </c>
      <c r="AE43" s="79" t="s">
        <v>41</v>
      </c>
    </row>
    <row r="44" spans="1:31" s="77" customFormat="1" ht="41.4" x14ac:dyDescent="0.25">
      <c r="A44" s="59">
        <v>223</v>
      </c>
      <c r="B44" s="7" t="s">
        <v>57</v>
      </c>
      <c r="C44" s="7" t="s">
        <v>58</v>
      </c>
      <c r="D44" s="18" t="s">
        <v>76</v>
      </c>
      <c r="E44" s="64" t="s">
        <v>77</v>
      </c>
      <c r="F44" s="7" t="s">
        <v>78</v>
      </c>
      <c r="G44" s="92">
        <v>2021680010134</v>
      </c>
      <c r="H44" s="69" t="s">
        <v>133</v>
      </c>
      <c r="I44" s="18" t="s">
        <v>95</v>
      </c>
      <c r="J44" s="19">
        <v>44621</v>
      </c>
      <c r="K44" s="19">
        <v>44803</v>
      </c>
      <c r="L44" s="126">
        <v>1</v>
      </c>
      <c r="M44" s="129">
        <v>1</v>
      </c>
      <c r="N44" s="110">
        <f t="shared" si="0"/>
        <v>1</v>
      </c>
      <c r="O44" s="73" t="s">
        <v>158</v>
      </c>
      <c r="P44" s="36"/>
      <c r="Q44" s="36"/>
      <c r="R44" s="36"/>
      <c r="S44" s="74"/>
      <c r="T44" s="36">
        <f>3037915029+2082063085+3688331886</f>
        <v>8808310000</v>
      </c>
      <c r="U44" s="113">
        <f>SUM(P44:T48)</f>
        <v>11805129365.83</v>
      </c>
      <c r="V44" s="36"/>
      <c r="W44" s="36"/>
      <c r="X44" s="36"/>
      <c r="Y44" s="74"/>
      <c r="Z44" s="36">
        <v>3688331886</v>
      </c>
      <c r="AA44" s="113">
        <f>SUM(V44:Z48)</f>
        <v>3858365274</v>
      </c>
      <c r="AB44" s="116">
        <f t="shared" si="4"/>
        <v>0.32683803408102036</v>
      </c>
      <c r="AC44" s="104"/>
      <c r="AD44" s="95" t="s">
        <v>40</v>
      </c>
      <c r="AE44" s="95" t="s">
        <v>41</v>
      </c>
    </row>
    <row r="45" spans="1:31" s="77" customFormat="1" ht="41.4" x14ac:dyDescent="0.25">
      <c r="A45" s="59">
        <v>223</v>
      </c>
      <c r="B45" s="7" t="s">
        <v>57</v>
      </c>
      <c r="C45" s="7" t="s">
        <v>58</v>
      </c>
      <c r="D45" s="18" t="s">
        <v>76</v>
      </c>
      <c r="E45" s="64" t="s">
        <v>77</v>
      </c>
      <c r="F45" s="7" t="s">
        <v>78</v>
      </c>
      <c r="G45" s="92">
        <v>2021680010135</v>
      </c>
      <c r="H45" s="69" t="s">
        <v>96</v>
      </c>
      <c r="I45" s="18" t="s">
        <v>95</v>
      </c>
      <c r="J45" s="19">
        <v>44621</v>
      </c>
      <c r="K45" s="19">
        <v>44803</v>
      </c>
      <c r="L45" s="127"/>
      <c r="M45" s="130"/>
      <c r="N45" s="111"/>
      <c r="O45" s="73" t="s">
        <v>158</v>
      </c>
      <c r="P45" s="36"/>
      <c r="Q45" s="36"/>
      <c r="R45" s="36"/>
      <c r="S45" s="74"/>
      <c r="T45" s="36">
        <v>2054986611.9999998</v>
      </c>
      <c r="U45" s="114"/>
      <c r="V45" s="36"/>
      <c r="W45" s="36"/>
      <c r="X45" s="36"/>
      <c r="Y45" s="74"/>
      <c r="Z45" s="36"/>
      <c r="AA45" s="114"/>
      <c r="AB45" s="117"/>
      <c r="AC45" s="105"/>
      <c r="AD45" s="96"/>
      <c r="AE45" s="96"/>
    </row>
    <row r="46" spans="1:31" s="77" customFormat="1" ht="56.25" customHeight="1" x14ac:dyDescent="0.25">
      <c r="A46" s="59">
        <v>223</v>
      </c>
      <c r="B46" s="7" t="s">
        <v>57</v>
      </c>
      <c r="C46" s="7" t="s">
        <v>58</v>
      </c>
      <c r="D46" s="18" t="s">
        <v>76</v>
      </c>
      <c r="E46" s="64" t="s">
        <v>77</v>
      </c>
      <c r="F46" s="7" t="s">
        <v>78</v>
      </c>
      <c r="G46" s="92">
        <v>2021680010051</v>
      </c>
      <c r="H46" s="69" t="s">
        <v>201</v>
      </c>
      <c r="I46" s="18" t="s">
        <v>95</v>
      </c>
      <c r="J46" s="19">
        <v>44621</v>
      </c>
      <c r="K46" s="19">
        <v>44742</v>
      </c>
      <c r="L46" s="127"/>
      <c r="M46" s="130"/>
      <c r="N46" s="111"/>
      <c r="O46" s="73" t="s">
        <v>158</v>
      </c>
      <c r="P46" s="36"/>
      <c r="Q46" s="36"/>
      <c r="R46" s="36"/>
      <c r="S46" s="74"/>
      <c r="T46" s="36">
        <v>127393665</v>
      </c>
      <c r="U46" s="114"/>
      <c r="V46" s="36"/>
      <c r="W46" s="36"/>
      <c r="X46" s="36"/>
      <c r="Y46" s="74"/>
      <c r="Z46" s="36">
        <v>127393665</v>
      </c>
      <c r="AA46" s="114"/>
      <c r="AB46" s="117"/>
      <c r="AC46" s="105"/>
      <c r="AD46" s="96"/>
      <c r="AE46" s="96"/>
    </row>
    <row r="47" spans="1:31" s="77" customFormat="1" ht="85.2" customHeight="1" x14ac:dyDescent="0.25">
      <c r="A47" s="59">
        <v>223</v>
      </c>
      <c r="B47" s="7" t="s">
        <v>57</v>
      </c>
      <c r="C47" s="7" t="s">
        <v>58</v>
      </c>
      <c r="D47" s="18" t="s">
        <v>76</v>
      </c>
      <c r="E47" s="64" t="s">
        <v>77</v>
      </c>
      <c r="F47" s="7" t="s">
        <v>78</v>
      </c>
      <c r="G47" s="92">
        <v>2020680010113</v>
      </c>
      <c r="H47" s="69" t="s">
        <v>197</v>
      </c>
      <c r="I47" s="18" t="s">
        <v>95</v>
      </c>
      <c r="J47" s="19">
        <v>44621</v>
      </c>
      <c r="K47" s="19">
        <v>44681</v>
      </c>
      <c r="L47" s="127"/>
      <c r="M47" s="130"/>
      <c r="N47" s="111"/>
      <c r="O47" s="73" t="s">
        <v>196</v>
      </c>
      <c r="P47" s="36"/>
      <c r="Q47" s="36"/>
      <c r="R47" s="36"/>
      <c r="S47" s="74"/>
      <c r="T47" s="36">
        <v>42639723</v>
      </c>
      <c r="U47" s="114"/>
      <c r="V47" s="36"/>
      <c r="W47" s="36"/>
      <c r="X47" s="36"/>
      <c r="Y47" s="74"/>
      <c r="Z47" s="36">
        <v>42639723</v>
      </c>
      <c r="AA47" s="114"/>
      <c r="AB47" s="117"/>
      <c r="AC47" s="105"/>
      <c r="AD47" s="96"/>
      <c r="AE47" s="96"/>
    </row>
    <row r="48" spans="1:31" s="77" customFormat="1" ht="85.2" customHeight="1" x14ac:dyDescent="0.25">
      <c r="A48" s="62">
        <v>223</v>
      </c>
      <c r="B48" s="7" t="s">
        <v>57</v>
      </c>
      <c r="C48" s="7" t="s">
        <v>58</v>
      </c>
      <c r="D48" s="18" t="s">
        <v>76</v>
      </c>
      <c r="E48" s="64" t="s">
        <v>77</v>
      </c>
      <c r="F48" s="7" t="s">
        <v>78</v>
      </c>
      <c r="G48" s="92">
        <v>2020680010126</v>
      </c>
      <c r="H48" s="69" t="s">
        <v>199</v>
      </c>
      <c r="I48" s="20"/>
      <c r="J48" s="21"/>
      <c r="K48" s="21"/>
      <c r="L48" s="128"/>
      <c r="M48" s="131"/>
      <c r="N48" s="112"/>
      <c r="O48" s="73" t="s">
        <v>200</v>
      </c>
      <c r="P48" s="36"/>
      <c r="Q48" s="36"/>
      <c r="R48" s="36"/>
      <c r="S48" s="74"/>
      <c r="T48" s="36">
        <v>771799365.83000004</v>
      </c>
      <c r="U48" s="115"/>
      <c r="V48" s="36"/>
      <c r="W48" s="36"/>
      <c r="X48" s="36"/>
      <c r="Y48" s="74"/>
      <c r="Z48" s="36"/>
      <c r="AA48" s="115"/>
      <c r="AB48" s="118"/>
      <c r="AC48" s="106"/>
      <c r="AD48" s="97"/>
      <c r="AE48" s="97"/>
    </row>
    <row r="49" spans="1:31" s="77" customFormat="1" ht="378" customHeight="1" x14ac:dyDescent="0.25">
      <c r="A49" s="59">
        <v>224</v>
      </c>
      <c r="B49" s="7" t="s">
        <v>57</v>
      </c>
      <c r="C49" s="7" t="s">
        <v>58</v>
      </c>
      <c r="D49" s="18" t="s">
        <v>76</v>
      </c>
      <c r="E49" s="64" t="s">
        <v>79</v>
      </c>
      <c r="F49" s="7" t="s">
        <v>80</v>
      </c>
      <c r="G49" s="92">
        <v>2020680010029</v>
      </c>
      <c r="H49" s="69" t="s">
        <v>97</v>
      </c>
      <c r="I49" s="20" t="s">
        <v>98</v>
      </c>
      <c r="J49" s="21">
        <v>44562</v>
      </c>
      <c r="K49" s="21">
        <v>44926</v>
      </c>
      <c r="L49" s="148">
        <v>1</v>
      </c>
      <c r="M49" s="107">
        <v>1</v>
      </c>
      <c r="N49" s="110">
        <f>IFERROR(IF(M49/L49&gt;100%,100%,M49/L49),"-")</f>
        <v>1</v>
      </c>
      <c r="O49" s="42" t="s">
        <v>182</v>
      </c>
      <c r="P49" s="36"/>
      <c r="Q49" s="36"/>
      <c r="R49" s="36"/>
      <c r="S49" s="74"/>
      <c r="T49" s="36">
        <v>13186856011.17</v>
      </c>
      <c r="U49" s="113">
        <f>SUM(P49:T50)</f>
        <v>18680814969.970001</v>
      </c>
      <c r="V49" s="36"/>
      <c r="W49" s="36"/>
      <c r="X49" s="36"/>
      <c r="Y49" s="74"/>
      <c r="Z49" s="36">
        <v>5447790982.7600002</v>
      </c>
      <c r="AA49" s="113">
        <f>SUM(V49:Z50)</f>
        <v>6294300431.8800001</v>
      </c>
      <c r="AB49" s="116">
        <f>IFERROR(AA49/U49,"-")</f>
        <v>0.33693928460820827</v>
      </c>
      <c r="AC49" s="104"/>
      <c r="AD49" s="95" t="s">
        <v>40</v>
      </c>
      <c r="AE49" s="95" t="s">
        <v>41</v>
      </c>
    </row>
    <row r="50" spans="1:31" s="77" customFormat="1" ht="44.4" customHeight="1" x14ac:dyDescent="0.25">
      <c r="A50" s="59">
        <v>224</v>
      </c>
      <c r="B50" s="7" t="s">
        <v>57</v>
      </c>
      <c r="C50" s="7" t="s">
        <v>58</v>
      </c>
      <c r="D50" s="18" t="s">
        <v>76</v>
      </c>
      <c r="E50" s="6" t="s">
        <v>79</v>
      </c>
      <c r="F50" s="7" t="s">
        <v>80</v>
      </c>
      <c r="G50" s="92">
        <v>2020680010114</v>
      </c>
      <c r="H50" s="69" t="s">
        <v>99</v>
      </c>
      <c r="I50" s="7" t="s">
        <v>98</v>
      </c>
      <c r="J50" s="22">
        <v>44621</v>
      </c>
      <c r="K50" s="22">
        <v>44926</v>
      </c>
      <c r="L50" s="149"/>
      <c r="M50" s="108"/>
      <c r="N50" s="111"/>
      <c r="O50" s="73" t="s">
        <v>159</v>
      </c>
      <c r="P50" s="36"/>
      <c r="Q50" s="36"/>
      <c r="R50" s="36"/>
      <c r="S50" s="74"/>
      <c r="T50" s="36">
        <v>5493958958.8000002</v>
      </c>
      <c r="U50" s="114"/>
      <c r="V50" s="36"/>
      <c r="W50" s="36"/>
      <c r="X50" s="36"/>
      <c r="Y50" s="74"/>
      <c r="Z50" s="36">
        <v>846509449.12</v>
      </c>
      <c r="AA50" s="114"/>
      <c r="AB50" s="117"/>
      <c r="AC50" s="105"/>
      <c r="AD50" s="96"/>
      <c r="AE50" s="96"/>
    </row>
    <row r="51" spans="1:31" s="77" customFormat="1" ht="65.400000000000006" customHeight="1" x14ac:dyDescent="0.25">
      <c r="A51" s="59">
        <v>225</v>
      </c>
      <c r="B51" s="7" t="s">
        <v>57</v>
      </c>
      <c r="C51" s="7" t="s">
        <v>58</v>
      </c>
      <c r="D51" s="18" t="s">
        <v>76</v>
      </c>
      <c r="E51" s="6" t="s">
        <v>81</v>
      </c>
      <c r="F51" s="7" t="s">
        <v>82</v>
      </c>
      <c r="G51" s="92"/>
      <c r="H51" s="69" t="s">
        <v>198</v>
      </c>
      <c r="I51" s="81"/>
      <c r="J51" s="19"/>
      <c r="K51" s="19"/>
      <c r="L51" s="55">
        <v>0</v>
      </c>
      <c r="M51" s="56">
        <v>0</v>
      </c>
      <c r="N51" s="72" t="str">
        <f>IFERROR(IF(M51/L51&gt;100%,100%,M51/L51),"-")</f>
        <v>-</v>
      </c>
      <c r="O51" s="73"/>
      <c r="P51" s="36"/>
      <c r="Q51" s="36"/>
      <c r="R51" s="36"/>
      <c r="S51" s="74"/>
      <c r="T51" s="36"/>
      <c r="U51" s="52">
        <f>SUM(P51:T51)</f>
        <v>0</v>
      </c>
      <c r="V51" s="36"/>
      <c r="W51" s="36"/>
      <c r="X51" s="36"/>
      <c r="Y51" s="74"/>
      <c r="Z51" s="36">
        <v>0</v>
      </c>
      <c r="AA51" s="52">
        <f>SUM(V51:Z51)</f>
        <v>0</v>
      </c>
      <c r="AB51" s="10" t="str">
        <f>IFERROR(AA51/U51,"-")</f>
        <v>-</v>
      </c>
      <c r="AC51" s="12"/>
      <c r="AD51" s="76" t="s">
        <v>40</v>
      </c>
      <c r="AE51" s="76" t="s">
        <v>41</v>
      </c>
    </row>
    <row r="52" spans="1:31" s="77" customFormat="1" ht="78.599999999999994" customHeight="1" x14ac:dyDescent="0.25">
      <c r="A52" s="59">
        <v>226</v>
      </c>
      <c r="B52" s="7" t="s">
        <v>57</v>
      </c>
      <c r="C52" s="7" t="s">
        <v>58</v>
      </c>
      <c r="D52" s="18" t="s">
        <v>76</v>
      </c>
      <c r="E52" s="6" t="s">
        <v>83</v>
      </c>
      <c r="F52" s="7" t="s">
        <v>84</v>
      </c>
      <c r="G52" s="92">
        <v>2021680010136</v>
      </c>
      <c r="H52" s="18" t="s">
        <v>101</v>
      </c>
      <c r="I52" s="23" t="s">
        <v>102</v>
      </c>
      <c r="J52" s="22">
        <v>44621</v>
      </c>
      <c r="K52" s="22">
        <v>44895</v>
      </c>
      <c r="L52" s="57">
        <v>10000</v>
      </c>
      <c r="M52" s="58">
        <v>0</v>
      </c>
      <c r="N52" s="80">
        <f>IFERROR(IF(M52/L52&gt;100%,100%,M52/L52),"-")</f>
        <v>0</v>
      </c>
      <c r="O52" s="73" t="s">
        <v>160</v>
      </c>
      <c r="P52" s="36"/>
      <c r="Q52" s="36"/>
      <c r="R52" s="36"/>
      <c r="S52" s="74"/>
      <c r="T52" s="36">
        <v>5779000000</v>
      </c>
      <c r="U52" s="49">
        <f>SUM(P52:T52)</f>
        <v>5779000000</v>
      </c>
      <c r="V52" s="36"/>
      <c r="W52" s="36"/>
      <c r="X52" s="36"/>
      <c r="Y52" s="74"/>
      <c r="Z52" s="36">
        <v>0</v>
      </c>
      <c r="AA52" s="49">
        <f>SUM(V52:Z52)</f>
        <v>0</v>
      </c>
      <c r="AB52" s="50">
        <f>IFERROR(AA52/U52,"-")</f>
        <v>0</v>
      </c>
      <c r="AC52" s="51"/>
      <c r="AD52" s="79" t="s">
        <v>40</v>
      </c>
      <c r="AE52" s="79" t="s">
        <v>41</v>
      </c>
    </row>
    <row r="53" spans="1:31" s="77" customFormat="1" ht="75" customHeight="1" x14ac:dyDescent="0.25">
      <c r="A53" s="59">
        <v>227</v>
      </c>
      <c r="B53" s="7" t="s">
        <v>57</v>
      </c>
      <c r="C53" s="7" t="s">
        <v>58</v>
      </c>
      <c r="D53" s="18" t="s">
        <v>76</v>
      </c>
      <c r="E53" s="6" t="s">
        <v>85</v>
      </c>
      <c r="F53" s="7" t="s">
        <v>86</v>
      </c>
      <c r="G53" s="92">
        <v>2021680010136</v>
      </c>
      <c r="H53" s="18" t="s">
        <v>101</v>
      </c>
      <c r="I53" s="7" t="s">
        <v>102</v>
      </c>
      <c r="J53" s="19">
        <v>44621</v>
      </c>
      <c r="K53" s="19">
        <v>44895</v>
      </c>
      <c r="L53" s="53">
        <v>1</v>
      </c>
      <c r="M53" s="54">
        <v>0</v>
      </c>
      <c r="N53" s="72">
        <f>IFERROR(IF(M53/L53&gt;100%,100%,M53/L53),"-")</f>
        <v>0</v>
      </c>
      <c r="O53" s="73" t="s">
        <v>160</v>
      </c>
      <c r="P53" s="36"/>
      <c r="Q53" s="36"/>
      <c r="R53" s="36"/>
      <c r="S53" s="74"/>
      <c r="T53" s="36">
        <v>4000000000</v>
      </c>
      <c r="U53" s="52">
        <f>SUM(P53:T53)</f>
        <v>4000000000</v>
      </c>
      <c r="V53" s="36"/>
      <c r="W53" s="36"/>
      <c r="X53" s="36"/>
      <c r="Y53" s="74"/>
      <c r="Z53" s="36">
        <v>0</v>
      </c>
      <c r="AA53" s="52">
        <f>SUM(V53:Z53)</f>
        <v>0</v>
      </c>
      <c r="AB53" s="10">
        <f>IFERROR(AA53/U53,"-")</f>
        <v>0</v>
      </c>
      <c r="AC53" s="12"/>
      <c r="AD53" s="76" t="s">
        <v>40</v>
      </c>
      <c r="AE53" s="76" t="s">
        <v>41</v>
      </c>
    </row>
    <row r="54" spans="1:31" s="77" customFormat="1" ht="81" customHeight="1" x14ac:dyDescent="0.25">
      <c r="A54" s="59">
        <v>228</v>
      </c>
      <c r="B54" s="7" t="s">
        <v>57</v>
      </c>
      <c r="C54" s="7" t="s">
        <v>58</v>
      </c>
      <c r="D54" s="18" t="s">
        <v>76</v>
      </c>
      <c r="E54" s="6" t="s">
        <v>87</v>
      </c>
      <c r="F54" s="7" t="s">
        <v>88</v>
      </c>
      <c r="G54" s="92">
        <v>2021680010137</v>
      </c>
      <c r="H54" s="81" t="s">
        <v>103</v>
      </c>
      <c r="I54" s="7" t="s">
        <v>104</v>
      </c>
      <c r="J54" s="19">
        <v>44621</v>
      </c>
      <c r="K54" s="19">
        <v>44895</v>
      </c>
      <c r="L54" s="55">
        <v>0.3</v>
      </c>
      <c r="M54" s="56">
        <v>0</v>
      </c>
      <c r="N54" s="72">
        <f>IFERROR(IF(M54/L54&gt;100%,100%,M54/L54),"-")</f>
        <v>0</v>
      </c>
      <c r="O54" s="73" t="s">
        <v>100</v>
      </c>
      <c r="P54" s="36"/>
      <c r="Q54" s="36"/>
      <c r="R54" s="36"/>
      <c r="S54" s="74"/>
      <c r="T54" s="36">
        <v>2185496636.1993599</v>
      </c>
      <c r="U54" s="52">
        <f>SUM(P54:T54)</f>
        <v>2185496636.1993599</v>
      </c>
      <c r="V54" s="36"/>
      <c r="W54" s="36"/>
      <c r="X54" s="36"/>
      <c r="Y54" s="74"/>
      <c r="Z54" s="36">
        <v>0</v>
      </c>
      <c r="AA54" s="52">
        <f>SUM(V54:Z54)</f>
        <v>0</v>
      </c>
      <c r="AB54" s="10">
        <f>IFERROR(AA54/U54,"-")</f>
        <v>0</v>
      </c>
      <c r="AC54" s="12"/>
      <c r="AD54" s="76" t="s">
        <v>40</v>
      </c>
      <c r="AE54" s="76" t="s">
        <v>41</v>
      </c>
    </row>
    <row r="55" spans="1:31" s="77" customFormat="1" ht="97.2" customHeight="1" x14ac:dyDescent="0.25">
      <c r="A55" s="4">
        <v>300</v>
      </c>
      <c r="B55" s="86" t="s">
        <v>89</v>
      </c>
      <c r="C55" s="86" t="s">
        <v>90</v>
      </c>
      <c r="D55" s="87" t="s">
        <v>91</v>
      </c>
      <c r="E55" s="66" t="s">
        <v>92</v>
      </c>
      <c r="F55" s="67" t="s">
        <v>93</v>
      </c>
      <c r="G55" s="82">
        <v>2021680010031</v>
      </c>
      <c r="H55" s="69" t="s">
        <v>148</v>
      </c>
      <c r="I55" s="81" t="s">
        <v>121</v>
      </c>
      <c r="J55" s="71">
        <v>44562</v>
      </c>
      <c r="K55" s="71">
        <v>44742</v>
      </c>
      <c r="L55" s="155">
        <v>1</v>
      </c>
      <c r="M55" s="156">
        <v>1</v>
      </c>
      <c r="N55" s="157">
        <f>IFERROR(IF(M55/L55&gt;100%,100%,M55/L55),"-")</f>
        <v>1</v>
      </c>
      <c r="O55" s="73" t="s">
        <v>147</v>
      </c>
      <c r="P55" s="91">
        <v>1426484649</v>
      </c>
      <c r="Q55" s="36"/>
      <c r="R55" s="36"/>
      <c r="S55" s="74"/>
      <c r="T55" s="36"/>
      <c r="U55" s="154">
        <f>SUM(P55:T58)</f>
        <v>15889460778</v>
      </c>
      <c r="V55" s="36">
        <v>776400000</v>
      </c>
      <c r="W55" s="36"/>
      <c r="X55" s="36"/>
      <c r="Y55" s="74"/>
      <c r="Z55" s="36"/>
      <c r="AA55" s="113">
        <f>SUM(V55:Z58)</f>
        <v>6231352047</v>
      </c>
      <c r="AB55" s="116">
        <f>IFERROR(AA55/U55,"-")</f>
        <v>0.39216888062228739</v>
      </c>
      <c r="AC55" s="104"/>
      <c r="AD55" s="95" t="s">
        <v>40</v>
      </c>
      <c r="AE55" s="95" t="s">
        <v>41</v>
      </c>
    </row>
    <row r="56" spans="1:31" s="77" customFormat="1" ht="72" customHeight="1" x14ac:dyDescent="0.25">
      <c r="A56" s="4">
        <v>300</v>
      </c>
      <c r="B56" s="86" t="s">
        <v>89</v>
      </c>
      <c r="C56" s="86" t="s">
        <v>90</v>
      </c>
      <c r="D56" s="87" t="s">
        <v>91</v>
      </c>
      <c r="E56" s="66" t="s">
        <v>92</v>
      </c>
      <c r="F56" s="67" t="s">
        <v>93</v>
      </c>
      <c r="G56" s="82">
        <v>2020680010098</v>
      </c>
      <c r="H56" s="69" t="s">
        <v>105</v>
      </c>
      <c r="I56" s="81" t="s">
        <v>121</v>
      </c>
      <c r="J56" s="71">
        <v>44562</v>
      </c>
      <c r="K56" s="71">
        <v>44742</v>
      </c>
      <c r="L56" s="155"/>
      <c r="M56" s="156"/>
      <c r="N56" s="157"/>
      <c r="O56" s="73" t="s">
        <v>149</v>
      </c>
      <c r="P56" s="91">
        <v>2140080000</v>
      </c>
      <c r="Q56" s="36"/>
      <c r="R56" s="36"/>
      <c r="S56" s="74"/>
      <c r="T56" s="36"/>
      <c r="U56" s="154"/>
      <c r="V56" s="36">
        <v>2096300000</v>
      </c>
      <c r="W56" s="36"/>
      <c r="X56" s="36"/>
      <c r="Y56" s="74"/>
      <c r="Z56" s="36"/>
      <c r="AA56" s="114"/>
      <c r="AB56" s="117"/>
      <c r="AC56" s="105"/>
      <c r="AD56" s="96"/>
      <c r="AE56" s="96"/>
    </row>
    <row r="57" spans="1:31" s="77" customFormat="1" ht="78.599999999999994" customHeight="1" x14ac:dyDescent="0.25">
      <c r="A57" s="4">
        <v>300</v>
      </c>
      <c r="B57" s="86" t="s">
        <v>89</v>
      </c>
      <c r="C57" s="86" t="s">
        <v>90</v>
      </c>
      <c r="D57" s="87" t="s">
        <v>91</v>
      </c>
      <c r="E57" s="66" t="s">
        <v>92</v>
      </c>
      <c r="F57" s="67" t="s">
        <v>93</v>
      </c>
      <c r="G57" s="82">
        <v>2021680010078</v>
      </c>
      <c r="H57" s="69" t="s">
        <v>106</v>
      </c>
      <c r="I57" s="81" t="s">
        <v>121</v>
      </c>
      <c r="J57" s="71">
        <v>44562</v>
      </c>
      <c r="K57" s="71">
        <v>44742</v>
      </c>
      <c r="L57" s="155"/>
      <c r="M57" s="156"/>
      <c r="N57" s="157"/>
      <c r="O57" s="73" t="s">
        <v>150</v>
      </c>
      <c r="P57" s="91">
        <v>1496800000</v>
      </c>
      <c r="Q57" s="36"/>
      <c r="R57" s="36"/>
      <c r="S57" s="74"/>
      <c r="T57" s="36"/>
      <c r="U57" s="154"/>
      <c r="V57" s="36">
        <v>1351200000</v>
      </c>
      <c r="W57" s="36"/>
      <c r="X57" s="36"/>
      <c r="Y57" s="74"/>
      <c r="Z57" s="36"/>
      <c r="AA57" s="114"/>
      <c r="AB57" s="117"/>
      <c r="AC57" s="105"/>
      <c r="AD57" s="96"/>
      <c r="AE57" s="96"/>
    </row>
    <row r="58" spans="1:31" s="77" customFormat="1" ht="81" customHeight="1" x14ac:dyDescent="0.25">
      <c r="A58" s="59">
        <v>300</v>
      </c>
      <c r="B58" s="69" t="s">
        <v>89</v>
      </c>
      <c r="C58" s="69" t="s">
        <v>90</v>
      </c>
      <c r="D58" s="81" t="s">
        <v>91</v>
      </c>
      <c r="E58" s="66" t="s">
        <v>92</v>
      </c>
      <c r="F58" s="67" t="s">
        <v>93</v>
      </c>
      <c r="G58" s="82">
        <v>2021680010120</v>
      </c>
      <c r="H58" s="78" t="s">
        <v>107</v>
      </c>
      <c r="I58" s="81" t="s">
        <v>108</v>
      </c>
      <c r="J58" s="71">
        <v>44562</v>
      </c>
      <c r="K58" s="71">
        <v>44926</v>
      </c>
      <c r="L58" s="155"/>
      <c r="M58" s="156"/>
      <c r="N58" s="157"/>
      <c r="O58" s="73" t="s">
        <v>123</v>
      </c>
      <c r="P58" s="91">
        <v>4137320506</v>
      </c>
      <c r="Q58" s="36">
        <v>6417224685</v>
      </c>
      <c r="R58" s="36"/>
      <c r="S58" s="74"/>
      <c r="T58" s="90">
        <f>270698077+852861</f>
        <v>271550938</v>
      </c>
      <c r="U58" s="154"/>
      <c r="V58" s="36">
        <v>481420673</v>
      </c>
      <c r="W58" s="36">
        <v>1526031374</v>
      </c>
      <c r="X58" s="36"/>
      <c r="Y58" s="74"/>
      <c r="Z58" s="36"/>
      <c r="AA58" s="114"/>
      <c r="AB58" s="117"/>
      <c r="AC58" s="105"/>
      <c r="AD58" s="96"/>
      <c r="AE58" s="96"/>
    </row>
    <row r="59" spans="1:31" s="77" customFormat="1" x14ac:dyDescent="0.25">
      <c r="A59" s="60">
        <f>SUM(--(FREQUENCY(A9:A58,A9:A58)&gt;0))</f>
        <v>20</v>
      </c>
      <c r="B59" s="24"/>
      <c r="C59" s="25"/>
      <c r="D59" s="25"/>
      <c r="E59" s="25"/>
      <c r="F59" s="25"/>
      <c r="G59" s="25"/>
      <c r="H59" s="25"/>
      <c r="I59" s="26"/>
      <c r="J59" s="27"/>
      <c r="K59" s="28"/>
      <c r="L59" s="28"/>
      <c r="M59" s="29" t="s">
        <v>94</v>
      </c>
      <c r="N59" s="28">
        <f>IFERROR(AVERAGE(N9:N58),"-")</f>
        <v>0.5</v>
      </c>
      <c r="O59" s="43"/>
      <c r="P59" s="30">
        <f t="shared" ref="P59:AA59" si="5">SUM(P9:P58)</f>
        <v>69396579903.850006</v>
      </c>
      <c r="Q59" s="30">
        <f t="shared" si="5"/>
        <v>14656945343</v>
      </c>
      <c r="R59" s="30">
        <f t="shared" si="5"/>
        <v>0</v>
      </c>
      <c r="S59" s="30">
        <f t="shared" si="5"/>
        <v>0</v>
      </c>
      <c r="T59" s="30">
        <f t="shared" si="5"/>
        <v>107146826412.06937</v>
      </c>
      <c r="U59" s="31">
        <f t="shared" si="5"/>
        <v>191200351658.91937</v>
      </c>
      <c r="V59" s="30">
        <f t="shared" si="5"/>
        <v>9669011142.1100006</v>
      </c>
      <c r="W59" s="30">
        <f t="shared" si="5"/>
        <v>1526031374</v>
      </c>
      <c r="X59" s="30">
        <f t="shared" si="5"/>
        <v>0</v>
      </c>
      <c r="Y59" s="30">
        <f t="shared" si="5"/>
        <v>0</v>
      </c>
      <c r="Z59" s="30">
        <f t="shared" si="5"/>
        <v>64474851077.880005</v>
      </c>
      <c r="AA59" s="32">
        <f t="shared" si="5"/>
        <v>75669893593.990005</v>
      </c>
      <c r="AB59" s="33">
        <f>IFERROR(AA59/U59,"-")</f>
        <v>0.39576231391549355</v>
      </c>
      <c r="AC59" s="32">
        <f>SUM(AC9:AC58)</f>
        <v>0</v>
      </c>
      <c r="AD59" s="25"/>
      <c r="AE59" s="25"/>
    </row>
    <row r="60" spans="1:31" x14ac:dyDescent="0.25">
      <c r="U60" s="45"/>
    </row>
    <row r="61" spans="1:31" x14ac:dyDescent="0.25">
      <c r="U61" s="47"/>
      <c r="AA61" s="88"/>
    </row>
    <row r="62" spans="1:31" x14ac:dyDescent="0.25">
      <c r="AA62" s="89"/>
    </row>
  </sheetData>
  <mergeCells count="90">
    <mergeCell ref="AB37:AB40"/>
    <mergeCell ref="AC37:AC40"/>
    <mergeCell ref="AD37:AD40"/>
    <mergeCell ref="AE37:AE40"/>
    <mergeCell ref="U41:U42"/>
    <mergeCell ref="AA41:AA42"/>
    <mergeCell ref="AE41:AE42"/>
    <mergeCell ref="AD41:AD42"/>
    <mergeCell ref="AC41:AC42"/>
    <mergeCell ref="AB41:AB42"/>
    <mergeCell ref="N41:N42"/>
    <mergeCell ref="M41:M42"/>
    <mergeCell ref="L41:L42"/>
    <mergeCell ref="U37:U40"/>
    <mergeCell ref="AA37:AA40"/>
    <mergeCell ref="N37:N40"/>
    <mergeCell ref="M37:M40"/>
    <mergeCell ref="L37:L40"/>
    <mergeCell ref="AA44:AA48"/>
    <mergeCell ref="AB44:AB48"/>
    <mergeCell ref="AD55:AD58"/>
    <mergeCell ref="AE55:AE58"/>
    <mergeCell ref="AA55:AA58"/>
    <mergeCell ref="AB55:AB58"/>
    <mergeCell ref="AC55:AC58"/>
    <mergeCell ref="AA49:AA50"/>
    <mergeCell ref="AB49:AB50"/>
    <mergeCell ref="AC49:AC50"/>
    <mergeCell ref="AD49:AD50"/>
    <mergeCell ref="AE49:AE50"/>
    <mergeCell ref="AC44:AC48"/>
    <mergeCell ref="AD44:AD48"/>
    <mergeCell ref="AE44:AE48"/>
    <mergeCell ref="U55:U58"/>
    <mergeCell ref="L55:L58"/>
    <mergeCell ref="M55:M58"/>
    <mergeCell ref="N55:N58"/>
    <mergeCell ref="N44:N48"/>
    <mergeCell ref="M44:M48"/>
    <mergeCell ref="L44:L48"/>
    <mergeCell ref="U44:U48"/>
    <mergeCell ref="L49:L50"/>
    <mergeCell ref="M49:M50"/>
    <mergeCell ref="N49:N50"/>
    <mergeCell ref="U49:U50"/>
    <mergeCell ref="L21:L34"/>
    <mergeCell ref="M21:M34"/>
    <mergeCell ref="N21:N34"/>
    <mergeCell ref="A1:A4"/>
    <mergeCell ref="A5:C5"/>
    <mergeCell ref="B7:F7"/>
    <mergeCell ref="G7:K7"/>
    <mergeCell ref="D6:G6"/>
    <mergeCell ref="D5:G5"/>
    <mergeCell ref="B1:AB4"/>
    <mergeCell ref="U17:U20"/>
    <mergeCell ref="AA17:AA20"/>
    <mergeCell ref="A6:C6"/>
    <mergeCell ref="L11:L13"/>
    <mergeCell ref="M11:M13"/>
    <mergeCell ref="L17:L20"/>
    <mergeCell ref="L7:N7"/>
    <mergeCell ref="O7:U7"/>
    <mergeCell ref="V7:AA7"/>
    <mergeCell ref="AB7:AB8"/>
    <mergeCell ref="AC7:AC8"/>
    <mergeCell ref="AC1:AE1"/>
    <mergeCell ref="AC2:AE2"/>
    <mergeCell ref="AC3:AE3"/>
    <mergeCell ref="AC4:AE4"/>
    <mergeCell ref="AD11:AD13"/>
    <mergeCell ref="AE11:AE13"/>
    <mergeCell ref="AD7:AE7"/>
    <mergeCell ref="U21:U34"/>
    <mergeCell ref="AC17:AC20"/>
    <mergeCell ref="M17:M20"/>
    <mergeCell ref="N11:N13"/>
    <mergeCell ref="N17:N20"/>
    <mergeCell ref="U11:U13"/>
    <mergeCell ref="AA11:AA13"/>
    <mergeCell ref="AB11:AB13"/>
    <mergeCell ref="AC11:AC13"/>
    <mergeCell ref="AB17:AB20"/>
    <mergeCell ref="AA21:AA34"/>
    <mergeCell ref="AB21:AB34"/>
    <mergeCell ref="AD17:AD20"/>
    <mergeCell ref="AE17:AE20"/>
    <mergeCell ref="AC21:AC34"/>
    <mergeCell ref="AD21:AD34"/>
    <mergeCell ref="AE21:AE34"/>
  </mergeCells>
  <phoneticPr fontId="5" type="noConversion"/>
  <conditionalFormatting sqref="N9:N18 N21 N35:N37 N41 N43:N44 N49:N58">
    <cfRule type="cellIs" dxfId="2" priority="10" operator="between">
      <formula>0.67</formula>
      <formula>1</formula>
    </cfRule>
    <cfRule type="cellIs" dxfId="1" priority="11" operator="between">
      <formula>0.34</formula>
      <formula>0.66</formula>
    </cfRule>
    <cfRule type="cellIs" dxfId="0" priority="12" operator="between">
      <formula>0</formula>
      <formula>0.33</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54A1324D314E246858CCB0DBD6A20B5" ma:contentTypeVersion="2" ma:contentTypeDescription="Crear nuevo documento." ma:contentTypeScope="" ma:versionID="8d8375ddf498767435bd9f3b0e1e4576">
  <xsd:schema xmlns:xsd="http://www.w3.org/2001/XMLSchema" xmlns:xs="http://www.w3.org/2001/XMLSchema" xmlns:p="http://schemas.microsoft.com/office/2006/metadata/properties" xmlns:ns2="dac37a0c-0a8f-4d7e-a10a-8470f4d28696" targetNamespace="http://schemas.microsoft.com/office/2006/metadata/properties" ma:root="true" ma:fieldsID="96914eedc705e213edebc724d2ce31c7" ns2:_="">
    <xsd:import namespace="dac37a0c-0a8f-4d7e-a10a-8470f4d2869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c37a0c-0a8f-4d7e-a10a-8470f4d286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8CD13F-065B-422F-A567-6DD2013FAB7F}">
  <ds:schemaRefs>
    <ds:schemaRef ds:uri="http://purl.org/dc/dcmitype/"/>
    <ds:schemaRef ds:uri="http://schemas.microsoft.com/office/2006/documentManagement/types"/>
    <ds:schemaRef ds:uri="http://schemas.microsoft.com/office/infopath/2007/PartnerControls"/>
    <ds:schemaRef ds:uri="dac37a0c-0a8f-4d7e-a10a-8470f4d28696"/>
    <ds:schemaRef ds:uri="http://www.w3.org/XML/1998/namespace"/>
    <ds:schemaRef ds:uri="http://purl.org/dc/terms/"/>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8456D269-016D-4C36-BF5B-5004B1CF7A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c37a0c-0a8f-4d7e-a10a-8470f4d286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96FC9C-EDA5-446E-B4EC-E6FBB6BFDA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vt:lpstr>
    </vt:vector>
  </TitlesOfParts>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p:lastModifiedBy>
  <cp:revision/>
  <dcterms:created xsi:type="dcterms:W3CDTF">2008-07-08T21:30:46Z</dcterms:created>
  <dcterms:modified xsi:type="dcterms:W3CDTF">2022-04-26T22:35:36Z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0x010100E54A1324D314E246858CCB0DBD6A20B5</vt:lpwstr>
  </property>
</Properties>
</file>