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94FD2296-52E6-4E97-8CBF-7A633CA0AB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14" l="1"/>
  <c r="P9" i="14"/>
  <c r="AA14" i="14" l="1"/>
  <c r="AA13" i="14"/>
  <c r="AA11" i="14"/>
  <c r="AA10" i="14"/>
  <c r="AA9" i="14"/>
  <c r="U14" i="14"/>
  <c r="U13" i="14"/>
  <c r="U11" i="14"/>
  <c r="U10" i="14"/>
  <c r="U9" i="14"/>
  <c r="P15" i="14"/>
  <c r="U15" i="14" l="1"/>
  <c r="AA15" i="14"/>
  <c r="AC15" i="14"/>
  <c r="N13" i="14"/>
  <c r="N14" i="14"/>
  <c r="N11" i="14"/>
  <c r="N10" i="14"/>
  <c r="N9" i="14"/>
  <c r="Q15" i="14"/>
  <c r="R15" i="14"/>
  <c r="S15" i="14"/>
  <c r="T15" i="14"/>
  <c r="W15" i="14"/>
  <c r="X15" i="14"/>
  <c r="Y15" i="14"/>
  <c r="Z15" i="14"/>
  <c r="V15" i="14"/>
  <c r="N15" i="14" l="1"/>
  <c r="AB15" i="14"/>
  <c r="AB13" i="14"/>
  <c r="AB14" i="14"/>
  <c r="AB9" i="14"/>
  <c r="AB11" i="14"/>
  <c r="AB10" i="14"/>
  <c r="A15" i="14"/>
</calcChain>
</file>

<file path=xl/sharedStrings.xml><?xml version="1.0" encoding="utf-8"?>
<sst xmlns="http://schemas.openxmlformats.org/spreadsheetml/2006/main" count="101" uniqueCount="72">
  <si>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</si>
  <si>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</si>
  <si>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</si>
  <si>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</si>
  <si>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</si>
  <si>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</si>
  <si>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</si>
  <si>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</si>
  <si>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</si>
  <si>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</si>
  <si>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</si>
  <si>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</si>
  <si>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</si>
  <si>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</si>
  <si>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</si>
  <si>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</si>
  <si>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</si>
  <si>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</si>
  <si>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</si>
  <si>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</si>
  <si>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</si>
  <si>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</si>
  <si>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</si>
  <si>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</si>
  <si>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</si>
  <si>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</si>
  <si>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</si>
  <si>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</si>
  <si>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</si>
  <si>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</si>
  <si>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</si>
  <si>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</si>
  <si>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</si>
  <si>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</si>
  <si>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</si>
  <si>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</si>
  <si>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</si>
  <si>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</si>
  <si>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</si>
  <si>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</si>
  <si>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</si>
  <si>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</si>
  <si>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</si>
  <si>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</si>
  <si>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</si>
  <si>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</si>
  <si>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</si>
  <si>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</si>
  <si>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</si>
  <si>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</si>
  <si>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</si>
  <si>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</si>
  <si>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</si>
  <si>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</si>
  <si>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Alcanzar el 80% del recaudo por concepto de Contribución de Valorización</t>
  </si>
  <si>
    <t>Realizar (3) acciones administrativas desarrolladas para mejorar la eficiencia y productividad en la gestión del recaudo,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</si>
  <si>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</si>
  <si>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</si>
  <si>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</si>
  <si>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</si>
  <si>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</si>
  <si>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</si>
  <si>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FORTALECIMIENTO DE LA GESTION OPERATIVA DE LA OFICINA DE VALORIZACION DEL MUNICIPIO DE BUCARAMANGA</t>
  </si>
  <si>
    <t>Bases de datos actualizadas para una optima gestión tributaria</t>
  </si>
  <si>
    <t>FORTALECIMIENTO DE LA GESTIÓN CATASTRAL CON ENFOQUE MULTIPROPÓSITO EN EL MUNICIPIO BUCARAMANGA</t>
  </si>
  <si>
    <r>
      <t xml:space="preserve">Código:  </t>
    </r>
    <r>
      <rPr>
        <sz val="11"/>
        <rFont val="Arial"/>
        <family val="2"/>
      </rPr>
      <t>F-DPM-1210-238,37-030</t>
    </r>
  </si>
  <si>
    <t>Meta no programada en la vigencia</t>
  </si>
  <si>
    <t>2.3.2.02.02.008.3502009.83117.201
2.3.2.02.02.008.3502009.83129.201</t>
  </si>
  <si>
    <t>2.3.2.02.02.008.4599031.82199.201
2.3.2.02.02.008.4599031.82310.201
2.3.2.02.02.008.4599031.83112.201
2.3.2.02.02.008.4599031.83117.201</t>
  </si>
  <si>
    <t>2.3.2.02.02.008.4599031.83117.201</t>
  </si>
  <si>
    <t>2.3.2.02.02.008.4599028.83990.201</t>
  </si>
  <si>
    <t>2.3.2.02.02.008.4599028.83132.201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</si>
</sst>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000000000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14" fontId="4" fillId="3" borderId="0" xfId="0" applyNumberFormat="1" applyFont="1" applyFill="1" applyBorder="1" applyAlignment="1">
      <alignment vertical="top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0" borderId="2" xfId="0" applyFont="1" applyBorder="1" applyAlignment="1">
      <alignment vertical="center"/>
    </xf>
    <xf numFmtId="165" fontId="3" fillId="0" borderId="0" xfId="0" applyNumberFormat="1" applyFont="1"/>
    <xf numFmtId="0" fontId="3" fillId="3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left" vertical="center" wrapText="1"/>
    </xf>
    <xf numFmtId="165" fontId="11" fillId="3" borderId="2" xfId="108" applyNumberFormat="1" applyFont="1" applyFill="1" applyBorder="1" applyAlignment="1">
      <alignment horizontal="center" vertical="center" wrapText="1"/>
    </xf>
    <xf numFmtId="165" fontId="8" fillId="3" borderId="2" xfId="108" applyNumberFormat="1" applyFont="1" applyFill="1" applyBorder="1" applyAlignment="1">
      <alignment horizontal="right" vertical="center" wrapText="1"/>
    </xf>
    <xf numFmtId="165" fontId="7" fillId="3" borderId="2" xfId="108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/>
    </xf>
    <xf numFmtId="165" fontId="7" fillId="2" borderId="2" xfId="108" applyNumberFormat="1" applyFont="1" applyFill="1" applyBorder="1" applyAlignment="1">
      <alignment horizontal="right" vertical="center" wrapText="1"/>
    </xf>
    <xf numFmtId="165" fontId="6" fillId="3" borderId="2" xfId="108" applyNumberFormat="1" applyFont="1" applyFill="1" applyBorder="1" applyAlignment="1">
      <alignment horizontal="right" vertical="center" wrapText="1"/>
    </xf>
    <xf numFmtId="9" fontId="6" fillId="3" borderId="2" xfId="107" applyNumberFormat="1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165" fontId="6" fillId="3" borderId="2" xfId="108" applyNumberFormat="1" applyFont="1" applyFill="1" applyBorder="1" applyAlignment="1">
      <alignment horizontal="right" vertical="center"/>
    </xf>
    <xf numFmtId="9" fontId="6" fillId="3" borderId="2" xfId="107" applyFont="1" applyFill="1" applyBorder="1" applyAlignment="1">
      <alignment horizontal="center" vertical="center" wrapText="1"/>
    </xf>
    <xf numFmtId="165" fontId="3" fillId="3" borderId="2" xfId="108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165" fontId="8" fillId="0" borderId="2" xfId="108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/>
    </xf>
    <xf numFmtId="0" fontId="6" fillId="2" borderId="2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left" vertical="center"/>
    </xf>
    <xf numFmtId="0" fontId="0" fillId="3" borderId="0" xfId="0" applyFont="1" applyFill="1"/>
    <xf numFmtId="166" fontId="3" fillId="0" borderId="0" xfId="0" applyNumberFormat="1" applyFont="1"/>
    <xf numFmtId="3" fontId="9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top"/>
    </xf>
    <xf numFmtId="14" fontId="3" fillId="0" borderId="5" xfId="0" applyNumberFormat="1" applyFont="1" applyFill="1" applyBorder="1" applyAlignment="1">
      <alignment horizontal="center" vertical="top"/>
    </xf>
    <xf numFmtId="14" fontId="3" fillId="0" borderId="6" xfId="0" applyNumberFormat="1" applyFont="1" applyFill="1" applyBorder="1" applyAlignment="1">
      <alignment horizontal="center" vertical="top"/>
    </xf>
    <xf numFmtId="14" fontId="3" fillId="0" borderId="7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right" vertical="center"/>
    </xf>
    <xf numFmtId="1" fontId="10" fillId="0" borderId="2" xfId="0" applyNumberFormat="1" applyFont="1" applyFill="1" applyBorder="1" applyAlignment="1">
      <alignment horizontal="right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255400</xdr:colOff>
      <xdr:row>0</xdr:row>
      <xdr:rowOff>57150</xdr:rowOff>
    </xdr:from>
    <xdr:to>
      <xdr:col>1</xdr:col>
      <xdr:colOff>323685</xdr:colOff>
      <xdr:row>3</xdr:row>
      <xdr:rowOff>150213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00" y="5715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zoomScale="55" zoomScaleNormal="55" workbookViewId="0">
      <selection activeCell="O14" sqref="O14"/>
    </sheetView>
  </sheetViews>
  <sheetFormatPr baseColWidth="10" defaultColWidth="11.19921875" defaultRowHeight="13.8" x14ac:dyDescent="0.25"/>
  <cols>
    <col min="1" max="1" width="7.19921875" style="2" customWidth="1"/>
    <col min="2" max="4" width="21.09765625" style="2" customWidth="1"/>
    <col min="5" max="6" width="38.69921875" style="2" customWidth="1"/>
    <col min="7" max="7" width="15.69921875" style="2" customWidth="1"/>
    <col min="8" max="8" width="47.59765625" style="2" customWidth="1"/>
    <col min="9" max="9" width="38.69921875" style="2" customWidth="1"/>
    <col min="10" max="11" width="12.69921875" style="2" customWidth="1"/>
    <col min="12" max="13" width="14.8984375" style="2" customWidth="1"/>
    <col min="14" max="14" width="11.19921875" style="2" customWidth="1"/>
    <col min="15" max="15" width="32.3984375" style="2" customWidth="1"/>
    <col min="16" max="16" width="17.19921875" style="2" customWidth="1"/>
    <col min="17" max="18" width="14" style="2" customWidth="1"/>
    <col min="19" max="19" width="19.3984375" style="2" bestFit="1" customWidth="1"/>
    <col min="20" max="20" width="14" style="2" customWidth="1"/>
    <col min="21" max="21" width="25.8984375" style="2" customWidth="1"/>
    <col min="22" max="26" width="18.3984375" style="2" customWidth="1"/>
    <col min="27" max="27" width="20.8984375" style="2" customWidth="1"/>
    <col min="28" max="28" width="16.19921875" style="2" customWidth="1"/>
    <col min="29" max="29" width="17.19921875" style="2" customWidth="1"/>
    <col min="30" max="31" width="17" style="2" customWidth="1"/>
    <col min="32" max="16384" width="11.19921875" style="2"/>
  </cols>
  <sheetData>
    <row r="1" spans="1:36" x14ac:dyDescent="0.25">
      <c r="A1" s="69"/>
      <c r="B1" s="72" t="s">
        <v>60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8" t="s">
        <v>65</v>
      </c>
      <c r="AD1" s="78"/>
      <c r="AE1" s="78"/>
    </row>
    <row r="2" spans="1:36" x14ac:dyDescent="0.25">
      <c r="A2" s="69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9" t="s">
        <v>37</v>
      </c>
      <c r="AD2" s="79"/>
      <c r="AE2" s="79"/>
    </row>
    <row r="3" spans="1:36" x14ac:dyDescent="0.25">
      <c r="A3" s="69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9" t="s">
        <v>34</v>
      </c>
      <c r="AD3" s="79"/>
      <c r="AE3" s="79"/>
    </row>
    <row r="4" spans="1:36" x14ac:dyDescent="0.25">
      <c r="A4" s="69"/>
      <c r="B4" s="72"/>
      <c r="C4" s="72"/>
      <c r="D4" s="72"/>
      <c r="E4" s="72"/>
      <c r="F4" s="72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9" t="s">
        <v>33</v>
      </c>
      <c r="AD4" s="79"/>
      <c r="AE4" s="79"/>
    </row>
    <row r="5" spans="1:36" x14ac:dyDescent="0.25">
      <c r="A5" s="70" t="s">
        <v>31</v>
      </c>
      <c r="B5" s="70"/>
      <c r="C5" s="70"/>
      <c r="D5" s="74">
        <v>44655</v>
      </c>
      <c r="E5" s="75"/>
      <c r="F5" s="75"/>
      <c r="G5" s="76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6" x14ac:dyDescent="0.25">
      <c r="A6" s="71" t="s">
        <v>32</v>
      </c>
      <c r="B6" s="71"/>
      <c r="C6" s="71"/>
      <c r="D6" s="74">
        <v>44651</v>
      </c>
      <c r="E6" s="75"/>
      <c r="F6" s="75"/>
      <c r="G6" s="77"/>
      <c r="H6" s="1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6"/>
      <c r="AE6" s="7"/>
    </row>
    <row r="7" spans="1:36" x14ac:dyDescent="0.25">
      <c r="A7" s="8"/>
      <c r="B7" s="81" t="s">
        <v>10</v>
      </c>
      <c r="C7" s="81"/>
      <c r="D7" s="81"/>
      <c r="E7" s="81"/>
      <c r="F7" s="81"/>
      <c r="G7" s="81" t="s">
        <v>11</v>
      </c>
      <c r="H7" s="81"/>
      <c r="I7" s="81"/>
      <c r="J7" s="81"/>
      <c r="K7" s="81"/>
      <c r="L7" s="81" t="s">
        <v>26</v>
      </c>
      <c r="M7" s="81"/>
      <c r="N7" s="81"/>
      <c r="O7" s="81" t="s">
        <v>24</v>
      </c>
      <c r="P7" s="81"/>
      <c r="Q7" s="81"/>
      <c r="R7" s="81"/>
      <c r="S7" s="81"/>
      <c r="T7" s="81"/>
      <c r="U7" s="81"/>
      <c r="V7" s="81" t="s">
        <v>18</v>
      </c>
      <c r="W7" s="81"/>
      <c r="X7" s="81"/>
      <c r="Y7" s="81"/>
      <c r="Z7" s="81"/>
      <c r="AA7" s="81"/>
      <c r="AB7" s="80" t="s">
        <v>19</v>
      </c>
      <c r="AC7" s="80" t="s">
        <v>27</v>
      </c>
      <c r="AD7" s="80" t="s">
        <v>25</v>
      </c>
      <c r="AE7" s="80"/>
    </row>
    <row r="8" spans="1:36" ht="41.4" x14ac:dyDescent="0.25">
      <c r="A8" s="11" t="s">
        <v>30</v>
      </c>
      <c r="B8" s="12" t="s">
        <v>1</v>
      </c>
      <c r="C8" s="11" t="s">
        <v>6</v>
      </c>
      <c r="D8" s="11" t="s">
        <v>2</v>
      </c>
      <c r="E8" s="11" t="s">
        <v>7</v>
      </c>
      <c r="F8" s="12" t="s">
        <v>20</v>
      </c>
      <c r="G8" s="12" t="s">
        <v>15</v>
      </c>
      <c r="H8" s="12" t="s">
        <v>3</v>
      </c>
      <c r="I8" s="12" t="s">
        <v>16</v>
      </c>
      <c r="J8" s="12" t="s">
        <v>22</v>
      </c>
      <c r="K8" s="12" t="s">
        <v>23</v>
      </c>
      <c r="L8" s="12" t="s">
        <v>4</v>
      </c>
      <c r="M8" s="12" t="s">
        <v>5</v>
      </c>
      <c r="N8" s="12" t="s">
        <v>0</v>
      </c>
      <c r="O8" s="11" t="s">
        <v>9</v>
      </c>
      <c r="P8" s="12" t="s">
        <v>36</v>
      </c>
      <c r="Q8" s="12" t="s">
        <v>8</v>
      </c>
      <c r="R8" s="12" t="s">
        <v>28</v>
      </c>
      <c r="S8" s="12" t="s">
        <v>35</v>
      </c>
      <c r="T8" s="12" t="s">
        <v>12</v>
      </c>
      <c r="U8" s="12" t="s">
        <v>21</v>
      </c>
      <c r="V8" s="12" t="s">
        <v>36</v>
      </c>
      <c r="W8" s="12" t="s">
        <v>8</v>
      </c>
      <c r="X8" s="12" t="s">
        <v>28</v>
      </c>
      <c r="Y8" s="12" t="s">
        <v>35</v>
      </c>
      <c r="Z8" s="12" t="s">
        <v>12</v>
      </c>
      <c r="AA8" s="12" t="s">
        <v>29</v>
      </c>
      <c r="AB8" s="80"/>
      <c r="AC8" s="80"/>
      <c r="AD8" s="12" t="s">
        <v>13</v>
      </c>
      <c r="AE8" s="12" t="s">
        <v>14</v>
      </c>
    </row>
    <row r="9" spans="1:36" s="10" customFormat="1" ht="96.6" x14ac:dyDescent="0.25">
      <c r="A9" s="11">
        <v>181</v>
      </c>
      <c r="B9" s="13" t="s">
        <v>40</v>
      </c>
      <c r="C9" s="13" t="s">
        <v>41</v>
      </c>
      <c r="D9" s="13" t="s">
        <v>42</v>
      </c>
      <c r="E9" s="36" t="s">
        <v>43</v>
      </c>
      <c r="F9" s="14" t="s">
        <v>44</v>
      </c>
      <c r="G9" s="82">
        <v>2020680010179</v>
      </c>
      <c r="H9" s="14" t="s">
        <v>45</v>
      </c>
      <c r="I9" s="15" t="s">
        <v>46</v>
      </c>
      <c r="J9" s="16">
        <v>44566</v>
      </c>
      <c r="K9" s="16">
        <v>44926</v>
      </c>
      <c r="L9" s="17">
        <v>1</v>
      </c>
      <c r="M9" s="58">
        <v>0.1</v>
      </c>
      <c r="N9" s="18">
        <f>IFERROR(IF(M9/L9&gt;100%,100%,M9/L9),"-")</f>
        <v>0.1</v>
      </c>
      <c r="O9" s="19" t="s">
        <v>67</v>
      </c>
      <c r="P9" s="20">
        <f>3528875626+500000000</f>
        <v>4028875626</v>
      </c>
      <c r="Q9" s="21"/>
      <c r="R9" s="21"/>
      <c r="S9" s="22"/>
      <c r="T9" s="23"/>
      <c r="U9" s="24">
        <f>SUM(P9:T9)</f>
        <v>4028875626</v>
      </c>
      <c r="V9" s="25">
        <v>159300000</v>
      </c>
      <c r="W9" s="21"/>
      <c r="X9" s="21"/>
      <c r="Y9" s="21"/>
      <c r="Z9" s="23"/>
      <c r="AA9" s="24">
        <f>SUM(V9:Z9)</f>
        <v>159300000</v>
      </c>
      <c r="AB9" s="26">
        <f>IFERROR(AA9/U9,"-")</f>
        <v>3.9539567558743001E-2</v>
      </c>
      <c r="AC9" s="27"/>
      <c r="AD9" s="28" t="s">
        <v>47</v>
      </c>
      <c r="AE9" s="28" t="s">
        <v>48</v>
      </c>
    </row>
    <row r="10" spans="1:36" s="10" customFormat="1" ht="82.8" x14ac:dyDescent="0.25">
      <c r="A10" s="11">
        <v>303</v>
      </c>
      <c r="B10" s="13" t="s">
        <v>38</v>
      </c>
      <c r="C10" s="13" t="s">
        <v>39</v>
      </c>
      <c r="D10" s="13" t="s">
        <v>49</v>
      </c>
      <c r="E10" s="36" t="s">
        <v>50</v>
      </c>
      <c r="F10" s="14" t="s">
        <v>51</v>
      </c>
      <c r="G10" s="82">
        <v>2021680010001</v>
      </c>
      <c r="H10" s="14" t="s">
        <v>61</v>
      </c>
      <c r="I10" s="29" t="s">
        <v>55</v>
      </c>
      <c r="J10" s="16">
        <v>44566</v>
      </c>
      <c r="K10" s="16">
        <v>44926</v>
      </c>
      <c r="L10" s="30">
        <v>0.39</v>
      </c>
      <c r="M10" s="58">
        <v>0.05</v>
      </c>
      <c r="N10" s="18">
        <f>IFERROR(IF(M10/L10&gt;100%,100%,M10/L10),"-")</f>
        <v>0.12820512820512822</v>
      </c>
      <c r="O10" s="31" t="s">
        <v>69</v>
      </c>
      <c r="P10" s="32">
        <v>117000000</v>
      </c>
      <c r="Q10" s="21"/>
      <c r="R10" s="21"/>
      <c r="S10" s="21"/>
      <c r="T10" s="23"/>
      <c r="U10" s="24">
        <f>SUM(P10:T10)</f>
        <v>117000000</v>
      </c>
      <c r="V10" s="25">
        <v>31800000</v>
      </c>
      <c r="W10" s="21"/>
      <c r="X10" s="21"/>
      <c r="Y10" s="21"/>
      <c r="Z10" s="23"/>
      <c r="AA10" s="24">
        <f>SUM(V10:Z10)</f>
        <v>31800000</v>
      </c>
      <c r="AB10" s="33">
        <f>IFERROR(AA10/U10,"-")</f>
        <v>0.27179487179487177</v>
      </c>
      <c r="AC10" s="27"/>
      <c r="AD10" s="28" t="s">
        <v>47</v>
      </c>
      <c r="AE10" s="28" t="s">
        <v>48</v>
      </c>
      <c r="AJ10" s="60"/>
    </row>
    <row r="11" spans="1:36" s="10" customFormat="1" ht="94.5" customHeight="1" x14ac:dyDescent="0.25">
      <c r="A11" s="11">
        <v>304</v>
      </c>
      <c r="B11" s="13" t="s">
        <v>38</v>
      </c>
      <c r="C11" s="13" t="s">
        <v>39</v>
      </c>
      <c r="D11" s="13" t="s">
        <v>49</v>
      </c>
      <c r="E11" s="36" t="s">
        <v>52</v>
      </c>
      <c r="F11" s="14" t="s">
        <v>53</v>
      </c>
      <c r="G11" s="82">
        <v>2020680010134</v>
      </c>
      <c r="H11" s="14" t="s">
        <v>62</v>
      </c>
      <c r="I11" s="13" t="s">
        <v>54</v>
      </c>
      <c r="J11" s="16">
        <v>44566</v>
      </c>
      <c r="K11" s="16">
        <v>44926</v>
      </c>
      <c r="L11" s="62">
        <v>1</v>
      </c>
      <c r="M11" s="63">
        <v>0.25</v>
      </c>
      <c r="N11" s="64">
        <f>IFERROR(IF(M11/L11&gt;100%,100%,M11/L11),"-")</f>
        <v>0.25</v>
      </c>
      <c r="O11" s="59" t="s">
        <v>71</v>
      </c>
      <c r="P11" s="34">
        <v>382668208.18181819</v>
      </c>
      <c r="Q11" s="21"/>
      <c r="R11" s="21"/>
      <c r="S11" s="21"/>
      <c r="T11" s="23"/>
      <c r="U11" s="65">
        <f>SUM(P11:T12)</f>
        <v>4139912208.181818</v>
      </c>
      <c r="V11" s="25">
        <v>382668208.18181819</v>
      </c>
      <c r="W11" s="21"/>
      <c r="X11" s="21"/>
      <c r="Y11" s="21"/>
      <c r="Z11" s="23"/>
      <c r="AA11" s="65">
        <f>SUM(V11:Z12)</f>
        <v>3907362208.181818</v>
      </c>
      <c r="AB11" s="67">
        <f>IFERROR(AA11/U11,"-")</f>
        <v>0.94382731123128527</v>
      </c>
      <c r="AC11" s="68"/>
      <c r="AD11" s="66" t="s">
        <v>47</v>
      </c>
      <c r="AE11" s="66" t="s">
        <v>48</v>
      </c>
    </row>
    <row r="12" spans="1:36" s="10" customFormat="1" ht="103.5" customHeight="1" x14ac:dyDescent="0.25">
      <c r="A12" s="11">
        <v>304</v>
      </c>
      <c r="B12" s="13" t="s">
        <v>38</v>
      </c>
      <c r="C12" s="13" t="s">
        <v>39</v>
      </c>
      <c r="D12" s="13" t="s">
        <v>49</v>
      </c>
      <c r="E12" s="36" t="s">
        <v>52</v>
      </c>
      <c r="F12" s="14" t="s">
        <v>53</v>
      </c>
      <c r="G12" s="82">
        <v>2021680010001</v>
      </c>
      <c r="H12" s="14" t="s">
        <v>61</v>
      </c>
      <c r="I12" s="13" t="s">
        <v>55</v>
      </c>
      <c r="J12" s="16">
        <v>44566</v>
      </c>
      <c r="K12" s="16">
        <v>44926</v>
      </c>
      <c r="L12" s="62"/>
      <c r="M12" s="63"/>
      <c r="N12" s="64"/>
      <c r="O12" s="31" t="s">
        <v>68</v>
      </c>
      <c r="P12" s="34">
        <f>684100000+579700000+2227644000+(382800000-117000000)</f>
        <v>3757244000</v>
      </c>
      <c r="Q12" s="21"/>
      <c r="R12" s="21"/>
      <c r="S12" s="21"/>
      <c r="T12" s="23"/>
      <c r="U12" s="65"/>
      <c r="V12" s="25">
        <v>3524694000</v>
      </c>
      <c r="W12" s="21"/>
      <c r="X12" s="21"/>
      <c r="Y12" s="21"/>
      <c r="Z12" s="23"/>
      <c r="AA12" s="65"/>
      <c r="AB12" s="67"/>
      <c r="AC12" s="68"/>
      <c r="AD12" s="66"/>
      <c r="AE12" s="66"/>
    </row>
    <row r="13" spans="1:36" ht="82.8" x14ac:dyDescent="0.25">
      <c r="A13" s="11">
        <v>305</v>
      </c>
      <c r="B13" s="35" t="s">
        <v>38</v>
      </c>
      <c r="C13" s="35" t="s">
        <v>39</v>
      </c>
      <c r="D13" s="35" t="s">
        <v>49</v>
      </c>
      <c r="E13" s="36" t="s">
        <v>56</v>
      </c>
      <c r="F13" s="37" t="s">
        <v>57</v>
      </c>
      <c r="G13" s="83"/>
      <c r="H13" s="38" t="s">
        <v>66</v>
      </c>
      <c r="I13" s="37"/>
      <c r="J13" s="39">
        <v>44566</v>
      </c>
      <c r="K13" s="39">
        <v>44926</v>
      </c>
      <c r="L13" s="40">
        <v>0</v>
      </c>
      <c r="M13" s="41">
        <v>0</v>
      </c>
      <c r="N13" s="42" t="str">
        <f>IFERROR(IF(M13/L13&gt;100%,100%,M13/L13),"-")</f>
        <v>-</v>
      </c>
      <c r="O13" s="43"/>
      <c r="P13" s="44"/>
      <c r="Q13" s="45"/>
      <c r="R13" s="45"/>
      <c r="S13" s="45"/>
      <c r="T13" s="46"/>
      <c r="U13" s="24">
        <f>SUM(P13:T13)</f>
        <v>0</v>
      </c>
      <c r="V13" s="44"/>
      <c r="W13" s="45"/>
      <c r="X13" s="45"/>
      <c r="Y13" s="45"/>
      <c r="Z13" s="46"/>
      <c r="AA13" s="24">
        <f>SUM(V13:Z13)</f>
        <v>0</v>
      </c>
      <c r="AB13" s="47" t="str">
        <f>IFERROR(AA13/U13,"-")</f>
        <v>-</v>
      </c>
      <c r="AC13" s="48"/>
      <c r="AD13" s="49" t="s">
        <v>47</v>
      </c>
      <c r="AE13" s="49" t="s">
        <v>48</v>
      </c>
    </row>
    <row r="14" spans="1:36" s="10" customFormat="1" ht="82.8" x14ac:dyDescent="0.25">
      <c r="A14" s="11">
        <v>306</v>
      </c>
      <c r="B14" s="13" t="s">
        <v>38</v>
      </c>
      <c r="C14" s="29" t="s">
        <v>39</v>
      </c>
      <c r="D14" s="13" t="s">
        <v>49</v>
      </c>
      <c r="E14" s="36" t="s">
        <v>58</v>
      </c>
      <c r="F14" s="14" t="s">
        <v>59</v>
      </c>
      <c r="G14" s="82">
        <v>2021680010158</v>
      </c>
      <c r="H14" s="14" t="s">
        <v>64</v>
      </c>
      <c r="I14" s="15" t="s">
        <v>63</v>
      </c>
      <c r="J14" s="16">
        <v>44566</v>
      </c>
      <c r="K14" s="16">
        <v>44926</v>
      </c>
      <c r="L14" s="17">
        <v>1</v>
      </c>
      <c r="M14" s="58">
        <v>0.1842</v>
      </c>
      <c r="N14" s="18">
        <f>IFERROR(IF(M14/L14&gt;100%,100%,M14/L14),"-")</f>
        <v>0.1842</v>
      </c>
      <c r="O14" s="31" t="s">
        <v>70</v>
      </c>
      <c r="P14" s="32">
        <v>3374514000</v>
      </c>
      <c r="Q14" s="21"/>
      <c r="R14" s="21"/>
      <c r="S14" s="21"/>
      <c r="T14" s="23"/>
      <c r="U14" s="24">
        <f>SUM(P14:T14)</f>
        <v>3374514000</v>
      </c>
      <c r="V14" s="25">
        <v>3374514000</v>
      </c>
      <c r="W14" s="21"/>
      <c r="X14" s="21"/>
      <c r="Y14" s="21"/>
      <c r="Z14" s="23"/>
      <c r="AA14" s="24">
        <f>SUM(V14:Z14)</f>
        <v>3374514000</v>
      </c>
      <c r="AB14" s="33">
        <f>IFERROR(AA14/U14,"-")</f>
        <v>1</v>
      </c>
      <c r="AC14" s="27"/>
      <c r="AD14" s="28" t="s">
        <v>47</v>
      </c>
      <c r="AE14" s="28" t="s">
        <v>48</v>
      </c>
    </row>
    <row r="15" spans="1:36" x14ac:dyDescent="0.25">
      <c r="A15" s="11">
        <f>SUM(--(FREQUENCY(A9:A14,A9:A14)&gt;0))</f>
        <v>5</v>
      </c>
      <c r="B15" s="50"/>
      <c r="C15" s="51"/>
      <c r="D15" s="51"/>
      <c r="E15" s="51"/>
      <c r="F15" s="51"/>
      <c r="G15" s="51"/>
      <c r="H15" s="51"/>
      <c r="I15" s="51"/>
      <c r="J15" s="51"/>
      <c r="K15" s="52"/>
      <c r="L15" s="52"/>
      <c r="M15" s="53" t="s">
        <v>17</v>
      </c>
      <c r="N15" s="52">
        <f>IFERROR(AVERAGE(N9:N14),"-")</f>
        <v>0.16560128205128205</v>
      </c>
      <c r="O15" s="54"/>
      <c r="P15" s="55">
        <f>SUM(P9:P14)</f>
        <v>11660301834.181818</v>
      </c>
      <c r="Q15" s="55">
        <f t="shared" ref="Q15:Z15" si="0">SUM(Q9:Q14)</f>
        <v>0</v>
      </c>
      <c r="R15" s="55">
        <f t="shared" si="0"/>
        <v>0</v>
      </c>
      <c r="S15" s="55">
        <f t="shared" si="0"/>
        <v>0</v>
      </c>
      <c r="T15" s="55">
        <f t="shared" si="0"/>
        <v>0</v>
      </c>
      <c r="U15" s="56">
        <f>SUM(U9:U14)</f>
        <v>11660301834.181818</v>
      </c>
      <c r="V15" s="55">
        <f>SUM(V9:V14)</f>
        <v>7472976208.181818</v>
      </c>
      <c r="W15" s="55">
        <f t="shared" si="0"/>
        <v>0</v>
      </c>
      <c r="X15" s="55">
        <f t="shared" si="0"/>
        <v>0</v>
      </c>
      <c r="Y15" s="55">
        <f t="shared" si="0"/>
        <v>0</v>
      </c>
      <c r="Z15" s="55">
        <f t="shared" si="0"/>
        <v>0</v>
      </c>
      <c r="AA15" s="56">
        <f>SUM(AA9:AA14)</f>
        <v>7472976208.181818</v>
      </c>
      <c r="AB15" s="57">
        <f>IFERROR(AA15/U15,"-")</f>
        <v>0.64089046016587814</v>
      </c>
      <c r="AC15" s="56">
        <f>SUM(AC9:AC14)</f>
        <v>0</v>
      </c>
      <c r="AD15" s="54"/>
      <c r="AE15" s="54"/>
    </row>
    <row r="18" spans="7:22" x14ac:dyDescent="0.25">
      <c r="U18" s="9"/>
      <c r="V18" s="9"/>
    </row>
    <row r="19" spans="7:22" x14ac:dyDescent="0.25">
      <c r="U19" s="9"/>
      <c r="V19" s="9"/>
    </row>
    <row r="20" spans="7:22" x14ac:dyDescent="0.25">
      <c r="G20" s="61"/>
    </row>
  </sheetData>
  <mergeCells count="27">
    <mergeCell ref="L7:N7"/>
    <mergeCell ref="O7:U7"/>
    <mergeCell ref="V7:AA7"/>
    <mergeCell ref="AB7:AB8"/>
    <mergeCell ref="B7:F7"/>
    <mergeCell ref="G7:K7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B1:AB4"/>
    <mergeCell ref="D5:G5"/>
    <mergeCell ref="D6:G6"/>
    <mergeCell ref="L11:L12"/>
    <mergeCell ref="M11:M12"/>
    <mergeCell ref="N11:N12"/>
    <mergeCell ref="U11:U12"/>
    <mergeCell ref="AE11:AE12"/>
    <mergeCell ref="AA11:AA12"/>
    <mergeCell ref="AB11:AB12"/>
    <mergeCell ref="AC11:AC12"/>
    <mergeCell ref="AD11:AD12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2022-04-06T04:51:12Z</dcterms:modified>
</cp:coreProperties>
</file>