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3 - Marzo\Publicados\"/>
    </mc:Choice>
  </mc:AlternateContent>
  <xr:revisionPtr revIDLastSave="0" documentId="13_ncr:1_{A9021D5B-0484-4677-A076-FB98C8144AAA}"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2022'!$A$8:$AG$16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6" i="14" l="1"/>
  <c r="N15" i="14"/>
  <c r="N14" i="14"/>
  <c r="N13" i="14"/>
  <c r="N12" i="14"/>
  <c r="N11" i="14"/>
  <c r="N10" i="14"/>
  <c r="N9" i="14"/>
  <c r="M9" i="14"/>
  <c r="AA15" i="14"/>
  <c r="AA14" i="14"/>
  <c r="AA13" i="14"/>
  <c r="AA12" i="14"/>
  <c r="AA11" i="14"/>
  <c r="AA10" i="14"/>
  <c r="AA9" i="14"/>
  <c r="U9" i="14"/>
  <c r="AA16" i="14" l="1"/>
  <c r="U10" i="14"/>
  <c r="U11" i="14"/>
  <c r="U12" i="14"/>
  <c r="U13" i="14"/>
  <c r="U14" i="14"/>
  <c r="U15" i="14"/>
  <c r="V16" i="14"/>
  <c r="Q16" i="14"/>
  <c r="R16" i="14"/>
  <c r="S16" i="14"/>
  <c r="T16" i="14"/>
  <c r="W16" i="14"/>
  <c r="X16" i="14"/>
  <c r="Y16" i="14"/>
  <c r="Z16" i="14"/>
  <c r="P16" i="14"/>
  <c r="AC16" i="14"/>
  <c r="U16" i="14" l="1"/>
  <c r="AB9" i="14"/>
  <c r="AB15" i="14"/>
  <c r="AB14" i="14"/>
  <c r="AB13" i="14"/>
  <c r="AB12" i="14"/>
  <c r="AB11" i="14"/>
  <c r="AB10" i="14"/>
  <c r="A16" i="14"/>
  <c r="AB16" i="14" l="1"/>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<sst xmlns="http://schemas.openxmlformats.org/spreadsheetml/2006/main" count="112" uniqueCount="79">
  <si>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</si>
  <si>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</si>
  <si>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</si>
  <si>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</si>
  <si>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</si>
  <si>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</si>
  <si>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</si>
  <si>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</si>
  <si>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</si>
  <si>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</si>
  <si>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</si>
  <si>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</si>
  <si>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</si>
  <si>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</si>
  <si>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</si>
  <si>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</si>
  <si>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</si>
  <si>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</si>
  <si>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</si>
  <si>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</si>
  <si>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</si>
  <si>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</si>
  <si>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</si>
  <si>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</si>
  <si>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</si>
  <si>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</si>
  <si>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</si>
  <si>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</si>
  <si>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</si>
  <si>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</si>
  <si>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</si>
  <si>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</si>
  <si>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</si>
  <si>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</si>
  <si>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</si>
  <si>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</si>
  <si>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</si>
  <si>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</si>
  <si>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</si>
  <si>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</si>
  <si>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</si>
  <si>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</si>
  <si>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</si>
  <si>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</si>
  <si>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</si>
  <si>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</si>
  <si>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</si>
  <si>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</si>
  <si>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</si>
  <si>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</si>
  <si>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</si>
  <si>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</si>
  <si>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</si>
  <si>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</si>
  <si>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</si>
  <si>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</si>
  <si>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</si>
  <si>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</si>
  <si>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</si>
  <si>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</si>
  <si>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</si>
  <si>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</si>
  <si>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</si>
  <si>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</si>
  <si>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</si>
  <si>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</si>
  <si>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</si>
  <si>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</si>
  <si>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</si>
  <si>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</si>
  <si>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</si>
  <si>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</si>
  <si>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</si>
  <si>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</si>
  <si>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</si>
  <si>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</si>
  <si>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</si>
  <si>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2.3.2.02.02.008.4599017.83990.201</t>
  </si>
  <si>
    <t>2.3.2.02.02.008.0599071.81302.201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</si>
</sst>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9">
    <xf numFmtId="0" fontId="0" fillId="0" borderId="0" xfId="0"/>
    <xf numFmtId="0" fontId="0" fillId="0" borderId="0" xfId="0" applyFo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4" fillId="0" borderId="0" xfId="0" applyFont="1" applyFill="1" applyAlignment="1">
      <alignment horizontal="right"/>
    </xf>
    <xf numFmtId="0" fontId="6" fillId="0" borderId="0" xfId="0" applyFont="1"/>
    <xf numFmtId="0" fontId="6" fillId="3" borderId="0" xfId="0" applyFont="1" applyFill="1" applyBorder="1" applyAlignment="1">
      <alignment vertical="top"/>
    </xf>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0" fillId="0" borderId="2" xfId="0" applyFont="1" applyFill="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3" fillId="3" borderId="0" xfId="0" applyFont="1" applyFill="1" applyBorder="1" applyAlignment="1">
      <alignment horizontal="left" vertical="top" indent="3"/>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0" fillId="0" borderId="0" xfId="0" applyFont="1" applyAlignment="1">
      <alignment horizontal="left" indent="3"/>
    </xf>
    <xf numFmtId="0" fontId="0" fillId="0" borderId="0" xfId="0" applyFont="1" applyFill="1" applyAlignment="1">
      <alignment horizontal="left" indent="3"/>
    </xf>
    <xf numFmtId="0" fontId="0" fillId="0" borderId="0" xfId="0" applyAlignment="1">
      <alignment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449415</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zoomScale="50" zoomScaleNormal="50" workbookViewId="0">
      <selection activeCell="H13" sqref="H13"/>
    </sheetView>
  </sheetViews>
  <sheetFormatPr baseColWidth="10" defaultColWidth="11.19921875" defaultRowHeight="13.8" x14ac:dyDescent="0.25"/>
  <cols>
    <col min="1" max="1" width="8.09765625" style="1" customWidth="1"/>
    <col min="2" max="2" width="25" style="1" customWidth="1"/>
    <col min="3" max="4" width="21.09765625" style="1" customWidth="1"/>
    <col min="5" max="5" width="36.19921875" style="1" customWidth="1"/>
    <col min="6" max="6" width="36.19921875" style="11" customWidth="1"/>
    <col min="7" max="7" width="17.19921875" style="13" customWidth="1"/>
    <col min="8" max="8" width="47.59765625" style="11" customWidth="1"/>
    <col min="9" max="9" width="57.5" style="11" customWidth="1"/>
    <col min="10" max="10" width="14.296875" style="11" customWidth="1"/>
    <col min="11" max="11" width="16" style="11" customWidth="1"/>
    <col min="12" max="13" width="14.8984375" style="11" customWidth="1"/>
    <col min="14" max="14" width="11.296875" style="11" customWidth="1"/>
    <col min="15" max="15" width="30.59765625" style="16" customWidth="1"/>
    <col min="16" max="16" width="16.296875" style="11" customWidth="1"/>
    <col min="17" max="20" width="15.3984375" style="11" customWidth="1"/>
    <col min="21" max="21" width="20.3984375" style="11" customWidth="1"/>
    <col min="22" max="22" width="24.59765625" style="58" bestFit="1" customWidth="1"/>
    <col min="23" max="26" width="14.59765625" style="11" customWidth="1"/>
    <col min="27" max="27" width="20.8984375" style="11" customWidth="1"/>
    <col min="28" max="28" width="16.296875" style="11" customWidth="1"/>
    <col min="29" max="29" width="19.3984375" style="11" customWidth="1"/>
    <col min="30" max="31" width="22" style="11" customWidth="1"/>
    <col min="32" max="33" width="11.19921875" style="12" customWidth="1"/>
    <col min="34" max="16384" width="11.19921875" style="11"/>
  </cols>
  <sheetData>
    <row r="1" spans="1:33" s="1" customFormat="1" x14ac:dyDescent="0.25">
      <c r="A1" s="68"/>
      <c r="B1" s="71" t="s">
        <v>58</v>
      </c>
      <c r="C1" s="71"/>
      <c r="D1" s="71"/>
      <c r="E1" s="71"/>
      <c r="F1" s="71"/>
      <c r="G1" s="71"/>
      <c r="H1" s="71"/>
      <c r="I1" s="71"/>
      <c r="J1" s="71"/>
      <c r="K1" s="71"/>
      <c r="L1" s="71"/>
      <c r="M1" s="71"/>
      <c r="N1" s="71"/>
      <c r="O1" s="71"/>
      <c r="P1" s="71"/>
      <c r="Q1" s="71"/>
      <c r="R1" s="71"/>
      <c r="S1" s="71"/>
      <c r="T1" s="71"/>
      <c r="U1" s="71"/>
      <c r="V1" s="71"/>
      <c r="W1" s="71"/>
      <c r="X1" s="71"/>
      <c r="Y1" s="71"/>
      <c r="Z1" s="71"/>
      <c r="AA1" s="71"/>
      <c r="AB1" s="71"/>
      <c r="AC1" s="60" t="s">
        <v>71</v>
      </c>
      <c r="AD1" s="60"/>
      <c r="AE1" s="60"/>
      <c r="AF1" s="10"/>
      <c r="AG1" s="10"/>
    </row>
    <row r="2" spans="1:33" s="1" customFormat="1" x14ac:dyDescent="0.25">
      <c r="A2" s="68"/>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61" t="s">
        <v>36</v>
      </c>
      <c r="AD2" s="61"/>
      <c r="AE2" s="61"/>
      <c r="AF2" s="10"/>
      <c r="AG2" s="10"/>
    </row>
    <row r="3" spans="1:33" s="1" customFormat="1" x14ac:dyDescent="0.25">
      <c r="A3" s="68"/>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61" t="s">
        <v>33</v>
      </c>
      <c r="AD3" s="61"/>
      <c r="AE3" s="61"/>
      <c r="AF3" s="10"/>
      <c r="AG3" s="10"/>
    </row>
    <row r="4" spans="1:33" s="1" customFormat="1" x14ac:dyDescent="0.25">
      <c r="A4" s="68"/>
      <c r="B4" s="71"/>
      <c r="C4" s="71"/>
      <c r="D4" s="71"/>
      <c r="E4" s="71"/>
      <c r="F4" s="71"/>
      <c r="G4" s="71"/>
      <c r="H4" s="72"/>
      <c r="I4" s="72"/>
      <c r="J4" s="72"/>
      <c r="K4" s="72"/>
      <c r="L4" s="72"/>
      <c r="M4" s="72"/>
      <c r="N4" s="72"/>
      <c r="O4" s="72"/>
      <c r="P4" s="72"/>
      <c r="Q4" s="72"/>
      <c r="R4" s="72"/>
      <c r="S4" s="72"/>
      <c r="T4" s="72"/>
      <c r="U4" s="72"/>
      <c r="V4" s="72"/>
      <c r="W4" s="72"/>
      <c r="X4" s="72"/>
      <c r="Y4" s="72"/>
      <c r="Z4" s="72"/>
      <c r="AA4" s="72"/>
      <c r="AB4" s="72"/>
      <c r="AC4" s="61" t="s">
        <v>32</v>
      </c>
      <c r="AD4" s="61"/>
      <c r="AE4" s="61"/>
      <c r="AF4" s="10"/>
      <c r="AG4" s="10"/>
    </row>
    <row r="5" spans="1:33" s="1" customFormat="1" ht="19.8" customHeight="1" x14ac:dyDescent="0.25">
      <c r="A5" s="69" t="s">
        <v>30</v>
      </c>
      <c r="B5" s="69"/>
      <c r="C5" s="69"/>
      <c r="D5" s="75">
        <v>44655</v>
      </c>
      <c r="E5" s="76"/>
      <c r="F5" s="76"/>
      <c r="G5" s="77"/>
      <c r="H5" s="36"/>
      <c r="I5" s="36"/>
      <c r="J5" s="36"/>
      <c r="K5" s="36"/>
      <c r="L5" s="36"/>
      <c r="M5" s="37"/>
      <c r="N5" s="37"/>
      <c r="O5" s="15"/>
      <c r="P5" s="37"/>
      <c r="Q5" s="37"/>
      <c r="R5" s="37"/>
      <c r="S5" s="37"/>
      <c r="T5" s="37"/>
      <c r="U5" s="37"/>
      <c r="V5" s="54"/>
      <c r="W5" s="37"/>
      <c r="X5" s="37"/>
      <c r="Y5" s="37"/>
      <c r="Z5" s="37"/>
      <c r="AA5" s="37"/>
      <c r="AB5" s="37"/>
      <c r="AC5" s="37"/>
      <c r="AD5" s="37"/>
      <c r="AE5" s="38"/>
      <c r="AF5" s="10"/>
      <c r="AG5" s="10"/>
    </row>
    <row r="6" spans="1:33" s="1" customFormat="1" ht="18.600000000000001" customHeight="1" x14ac:dyDescent="0.25">
      <c r="A6" s="70" t="s">
        <v>31</v>
      </c>
      <c r="B6" s="70"/>
      <c r="C6" s="70"/>
      <c r="D6" s="75">
        <v>44651</v>
      </c>
      <c r="E6" s="76"/>
      <c r="F6" s="76"/>
      <c r="G6" s="77"/>
      <c r="H6" s="36"/>
      <c r="I6" s="36"/>
      <c r="J6" s="36"/>
      <c r="K6" s="36"/>
      <c r="L6" s="36"/>
      <c r="M6" s="37"/>
      <c r="N6" s="37"/>
      <c r="O6" s="15"/>
      <c r="P6" s="37"/>
      <c r="Q6" s="37"/>
      <c r="R6" s="37"/>
      <c r="S6" s="37"/>
      <c r="T6" s="37"/>
      <c r="U6" s="37"/>
      <c r="V6" s="54"/>
      <c r="W6" s="37"/>
      <c r="X6" s="37"/>
      <c r="Y6" s="37"/>
      <c r="Z6" s="37"/>
      <c r="AA6" s="37"/>
      <c r="AB6" s="37"/>
      <c r="AC6" s="37"/>
      <c r="AD6" s="39"/>
      <c r="AE6" s="40"/>
      <c r="AF6" s="10"/>
      <c r="AG6" s="10"/>
    </row>
    <row r="7" spans="1:33" s="1" customFormat="1" ht="16.8" customHeight="1" x14ac:dyDescent="0.25">
      <c r="A7" s="41"/>
      <c r="B7" s="73" t="s">
        <v>10</v>
      </c>
      <c r="C7" s="73"/>
      <c r="D7" s="73"/>
      <c r="E7" s="73"/>
      <c r="F7" s="73"/>
      <c r="G7" s="73" t="s">
        <v>11</v>
      </c>
      <c r="H7" s="73"/>
      <c r="I7" s="73"/>
      <c r="J7" s="73"/>
      <c r="K7" s="73"/>
      <c r="L7" s="73" t="s">
        <v>25</v>
      </c>
      <c r="M7" s="73"/>
      <c r="N7" s="73"/>
      <c r="O7" s="74" t="s">
        <v>23</v>
      </c>
      <c r="P7" s="73"/>
      <c r="Q7" s="73"/>
      <c r="R7" s="73"/>
      <c r="S7" s="73"/>
      <c r="T7" s="73"/>
      <c r="U7" s="73"/>
      <c r="V7" s="73" t="s">
        <v>17</v>
      </c>
      <c r="W7" s="73"/>
      <c r="X7" s="73"/>
      <c r="Y7" s="73"/>
      <c r="Z7" s="73"/>
      <c r="AA7" s="73"/>
      <c r="AB7" s="62" t="s">
        <v>18</v>
      </c>
      <c r="AC7" s="62" t="s">
        <v>26</v>
      </c>
      <c r="AD7" s="64" t="s">
        <v>24</v>
      </c>
      <c r="AE7" s="64"/>
      <c r="AF7" s="10"/>
      <c r="AG7" s="10"/>
    </row>
    <row r="8" spans="1:33" s="1" customFormat="1" ht="41.4" x14ac:dyDescent="0.25">
      <c r="A8" s="2" t="s">
        <v>29</v>
      </c>
      <c r="B8" s="33" t="s">
        <v>1</v>
      </c>
      <c r="C8" s="2" t="s">
        <v>6</v>
      </c>
      <c r="D8" s="2" t="s">
        <v>2</v>
      </c>
      <c r="E8" s="2" t="s">
        <v>7</v>
      </c>
      <c r="F8" s="33" t="s">
        <v>19</v>
      </c>
      <c r="G8" s="33" t="s">
        <v>68</v>
      </c>
      <c r="H8" s="33" t="s">
        <v>3</v>
      </c>
      <c r="I8" s="33" t="s">
        <v>15</v>
      </c>
      <c r="J8" s="33" t="s">
        <v>21</v>
      </c>
      <c r="K8" s="33" t="s">
        <v>22</v>
      </c>
      <c r="L8" s="33" t="s">
        <v>4</v>
      </c>
      <c r="M8" s="33" t="s">
        <v>5</v>
      </c>
      <c r="N8" s="33" t="s">
        <v>0</v>
      </c>
      <c r="O8" s="34" t="s">
        <v>9</v>
      </c>
      <c r="P8" s="33" t="s">
        <v>35</v>
      </c>
      <c r="Q8" s="33" t="s">
        <v>8</v>
      </c>
      <c r="R8" s="33" t="s">
        <v>27</v>
      </c>
      <c r="S8" s="33" t="s">
        <v>34</v>
      </c>
      <c r="T8" s="33" t="s">
        <v>12</v>
      </c>
      <c r="U8" s="33" t="s">
        <v>20</v>
      </c>
      <c r="V8" s="55" t="s">
        <v>35</v>
      </c>
      <c r="W8" s="33" t="s">
        <v>8</v>
      </c>
      <c r="X8" s="33" t="s">
        <v>27</v>
      </c>
      <c r="Y8" s="33" t="s">
        <v>34</v>
      </c>
      <c r="Z8" s="33" t="s">
        <v>12</v>
      </c>
      <c r="AA8" s="33" t="s">
        <v>28</v>
      </c>
      <c r="AB8" s="63"/>
      <c r="AC8" s="63"/>
      <c r="AD8" s="33" t="s">
        <v>13</v>
      </c>
      <c r="AE8" s="33" t="s">
        <v>14</v>
      </c>
      <c r="AF8" s="10"/>
      <c r="AG8" s="10"/>
    </row>
    <row r="9" spans="1:33" s="1" customFormat="1" ht="97.8" customHeight="1" x14ac:dyDescent="0.25">
      <c r="A9" s="34">
        <v>294</v>
      </c>
      <c r="B9" s="42" t="s">
        <v>37</v>
      </c>
      <c r="C9" s="42" t="s">
        <v>38</v>
      </c>
      <c r="D9" s="42" t="s">
        <v>39</v>
      </c>
      <c r="E9" s="18" t="s">
        <v>40</v>
      </c>
      <c r="F9" s="19" t="s">
        <v>41</v>
      </c>
      <c r="G9" s="20">
        <v>2021680010058</v>
      </c>
      <c r="H9" s="17" t="s">
        <v>72</v>
      </c>
      <c r="I9" s="43" t="s">
        <v>60</v>
      </c>
      <c r="J9" s="44">
        <v>44375</v>
      </c>
      <c r="K9" s="44">
        <v>45291</v>
      </c>
      <c r="L9" s="21">
        <v>2</v>
      </c>
      <c r="M9" s="22">
        <f>0.66+0.66</f>
        <v>1.32</v>
      </c>
      <c r="N9" s="45">
        <f>IFERROR(IF(M9/L9&gt;100%,100%,M9/L9),"-")</f>
        <v>0.66</v>
      </c>
      <c r="O9" s="23" t="s">
        <v>75</v>
      </c>
      <c r="P9" s="24">
        <v>500000000</v>
      </c>
      <c r="Q9" s="25"/>
      <c r="R9" s="25"/>
      <c r="S9" s="25"/>
      <c r="T9" s="46"/>
      <c r="U9" s="26">
        <f>SUM(P9:T9)</f>
        <v>500000000</v>
      </c>
      <c r="V9" s="24">
        <v>495407225</v>
      </c>
      <c r="W9" s="25"/>
      <c r="X9" s="25"/>
      <c r="Y9" s="25"/>
      <c r="Z9" s="46"/>
      <c r="AA9" s="26">
        <f t="shared" ref="AA9:AA15" si="0">SUM(V9:Z9)</f>
        <v>495407225</v>
      </c>
      <c r="AB9" s="28">
        <f t="shared" ref="AB9:AB16" si="1">IFERROR(AA9/U9,"-")</f>
        <v>0.99081445000000001</v>
      </c>
      <c r="AC9" s="27"/>
      <c r="AD9" s="35" t="s">
        <v>42</v>
      </c>
      <c r="AE9" s="47" t="s">
        <v>70</v>
      </c>
      <c r="AF9" s="10"/>
      <c r="AG9" s="10"/>
    </row>
    <row r="10" spans="1:33" s="1" customFormat="1" ht="161.4" customHeight="1" x14ac:dyDescent="0.25">
      <c r="A10" s="34">
        <v>295</v>
      </c>
      <c r="B10" s="42" t="s">
        <v>37</v>
      </c>
      <c r="C10" s="42" t="s">
        <v>38</v>
      </c>
      <c r="D10" s="42" t="s">
        <v>39</v>
      </c>
      <c r="E10" s="18" t="s">
        <v>43</v>
      </c>
      <c r="F10" s="19" t="s">
        <v>44</v>
      </c>
      <c r="G10" s="20">
        <v>2020680010086</v>
      </c>
      <c r="H10" s="17" t="s">
        <v>45</v>
      </c>
      <c r="I10" s="43" t="s">
        <v>59</v>
      </c>
      <c r="J10" s="44">
        <v>44434</v>
      </c>
      <c r="K10" s="44">
        <v>45291</v>
      </c>
      <c r="L10" s="48">
        <v>1</v>
      </c>
      <c r="M10" s="22">
        <v>0.21</v>
      </c>
      <c r="N10" s="45">
        <f>IFERROR(IF(M10/L10&gt;100%,100%,M10/L10),"-")</f>
        <v>0.21</v>
      </c>
      <c r="O10" s="29" t="s">
        <v>78</v>
      </c>
      <c r="P10" s="24">
        <v>350000000</v>
      </c>
      <c r="Q10" s="25"/>
      <c r="R10" s="25"/>
      <c r="S10" s="25"/>
      <c r="T10" s="46"/>
      <c r="U10" s="26">
        <f t="shared" ref="U10:U15" si="2">SUM(P10:T10)</f>
        <v>350000000</v>
      </c>
      <c r="V10" s="24">
        <v>333000000</v>
      </c>
      <c r="W10" s="25"/>
      <c r="X10" s="25"/>
      <c r="Y10" s="25"/>
      <c r="Z10" s="46"/>
      <c r="AA10" s="26">
        <f t="shared" si="0"/>
        <v>333000000</v>
      </c>
      <c r="AB10" s="28">
        <f t="shared" si="1"/>
        <v>0.9514285714285714</v>
      </c>
      <c r="AC10" s="27"/>
      <c r="AD10" s="35" t="s">
        <v>42</v>
      </c>
      <c r="AE10" s="47" t="s">
        <v>70</v>
      </c>
      <c r="AF10" s="10"/>
      <c r="AG10" s="10"/>
    </row>
    <row r="11" spans="1:33" s="1" customFormat="1" ht="170.4" customHeight="1" x14ac:dyDescent="0.25">
      <c r="A11" s="34">
        <v>296</v>
      </c>
      <c r="B11" s="42" t="s">
        <v>37</v>
      </c>
      <c r="C11" s="42" t="s">
        <v>38</v>
      </c>
      <c r="D11" s="42" t="s">
        <v>39</v>
      </c>
      <c r="E11" s="18" t="s">
        <v>46</v>
      </c>
      <c r="F11" s="19" t="s">
        <v>47</v>
      </c>
      <c r="G11" s="20" t="s">
        <v>69</v>
      </c>
      <c r="H11" s="30" t="s">
        <v>73</v>
      </c>
      <c r="I11" s="43" t="s">
        <v>61</v>
      </c>
      <c r="J11" s="44">
        <v>44456</v>
      </c>
      <c r="K11" s="44">
        <v>45291</v>
      </c>
      <c r="L11" s="48">
        <v>2</v>
      </c>
      <c r="M11" s="31">
        <v>1.2</v>
      </c>
      <c r="N11" s="45">
        <f>IFERROR(IF(M11/L11&gt;100%,100%,M11/L11),"-")</f>
        <v>0.6</v>
      </c>
      <c r="O11" s="17" t="s">
        <v>77</v>
      </c>
      <c r="P11" s="24">
        <v>100000000</v>
      </c>
      <c r="Q11" s="46"/>
      <c r="R11" s="46"/>
      <c r="S11" s="46"/>
      <c r="T11" s="46"/>
      <c r="U11" s="26">
        <f t="shared" si="2"/>
        <v>100000000</v>
      </c>
      <c r="V11" s="24"/>
      <c r="W11" s="46"/>
      <c r="X11" s="46"/>
      <c r="Y11" s="46"/>
      <c r="Z11" s="46"/>
      <c r="AA11" s="26">
        <f t="shared" si="0"/>
        <v>0</v>
      </c>
      <c r="AB11" s="28">
        <f t="shared" si="1"/>
        <v>0</v>
      </c>
      <c r="AC11" s="27"/>
      <c r="AD11" s="35" t="s">
        <v>42</v>
      </c>
      <c r="AE11" s="47" t="s">
        <v>70</v>
      </c>
      <c r="AF11" s="10"/>
      <c r="AG11" s="10"/>
    </row>
    <row r="12" spans="1:33" s="1" customFormat="1" ht="69" x14ac:dyDescent="0.25">
      <c r="A12" s="34">
        <v>307</v>
      </c>
      <c r="B12" s="42" t="s">
        <v>37</v>
      </c>
      <c r="C12" s="42" t="s">
        <v>48</v>
      </c>
      <c r="D12" s="42" t="s">
        <v>49</v>
      </c>
      <c r="E12" s="18" t="s">
        <v>50</v>
      </c>
      <c r="F12" s="19" t="s">
        <v>51</v>
      </c>
      <c r="G12" s="20"/>
      <c r="H12" s="50"/>
      <c r="I12" s="43" t="s">
        <v>64</v>
      </c>
      <c r="J12" s="78">
        <v>2021</v>
      </c>
      <c r="K12" s="44"/>
      <c r="L12" s="48">
        <v>0</v>
      </c>
      <c r="M12" s="49"/>
      <c r="N12" s="45" t="str">
        <f>IFERROR(IF(M12/L12&gt;100%,100%,M12/L12),"-")</f>
        <v>-</v>
      </c>
      <c r="O12" s="29"/>
      <c r="P12" s="24"/>
      <c r="Q12" s="46"/>
      <c r="R12" s="46"/>
      <c r="S12" s="46"/>
      <c r="T12" s="46"/>
      <c r="U12" s="26">
        <f t="shared" si="2"/>
        <v>0</v>
      </c>
      <c r="V12" s="24"/>
      <c r="W12" s="46"/>
      <c r="X12" s="46"/>
      <c r="Y12" s="46"/>
      <c r="Z12" s="46"/>
      <c r="AA12" s="26">
        <f t="shared" si="0"/>
        <v>0</v>
      </c>
      <c r="AB12" s="28" t="str">
        <f t="shared" si="1"/>
        <v>-</v>
      </c>
      <c r="AC12" s="27"/>
      <c r="AD12" s="35" t="s">
        <v>42</v>
      </c>
      <c r="AE12" s="47" t="s">
        <v>70</v>
      </c>
      <c r="AF12" s="10"/>
      <c r="AG12" s="10"/>
    </row>
    <row r="13" spans="1:33" s="1" customFormat="1" ht="176.4" customHeight="1" x14ac:dyDescent="0.25">
      <c r="A13" s="34">
        <v>308</v>
      </c>
      <c r="B13" s="42" t="s">
        <v>37</v>
      </c>
      <c r="C13" s="42" t="s">
        <v>48</v>
      </c>
      <c r="D13" s="42" t="s">
        <v>49</v>
      </c>
      <c r="E13" s="18" t="s">
        <v>52</v>
      </c>
      <c r="F13" s="19" t="s">
        <v>53</v>
      </c>
      <c r="G13" s="20">
        <v>2021680010119</v>
      </c>
      <c r="H13" s="50" t="s">
        <v>65</v>
      </c>
      <c r="I13" s="43" t="s">
        <v>62</v>
      </c>
      <c r="J13" s="44">
        <v>44452</v>
      </c>
      <c r="K13" s="44">
        <v>45291</v>
      </c>
      <c r="L13" s="48">
        <v>1</v>
      </c>
      <c r="M13" s="49">
        <v>0</v>
      </c>
      <c r="N13" s="45">
        <f>IFERROR(IF(M13/L13&gt;100%,100%,M13/L13),"-")</f>
        <v>0</v>
      </c>
      <c r="O13" s="59" t="s">
        <v>76</v>
      </c>
      <c r="P13" s="24">
        <v>650000000</v>
      </c>
      <c r="Q13" s="32"/>
      <c r="R13" s="46"/>
      <c r="S13" s="46"/>
      <c r="T13" s="46"/>
      <c r="U13" s="26">
        <f t="shared" si="2"/>
        <v>650000000</v>
      </c>
      <c r="V13" s="24"/>
      <c r="W13" s="32"/>
      <c r="X13" s="46"/>
      <c r="Y13" s="46"/>
      <c r="Z13" s="46"/>
      <c r="AA13" s="26">
        <f t="shared" si="0"/>
        <v>0</v>
      </c>
      <c r="AB13" s="28">
        <f t="shared" si="1"/>
        <v>0</v>
      </c>
      <c r="AC13" s="27"/>
      <c r="AD13" s="35" t="s">
        <v>42</v>
      </c>
      <c r="AE13" s="47" t="s">
        <v>70</v>
      </c>
      <c r="AF13" s="10"/>
      <c r="AG13" s="10"/>
    </row>
    <row r="14" spans="1:33" s="1" customFormat="1" ht="72.599999999999994" customHeight="1" x14ac:dyDescent="0.25">
      <c r="A14" s="34">
        <v>309</v>
      </c>
      <c r="B14" s="42" t="s">
        <v>37</v>
      </c>
      <c r="C14" s="42" t="s">
        <v>48</v>
      </c>
      <c r="D14" s="42" t="s">
        <v>49</v>
      </c>
      <c r="E14" s="18" t="s">
        <v>67</v>
      </c>
      <c r="F14" s="19" t="s">
        <v>54</v>
      </c>
      <c r="G14" s="20"/>
      <c r="H14" s="43"/>
      <c r="I14" s="43" t="s">
        <v>64</v>
      </c>
      <c r="J14" s="78">
        <v>2023</v>
      </c>
      <c r="K14" s="44"/>
      <c r="L14" s="51">
        <v>0</v>
      </c>
      <c r="M14" s="52"/>
      <c r="N14" s="45" t="str">
        <f>IFERROR(IF(M14/L14&gt;100%,100%,M14/L14),"-")</f>
        <v>-</v>
      </c>
      <c r="O14" s="29"/>
      <c r="P14" s="24"/>
      <c r="Q14" s="46"/>
      <c r="R14" s="46"/>
      <c r="S14" s="53"/>
      <c r="T14" s="46"/>
      <c r="U14" s="26">
        <f t="shared" si="2"/>
        <v>0</v>
      </c>
      <c r="V14" s="24"/>
      <c r="W14" s="46"/>
      <c r="X14" s="46"/>
      <c r="Y14" s="53"/>
      <c r="Z14" s="46"/>
      <c r="AA14" s="26">
        <f t="shared" si="0"/>
        <v>0</v>
      </c>
      <c r="AB14" s="28" t="str">
        <f t="shared" si="1"/>
        <v>-</v>
      </c>
      <c r="AC14" s="27"/>
      <c r="AD14" s="35" t="s">
        <v>42</v>
      </c>
      <c r="AE14" s="47" t="s">
        <v>70</v>
      </c>
      <c r="AF14" s="10"/>
      <c r="AG14" s="10"/>
    </row>
    <row r="15" spans="1:33" s="1" customFormat="1" ht="96.6" x14ac:dyDescent="0.25">
      <c r="A15" s="34">
        <v>311</v>
      </c>
      <c r="B15" s="42" t="s">
        <v>37</v>
      </c>
      <c r="C15" s="42" t="s">
        <v>48</v>
      </c>
      <c r="D15" s="42" t="s">
        <v>55</v>
      </c>
      <c r="E15" s="18" t="s">
        <v>56</v>
      </c>
      <c r="F15" s="19" t="s">
        <v>57</v>
      </c>
      <c r="G15" s="20">
        <v>2021680010139</v>
      </c>
      <c r="H15" s="50" t="s">
        <v>66</v>
      </c>
      <c r="I15" s="43" t="s">
        <v>63</v>
      </c>
      <c r="J15" s="44">
        <v>44454</v>
      </c>
      <c r="K15" s="44">
        <v>44926</v>
      </c>
      <c r="L15" s="48">
        <v>1</v>
      </c>
      <c r="M15" s="49">
        <v>0.5</v>
      </c>
      <c r="N15" s="45">
        <f>IFERROR(IF(M15/L15&gt;100%,100%,M15/L15),"-")</f>
        <v>0.5</v>
      </c>
      <c r="O15" s="29" t="s">
        <v>74</v>
      </c>
      <c r="P15" s="24">
        <v>100000000</v>
      </c>
      <c r="Q15" s="46"/>
      <c r="R15" s="46"/>
      <c r="S15" s="46"/>
      <c r="T15" s="46"/>
      <c r="U15" s="26">
        <f t="shared" si="2"/>
        <v>100000000</v>
      </c>
      <c r="V15" s="24">
        <v>30000000</v>
      </c>
      <c r="W15" s="46"/>
      <c r="X15" s="46"/>
      <c r="Y15" s="46"/>
      <c r="Z15" s="46"/>
      <c r="AA15" s="26">
        <f t="shared" si="0"/>
        <v>30000000</v>
      </c>
      <c r="AB15" s="28">
        <f t="shared" si="1"/>
        <v>0.3</v>
      </c>
      <c r="AC15" s="27"/>
      <c r="AD15" s="35" t="s">
        <v>42</v>
      </c>
      <c r="AE15" s="47" t="s">
        <v>70</v>
      </c>
      <c r="AF15" s="10"/>
      <c r="AG15" s="10"/>
    </row>
    <row r="16" spans="1:33" s="1" customFormat="1" x14ac:dyDescent="0.25">
      <c r="A16" s="3">
        <f>SUM(--(FREQUENCY(A9:A15,A9:A15)&gt;0))</f>
        <v>7</v>
      </c>
      <c r="B16" s="65"/>
      <c r="C16" s="66"/>
      <c r="D16" s="66"/>
      <c r="E16" s="66"/>
      <c r="F16" s="66"/>
      <c r="G16" s="66"/>
      <c r="H16" s="66"/>
      <c r="I16" s="66"/>
      <c r="J16" s="66"/>
      <c r="K16" s="66"/>
      <c r="L16" s="67"/>
      <c r="M16" s="9" t="s">
        <v>16</v>
      </c>
      <c r="N16" s="4">
        <f>IFERROR(AVERAGE(N9:N15),"-")</f>
        <v>0.39400000000000002</v>
      </c>
      <c r="O16" s="5"/>
      <c r="P16" s="6">
        <f t="shared" ref="P16:Z16" si="3">SUM(P9:P15)</f>
        <v>1700000000</v>
      </c>
      <c r="Q16" s="6">
        <f t="shared" si="3"/>
        <v>0</v>
      </c>
      <c r="R16" s="6">
        <f t="shared" si="3"/>
        <v>0</v>
      </c>
      <c r="S16" s="6">
        <f t="shared" si="3"/>
        <v>0</v>
      </c>
      <c r="T16" s="6">
        <f t="shared" si="3"/>
        <v>0</v>
      </c>
      <c r="U16" s="8">
        <f>SUM(U9:U15)</f>
        <v>1700000000</v>
      </c>
      <c r="V16" s="56">
        <f t="shared" si="3"/>
        <v>858407225</v>
      </c>
      <c r="W16" s="6">
        <f t="shared" si="3"/>
        <v>0</v>
      </c>
      <c r="X16" s="6">
        <f t="shared" si="3"/>
        <v>0</v>
      </c>
      <c r="Y16" s="6">
        <f t="shared" si="3"/>
        <v>0</v>
      </c>
      <c r="Z16" s="6">
        <f t="shared" si="3"/>
        <v>0</v>
      </c>
      <c r="AA16" s="8">
        <f>SUM(AA9:AA15)</f>
        <v>858407225</v>
      </c>
      <c r="AB16" s="7">
        <f t="shared" si="1"/>
        <v>0.50494542647058827</v>
      </c>
      <c r="AC16" s="8">
        <f>SUM(AE9:AE15)</f>
        <v>0</v>
      </c>
      <c r="AD16" s="5"/>
      <c r="AE16" s="5"/>
      <c r="AF16" s="10"/>
      <c r="AG16" s="10"/>
    </row>
    <row r="17" spans="7:33" s="1" customFormat="1" x14ac:dyDescent="0.25">
      <c r="G17" s="13"/>
      <c r="H17" s="11"/>
      <c r="I17" s="11"/>
      <c r="J17" s="11"/>
      <c r="K17" s="11"/>
      <c r="O17" s="14"/>
      <c r="V17" s="57"/>
      <c r="AF17" s="10"/>
      <c r="AG17" s="10"/>
    </row>
  </sheetData>
  <mergeCells count="19">
    <mergeCell ref="AB7:AB8"/>
    <mergeCell ref="B16:L16"/>
    <mergeCell ref="A1:A4"/>
    <mergeCell ref="A5:C5"/>
    <mergeCell ref="A6:C6"/>
    <mergeCell ref="B1:AB4"/>
    <mergeCell ref="L7:N7"/>
    <mergeCell ref="O7:U7"/>
    <mergeCell ref="V7:AA7"/>
    <mergeCell ref="B7:F7"/>
    <mergeCell ref="G7:K7"/>
    <mergeCell ref="D5:G5"/>
    <mergeCell ref="D6:G6"/>
    <mergeCell ref="AC1:AE1"/>
    <mergeCell ref="AC2:AE2"/>
    <mergeCell ref="AC3:AE3"/>
    <mergeCell ref="AC4:AE4"/>
    <mergeCell ref="AC7:AC8"/>
    <mergeCell ref="AD7:AE7"/>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2022-04-06T04:09:38Z</dcterms:modified>
</cp:coreProperties>
</file>