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1 - Enero\Publicados\"/>
    </mc:Choice>
  </mc:AlternateContent>
  <xr:revisionPtr revIDLastSave="0" documentId="13_ncr:1_{9D67D0C9-D851-4642-98BF-D2F365998E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4" l="1"/>
  <c r="N13" i="14"/>
  <c r="AA9" i="14"/>
  <c r="U14" i="14"/>
  <c r="U13" i="14"/>
  <c r="U12" i="14"/>
  <c r="U11" i="14"/>
  <c r="U10" i="14"/>
  <c r="U9" i="14"/>
  <c r="AA11" i="14"/>
  <c r="N14" i="14"/>
  <c r="N12" i="14"/>
  <c r="N11" i="14"/>
  <c r="N10" i="14"/>
  <c r="N9" i="14"/>
  <c r="U15" i="14" l="1"/>
  <c r="N15" i="14"/>
  <c r="AA13" i="14"/>
  <c r="A15" i="14" l="1"/>
  <c r="AC15" i="14"/>
  <c r="AA14" i="14"/>
  <c r="AA12" i="14"/>
  <c r="AA10" i="14"/>
  <c r="Z15" i="14"/>
  <c r="V15" i="14"/>
  <c r="W15" i="14"/>
  <c r="X15" i="14"/>
  <c r="Y15" i="14"/>
  <c r="Q15" i="14"/>
  <c r="R15" i="14"/>
  <c r="S15" i="14"/>
  <c r="T15" i="14"/>
  <c r="P15" i="14"/>
  <c r="AA15" i="14" l="1"/>
  <c r="AB15" i="14" s="1"/>
  <c r="AB14" i="14"/>
  <c r="AB10" i="14"/>
  <c r="AB11" i="14"/>
  <c r="AB9" i="14"/>
  <c r="AB13" i="14"/>
  <c r="AB12" i="14" l="1"/>
</calcChain>
</file>

<file path=xl/sharedStrings.xml><?xml version="1.0" encoding="utf-8"?>
<sst xmlns="http://schemas.openxmlformats.org/spreadsheetml/2006/main" count="105" uniqueCount="74">
  <si>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</si>
  <si>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</si>
  <si>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</si>
  <si>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</si>
  <si>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</si>
  <si>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</si>
  <si>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</si>
  <si>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</si>
  <si>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</si>
  <si>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</si>
  <si>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</si>
  <si>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</si>
  <si>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</si>
  <si>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</si>
  <si>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</si>
  <si>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</si>
  <si>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</si>
  <si>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</si>
  <si>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</si>
  <si>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</si>
  <si>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</si>
  <si>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</si>
  <si>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</si>
  <si>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</si>
  <si>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</si>
  <si>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</si>
  <si>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</si>
  <si>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</si>
  <si>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</si>
  <si>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</si>
  <si>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</si>
  <si>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</si>
  <si>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</si>
  <si>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</si>
  <si>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</si>
  <si>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</si>
  <si>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</si>
  <si>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FORTALECIMIENTO A LAS CAPACIDADES DE TECNOLOGÍA Y ESTÁNDARES DE CIUDAD INTELIGENTE EN EL MUNICIPIO DE BUCARAMANGA</t>
  </si>
  <si>
    <t>Optimizar el uso de la infraestructura tecnológica instalada para mejorar los servicios de conectividad del ciudadano</t>
  </si>
  <si>
    <t>OATIC</t>
  </si>
  <si>
    <t>IMPLEMENTACIÓN DE ACCIONES PARA EL FORTALECIMIENTO A LA INFRAESTRUCTURA DE TECNOLOGÍAS DE LA INFORMACIÓN PARA GARANTIZAR LA ATENCIÓN AL CIUDADANO EN LA ALCALDÍA DE BUCARAMANGA</t>
  </si>
  <si>
    <t>Implementar (7) herramientas tecnológicas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</si>
  <si>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</si>
  <si>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</si>
  <si>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</si>
  <si>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</si>
  <si>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</si>
  <si>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</si>
  <si>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</si>
  <si>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</si>
  <si>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</si>
  <si>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</si>
  <si>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</si>
  <si>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</si>
  <si>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</si>
  <si>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</si>
  <si>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</si>
  <si>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</si>
  <si>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</si>
  <si>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</si>
  <si>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</si>
  <si>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</si>
  <si>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FORTALECIMIENTO AL PROCESO DE GESTIÓN DE LAS TIC ALINEADO A LA ESTRATEGIA DE GOBIERNO DIGITAL  PARA UNA MEJOR INTERACCIÓN CON EL CIUDADANO EN EL MUNICIPIO DE  BUCARAMANGA</t>
  </si>
  <si>
    <t>2.3.2.02.02.008.2301079.201</t>
  </si>
  <si>
    <t>2.3.2.02.02.008.2302024.201</t>
  </si>
  <si>
    <t>2.3.2.02.01.004.4599007.201</t>
  </si>
  <si>
    <t>Potenciar los ejes de arquitectura de información, seguridad de la información y servicios ciudadanos digitales</t>
  </si>
  <si>
    <t>Potenciar los procesos administrativos del proceso de gestión de las TIC alineados a la política de gobierno digital</t>
  </si>
  <si>
    <t>Wilfredo Gómez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</si>
  <si>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</si>
  <si>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</si>
  <si>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OFICINA ASESORA TIC - OATIC</t>
  </si>
  <si>
    <t>Adquirir equipos y herramientas tecnológicas que soporten la gestión de los puntos digitales.
Desarrollo de estrategias de uso y apropiacion.</t>
  </si>
  <si>
    <t>2.3.2.02.01.004.2399069.201 $95.000.000
2.3.2.01.01.003.05.04.2399069.201 $15.000.000
2.3.2.02.02.009.2302057.201  $ 366.952.744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</si>
</sst>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  <numFmt numFmtId="170" formatCode="0.0%"/>
  </numFmts>
  <fonts count="1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4" xfId="0" applyFont="1" applyFill="1" applyBorder="1"/>
    <xf numFmtId="0" fontId="0" fillId="0" borderId="2" xfId="0" applyFont="1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6" fontId="10" fillId="0" borderId="2" xfId="108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left" vertical="center" wrapText="1"/>
    </xf>
    <xf numFmtId="9" fontId="10" fillId="0" borderId="2" xfId="107" applyFont="1" applyFill="1" applyBorder="1" applyAlignment="1">
      <alignment horizontal="center" vertical="center" wrapText="1"/>
    </xf>
    <xf numFmtId="5" fontId="10" fillId="0" borderId="2" xfId="108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5" fontId="10" fillId="0" borderId="2" xfId="108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/>
    <xf numFmtId="0" fontId="9" fillId="3" borderId="2" xfId="0" applyFont="1" applyFill="1" applyBorder="1" applyAlignment="1">
      <alignment horizontal="justify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166" fontId="9" fillId="3" borderId="2" xfId="108" applyNumberFormat="1" applyFont="1" applyFill="1" applyBorder="1" applyAlignment="1">
      <alignment horizontal="center" vertical="center"/>
    </xf>
    <xf numFmtId="166" fontId="10" fillId="0" borderId="2" xfId="108" applyNumberFormat="1" applyFont="1" applyFill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2" xfId="0" applyFont="1" applyBorder="1"/>
    <xf numFmtId="0" fontId="13" fillId="2" borderId="2" xfId="0" applyFont="1" applyFill="1" applyBorder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justify" vertical="center" wrapText="1"/>
    </xf>
    <xf numFmtId="164" fontId="14" fillId="2" borderId="2" xfId="0" applyNumberFormat="1" applyFont="1" applyFill="1" applyBorder="1" applyAlignment="1">
      <alignment horizontal="justify" vertical="center"/>
    </xf>
    <xf numFmtId="0" fontId="6" fillId="2" borderId="2" xfId="0" applyFont="1" applyFill="1" applyBorder="1"/>
    <xf numFmtId="0" fontId="9" fillId="0" borderId="5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right" vertical="center" wrapText="1"/>
    </xf>
    <xf numFmtId="0" fontId="0" fillId="3" borderId="0" xfId="0" applyFill="1" applyBorder="1"/>
    <xf numFmtId="5" fontId="13" fillId="2" borderId="2" xfId="108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vertical="center"/>
    </xf>
    <xf numFmtId="9" fontId="10" fillId="0" borderId="1" xfId="107" applyFont="1" applyFill="1" applyBorder="1" applyAlignment="1">
      <alignment horizontal="center" vertical="center" wrapText="1"/>
    </xf>
    <xf numFmtId="5" fontId="10" fillId="0" borderId="1" xfId="108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5" fontId="13" fillId="2" borderId="1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166" fontId="10" fillId="0" borderId="2" xfId="108" applyNumberFormat="1" applyFont="1" applyFill="1" applyBorder="1" applyAlignment="1">
      <alignment horizontal="right" vertical="center" wrapText="1"/>
    </xf>
    <xf numFmtId="5" fontId="13" fillId="2" borderId="2" xfId="108" applyNumberFormat="1" applyFont="1" applyFill="1" applyBorder="1" applyAlignment="1">
      <alignment horizontal="right" vertical="center" wrapText="1"/>
    </xf>
    <xf numFmtId="5" fontId="13" fillId="2" borderId="1" xfId="108" applyNumberFormat="1" applyFont="1" applyFill="1" applyBorder="1" applyAlignment="1">
      <alignment horizontal="right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70" fontId="9" fillId="2" borderId="2" xfId="0" applyNumberFormat="1" applyFont="1" applyFill="1" applyBorder="1" applyAlignment="1">
      <alignment horizontal="center" vertical="center"/>
    </xf>
    <xf numFmtId="167" fontId="9" fillId="2" borderId="2" xfId="107" applyNumberFormat="1" applyFont="1" applyFill="1" applyBorder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454495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60" zoomScaleNormal="60" workbookViewId="0">
      <selection activeCell="O12" sqref="O12"/>
    </sheetView>
  </sheetViews>
  <sheetFormatPr baseColWidth="10" defaultColWidth="11.19921875" defaultRowHeight="13.8" x14ac:dyDescent="0.25"/>
  <cols>
    <col min="1" max="1" width="8" style="1" customWidth="1"/>
    <col min="2" max="2" width="21.09765625" style="1" customWidth="1"/>
    <col min="3" max="3" width="20.8984375" style="1" customWidth="1"/>
    <col min="4" max="4" width="21.09765625" style="1" customWidth="1"/>
    <col min="5" max="5" width="54" style="1" customWidth="1"/>
    <col min="6" max="6" width="45.59765625" style="1" customWidth="1"/>
    <col min="7" max="7" width="18.09765625" style="1" customWidth="1"/>
    <col min="8" max="8" width="42.8984375" style="1" customWidth="1"/>
    <col min="9" max="9" width="31.59765625" style="1" customWidth="1"/>
    <col min="10" max="10" width="14.8984375" style="1" bestFit="1" customWidth="1"/>
    <col min="11" max="11" width="16.8984375" style="1" customWidth="1"/>
    <col min="12" max="12" width="17.09765625" style="1" customWidth="1"/>
    <col min="13" max="13" width="16.3984375" style="1" customWidth="1"/>
    <col min="14" max="14" width="10.59765625" style="1" bestFit="1" customWidth="1"/>
    <col min="15" max="15" width="46.19921875" style="1" customWidth="1"/>
    <col min="16" max="16" width="19" style="1" customWidth="1"/>
    <col min="17" max="17" width="17.09765625" style="1" customWidth="1"/>
    <col min="18" max="18" width="12.3984375" style="1" customWidth="1"/>
    <col min="19" max="19" width="14.8984375" style="1" customWidth="1"/>
    <col min="20" max="20" width="12.3984375" style="1" customWidth="1"/>
    <col min="21" max="21" width="20.8984375" style="1" customWidth="1"/>
    <col min="22" max="22" width="15.8984375" style="1" customWidth="1"/>
    <col min="23" max="26" width="14.8984375" style="1" customWidth="1"/>
    <col min="27" max="27" width="22.3984375" style="1" bestFit="1" customWidth="1"/>
    <col min="28" max="28" width="21.59765625" style="1" bestFit="1" customWidth="1"/>
    <col min="29" max="29" width="20.69921875" style="1" customWidth="1"/>
    <col min="30" max="31" width="15.3984375" style="1" customWidth="1"/>
    <col min="32" max="16384" width="11.19921875" style="1"/>
  </cols>
  <sheetData>
    <row r="1" spans="1:31" x14ac:dyDescent="0.25">
      <c r="A1" s="72"/>
      <c r="B1" s="67" t="s">
        <v>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70" t="s">
        <v>70</v>
      </c>
      <c r="AD1" s="70"/>
      <c r="AE1" s="70"/>
    </row>
    <row r="2" spans="1:31" x14ac:dyDescent="0.25">
      <c r="A2" s="7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71" t="s">
        <v>36</v>
      </c>
      <c r="AD2" s="71"/>
      <c r="AE2" s="71"/>
    </row>
    <row r="3" spans="1:31" x14ac:dyDescent="0.25">
      <c r="A3" s="7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71" t="s">
        <v>33</v>
      </c>
      <c r="AD3" s="71"/>
      <c r="AE3" s="71"/>
    </row>
    <row r="4" spans="1:31" x14ac:dyDescent="0.25">
      <c r="A4" s="72"/>
      <c r="B4" s="67"/>
      <c r="C4" s="67"/>
      <c r="D4" s="67"/>
      <c r="E4" s="67"/>
      <c r="F4" s="67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71" t="s">
        <v>32</v>
      </c>
      <c r="AD4" s="71"/>
      <c r="AE4" s="71"/>
    </row>
    <row r="5" spans="1:31" x14ac:dyDescent="0.25">
      <c r="A5" s="73" t="s">
        <v>30</v>
      </c>
      <c r="B5" s="73"/>
      <c r="C5" s="73"/>
      <c r="D5" s="75">
        <v>44595</v>
      </c>
      <c r="E5" s="75"/>
      <c r="F5" s="75"/>
      <c r="G5" s="75"/>
      <c r="H5" s="54"/>
      <c r="I5" s="54"/>
      <c r="J5" s="54"/>
      <c r="K5" s="54"/>
      <c r="L5" s="5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74" t="s">
        <v>31</v>
      </c>
      <c r="B6" s="74"/>
      <c r="C6" s="74"/>
      <c r="D6" s="75">
        <v>44592</v>
      </c>
      <c r="E6" s="75"/>
      <c r="F6" s="75"/>
      <c r="G6" s="76"/>
      <c r="H6" s="54"/>
      <c r="I6" s="54"/>
      <c r="J6" s="54"/>
      <c r="K6" s="54"/>
      <c r="L6" s="5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66" t="s">
        <v>10</v>
      </c>
      <c r="C7" s="66"/>
      <c r="D7" s="66"/>
      <c r="E7" s="66"/>
      <c r="F7" s="66"/>
      <c r="G7" s="66" t="s">
        <v>11</v>
      </c>
      <c r="H7" s="66"/>
      <c r="I7" s="66"/>
      <c r="J7" s="66"/>
      <c r="K7" s="66"/>
      <c r="L7" s="66" t="s">
        <v>25</v>
      </c>
      <c r="M7" s="66"/>
      <c r="N7" s="66"/>
      <c r="O7" s="66" t="s">
        <v>23</v>
      </c>
      <c r="P7" s="66"/>
      <c r="Q7" s="66"/>
      <c r="R7" s="66"/>
      <c r="S7" s="66"/>
      <c r="T7" s="66"/>
      <c r="U7" s="66"/>
      <c r="V7" s="66" t="s">
        <v>17</v>
      </c>
      <c r="W7" s="66"/>
      <c r="X7" s="66"/>
      <c r="Y7" s="66"/>
      <c r="Z7" s="66"/>
      <c r="AA7" s="66"/>
      <c r="AB7" s="69" t="s">
        <v>18</v>
      </c>
      <c r="AC7" s="69" t="s">
        <v>26</v>
      </c>
      <c r="AD7" s="69" t="s">
        <v>24</v>
      </c>
      <c r="AE7" s="69"/>
    </row>
    <row r="8" spans="1:31" ht="41.4" x14ac:dyDescent="0.25">
      <c r="A8" s="15" t="s">
        <v>29</v>
      </c>
      <c r="B8" s="16" t="s">
        <v>1</v>
      </c>
      <c r="C8" s="15" t="s">
        <v>6</v>
      </c>
      <c r="D8" s="15" t="s">
        <v>2</v>
      </c>
      <c r="E8" s="15" t="s">
        <v>7</v>
      </c>
      <c r="F8" s="16" t="s">
        <v>19</v>
      </c>
      <c r="G8" s="52" t="s">
        <v>69</v>
      </c>
      <c r="H8" s="52" t="s">
        <v>3</v>
      </c>
      <c r="I8" s="52" t="s">
        <v>15</v>
      </c>
      <c r="J8" s="52" t="s">
        <v>21</v>
      </c>
      <c r="K8" s="52" t="s">
        <v>22</v>
      </c>
      <c r="L8" s="52" t="s">
        <v>4</v>
      </c>
      <c r="M8" s="52" t="s">
        <v>5</v>
      </c>
      <c r="N8" s="52" t="s">
        <v>0</v>
      </c>
      <c r="O8" s="15" t="s">
        <v>9</v>
      </c>
      <c r="P8" s="16" t="s">
        <v>35</v>
      </c>
      <c r="Q8" s="16" t="s">
        <v>8</v>
      </c>
      <c r="R8" s="16" t="s">
        <v>27</v>
      </c>
      <c r="S8" s="16" t="s">
        <v>34</v>
      </c>
      <c r="T8" s="16" t="s">
        <v>12</v>
      </c>
      <c r="U8" s="16" t="s">
        <v>20</v>
      </c>
      <c r="V8" s="16" t="s">
        <v>35</v>
      </c>
      <c r="W8" s="16" t="s">
        <v>8</v>
      </c>
      <c r="X8" s="16" t="s">
        <v>27</v>
      </c>
      <c r="Y8" s="16" t="s">
        <v>34</v>
      </c>
      <c r="Z8" s="16" t="s">
        <v>12</v>
      </c>
      <c r="AA8" s="16" t="s">
        <v>28</v>
      </c>
      <c r="AB8" s="69"/>
      <c r="AC8" s="69"/>
      <c r="AD8" s="16" t="s">
        <v>13</v>
      </c>
      <c r="AE8" s="16" t="s">
        <v>14</v>
      </c>
    </row>
    <row r="9" spans="1:31" ht="121.95" customHeight="1" x14ac:dyDescent="0.25">
      <c r="A9" s="11">
        <v>192</v>
      </c>
      <c r="B9" s="45" t="s">
        <v>42</v>
      </c>
      <c r="C9" s="37" t="s">
        <v>43</v>
      </c>
      <c r="D9" s="37" t="s">
        <v>44</v>
      </c>
      <c r="E9" s="41" t="s">
        <v>45</v>
      </c>
      <c r="F9" s="38" t="s">
        <v>46</v>
      </c>
      <c r="G9" s="53">
        <v>2021680010048</v>
      </c>
      <c r="H9" s="27" t="s">
        <v>37</v>
      </c>
      <c r="I9" s="37" t="s">
        <v>38</v>
      </c>
      <c r="J9" s="36">
        <v>44562</v>
      </c>
      <c r="K9" s="36">
        <v>44926</v>
      </c>
      <c r="L9" s="30">
        <v>1</v>
      </c>
      <c r="M9" s="80">
        <v>0.96</v>
      </c>
      <c r="N9" s="29">
        <f>IFERROR(IF(M9/L9&gt;100%,100%,M9/L9),"-")</f>
        <v>0.96</v>
      </c>
      <c r="O9" s="17" t="s">
        <v>63</v>
      </c>
      <c r="P9" s="18">
        <v>685440000</v>
      </c>
      <c r="Q9" s="19"/>
      <c r="R9" s="19"/>
      <c r="S9" s="19"/>
      <c r="T9" s="40"/>
      <c r="U9" s="78">
        <f>SUM(P9:T9)</f>
        <v>685440000</v>
      </c>
      <c r="V9" s="77"/>
      <c r="W9" s="19"/>
      <c r="X9" s="19"/>
      <c r="Y9" s="19"/>
      <c r="Z9" s="40"/>
      <c r="AA9" s="55">
        <f>SUM(V9:Z9)</f>
        <v>0</v>
      </c>
      <c r="AB9" s="20">
        <f>IFERROR(AA9/U9,"-")</f>
        <v>0</v>
      </c>
      <c r="AC9" s="21"/>
      <c r="AD9" s="56" t="s">
        <v>39</v>
      </c>
      <c r="AE9" s="22" t="s">
        <v>68</v>
      </c>
    </row>
    <row r="10" spans="1:31" ht="105" x14ac:dyDescent="0.25">
      <c r="A10" s="11">
        <v>193</v>
      </c>
      <c r="B10" s="39" t="s">
        <v>42</v>
      </c>
      <c r="C10" s="37" t="s">
        <v>43</v>
      </c>
      <c r="D10" s="37" t="s">
        <v>44</v>
      </c>
      <c r="E10" s="41" t="s">
        <v>47</v>
      </c>
      <c r="F10" s="38" t="s">
        <v>48</v>
      </c>
      <c r="G10" s="53">
        <v>2021680010133</v>
      </c>
      <c r="H10" s="27" t="s">
        <v>62</v>
      </c>
      <c r="I10" s="23" t="s">
        <v>66</v>
      </c>
      <c r="J10" s="36">
        <v>44562</v>
      </c>
      <c r="K10" s="36">
        <v>44926</v>
      </c>
      <c r="L10" s="28">
        <v>0.3</v>
      </c>
      <c r="M10" s="33">
        <v>0.01</v>
      </c>
      <c r="N10" s="29">
        <f>IFERROR(IF(M10/L10&gt;100%,100%,M10/L10),"-")</f>
        <v>3.3333333333333333E-2</v>
      </c>
      <c r="O10" s="23" t="s">
        <v>64</v>
      </c>
      <c r="P10" s="18">
        <v>220000000</v>
      </c>
      <c r="Q10" s="24"/>
      <c r="R10" s="24"/>
      <c r="S10" s="24"/>
      <c r="T10" s="40"/>
      <c r="U10" s="78">
        <f>SUM(P10:T10)</f>
        <v>220000000</v>
      </c>
      <c r="V10" s="77">
        <v>128400000</v>
      </c>
      <c r="W10" s="24"/>
      <c r="X10" s="24"/>
      <c r="Y10" s="24"/>
      <c r="Z10" s="40"/>
      <c r="AA10" s="55">
        <f t="shared" ref="AA10:AA14" si="0">SUM(V10:Z10)</f>
        <v>128400000</v>
      </c>
      <c r="AB10" s="20">
        <f t="shared" ref="AB10:AB14" si="1">IFERROR(AA10/U10,"-")</f>
        <v>0.58363636363636362</v>
      </c>
      <c r="AC10" s="25"/>
      <c r="AD10" s="56" t="s">
        <v>39</v>
      </c>
      <c r="AE10" s="22" t="s">
        <v>68</v>
      </c>
    </row>
    <row r="11" spans="1:31" ht="105" x14ac:dyDescent="0.25">
      <c r="A11" s="11">
        <v>194</v>
      </c>
      <c r="B11" s="39" t="s">
        <v>42</v>
      </c>
      <c r="C11" s="37" t="s">
        <v>43</v>
      </c>
      <c r="D11" s="37" t="s">
        <v>44</v>
      </c>
      <c r="E11" s="42" t="s">
        <v>49</v>
      </c>
      <c r="F11" s="38" t="s">
        <v>50</v>
      </c>
      <c r="G11" s="53">
        <v>2021680010048</v>
      </c>
      <c r="H11" s="27" t="s">
        <v>37</v>
      </c>
      <c r="I11" s="23" t="s">
        <v>72</v>
      </c>
      <c r="J11" s="36">
        <v>44562</v>
      </c>
      <c r="K11" s="36">
        <v>44926</v>
      </c>
      <c r="L11" s="62">
        <v>9</v>
      </c>
      <c r="M11" s="63">
        <v>0</v>
      </c>
      <c r="N11" s="64">
        <f>IFERROR(IF(M11/L11&gt;100%,100%,M11/L11),"-")</f>
        <v>0</v>
      </c>
      <c r="O11" s="23" t="s">
        <v>73</v>
      </c>
      <c r="P11" s="18">
        <f>110000000+366952744</f>
        <v>476952744</v>
      </c>
      <c r="Q11" s="31"/>
      <c r="R11" s="31"/>
      <c r="S11" s="31"/>
      <c r="T11" s="40"/>
      <c r="U11" s="79">
        <f>SUM(P11:T11)</f>
        <v>476952744</v>
      </c>
      <c r="V11" s="77"/>
      <c r="W11" s="31"/>
      <c r="X11" s="31"/>
      <c r="Y11" s="31"/>
      <c r="Z11" s="40"/>
      <c r="AA11" s="65">
        <f>SUM(V11:Z11)</f>
        <v>0</v>
      </c>
      <c r="AB11" s="58">
        <f t="shared" si="1"/>
        <v>0</v>
      </c>
      <c r="AC11" s="59"/>
      <c r="AD11" s="60" t="s">
        <v>39</v>
      </c>
      <c r="AE11" s="61" t="s">
        <v>68</v>
      </c>
    </row>
    <row r="12" spans="1:31" ht="99" customHeight="1" x14ac:dyDescent="0.25">
      <c r="A12" s="11">
        <v>292</v>
      </c>
      <c r="B12" s="45" t="s">
        <v>51</v>
      </c>
      <c r="C12" s="37" t="s">
        <v>52</v>
      </c>
      <c r="D12" s="37" t="s">
        <v>53</v>
      </c>
      <c r="E12" s="46" t="s">
        <v>54</v>
      </c>
      <c r="F12" s="27" t="s">
        <v>55</v>
      </c>
      <c r="G12" s="53">
        <v>2021680010133</v>
      </c>
      <c r="H12" s="27" t="s">
        <v>62</v>
      </c>
      <c r="I12" s="23" t="s">
        <v>66</v>
      </c>
      <c r="J12" s="36">
        <v>44562</v>
      </c>
      <c r="K12" s="36">
        <v>44926</v>
      </c>
      <c r="L12" s="28">
        <v>0.13</v>
      </c>
      <c r="M12" s="81">
        <v>1E-3</v>
      </c>
      <c r="N12" s="29">
        <f>IFERROR(IF(M12/L12&gt;100%,100%,M12/L12),"-")</f>
        <v>7.6923076923076919E-3</v>
      </c>
      <c r="O12" s="23" t="s">
        <v>64</v>
      </c>
      <c r="P12" s="18">
        <v>313500000</v>
      </c>
      <c r="Q12" s="57"/>
      <c r="R12" s="31"/>
      <c r="S12" s="31"/>
      <c r="T12" s="40"/>
      <c r="U12" s="78">
        <f>SUM(P12:T12)</f>
        <v>313500000</v>
      </c>
      <c r="V12" s="77">
        <v>137400000</v>
      </c>
      <c r="W12" s="31"/>
      <c r="X12" s="31"/>
      <c r="Y12" s="31"/>
      <c r="Z12" s="40"/>
      <c r="AA12" s="55">
        <f t="shared" si="0"/>
        <v>137400000</v>
      </c>
      <c r="AB12" s="20">
        <f t="shared" si="1"/>
        <v>0.43827751196172249</v>
      </c>
      <c r="AC12" s="25"/>
      <c r="AD12" s="56" t="s">
        <v>39</v>
      </c>
      <c r="AE12" s="22" t="s">
        <v>68</v>
      </c>
    </row>
    <row r="13" spans="1:31" ht="91.95" customHeight="1" x14ac:dyDescent="0.25">
      <c r="A13" s="11">
        <v>293</v>
      </c>
      <c r="B13" s="39" t="s">
        <v>51</v>
      </c>
      <c r="C13" s="37" t="s">
        <v>52</v>
      </c>
      <c r="D13" s="37" t="s">
        <v>53</v>
      </c>
      <c r="E13" s="43" t="s">
        <v>56</v>
      </c>
      <c r="F13" s="27" t="s">
        <v>57</v>
      </c>
      <c r="G13" s="53">
        <v>2021680010133</v>
      </c>
      <c r="H13" s="27" t="s">
        <v>62</v>
      </c>
      <c r="I13" s="32" t="s">
        <v>67</v>
      </c>
      <c r="J13" s="36">
        <v>44562</v>
      </c>
      <c r="K13" s="36">
        <v>44926</v>
      </c>
      <c r="L13" s="30">
        <v>1</v>
      </c>
      <c r="M13" s="82">
        <v>0.05</v>
      </c>
      <c r="N13" s="29">
        <f>IFERROR(IF(M13/L13&gt;100%,100%,M13/L13),"-")</f>
        <v>0.05</v>
      </c>
      <c r="O13" s="23" t="s">
        <v>64</v>
      </c>
      <c r="P13" s="18">
        <v>566500000</v>
      </c>
      <c r="Q13" s="18"/>
      <c r="R13" s="31"/>
      <c r="S13" s="31"/>
      <c r="T13" s="40"/>
      <c r="U13" s="78">
        <f>SUM(P13:T13)</f>
        <v>566500000</v>
      </c>
      <c r="V13" s="77">
        <v>447900000</v>
      </c>
      <c r="W13" s="18"/>
      <c r="X13" s="50"/>
      <c r="Y13" s="50"/>
      <c r="Z13" s="51"/>
      <c r="AA13" s="55">
        <f>SUM(V13:Z13)</f>
        <v>447900000</v>
      </c>
      <c r="AB13" s="20">
        <f t="shared" si="1"/>
        <v>0.79064430714916156</v>
      </c>
      <c r="AC13" s="25"/>
      <c r="AD13" s="56" t="s">
        <v>39</v>
      </c>
      <c r="AE13" s="22" t="s">
        <v>68</v>
      </c>
    </row>
    <row r="14" spans="1:31" ht="90" x14ac:dyDescent="0.25">
      <c r="A14" s="11">
        <v>312</v>
      </c>
      <c r="B14" s="47" t="s">
        <v>51</v>
      </c>
      <c r="C14" s="27" t="s">
        <v>58</v>
      </c>
      <c r="D14" s="27" t="s">
        <v>59</v>
      </c>
      <c r="E14" s="46" t="s">
        <v>60</v>
      </c>
      <c r="F14" s="27" t="s">
        <v>61</v>
      </c>
      <c r="G14" s="53">
        <v>2021680010008</v>
      </c>
      <c r="H14" s="27" t="s">
        <v>40</v>
      </c>
      <c r="I14" s="32" t="s">
        <v>41</v>
      </c>
      <c r="J14" s="36">
        <v>44562</v>
      </c>
      <c r="K14" s="36">
        <v>44926</v>
      </c>
      <c r="L14" s="26">
        <v>2</v>
      </c>
      <c r="M14" s="48">
        <v>0</v>
      </c>
      <c r="N14" s="29">
        <f>IFERROR(IF(M14/L14&gt;100%,100%,M14/L14),"-")</f>
        <v>0</v>
      </c>
      <c r="O14" s="23" t="s">
        <v>65</v>
      </c>
      <c r="P14" s="34">
        <v>837607256</v>
      </c>
      <c r="Q14" s="35"/>
      <c r="R14" s="35"/>
      <c r="S14" s="35"/>
      <c r="T14" s="40"/>
      <c r="U14" s="78">
        <f>SUM(P14:T14)</f>
        <v>837607256</v>
      </c>
      <c r="V14" s="77"/>
      <c r="W14" s="35"/>
      <c r="X14" s="35"/>
      <c r="Y14" s="35"/>
      <c r="Z14" s="40"/>
      <c r="AA14" s="55">
        <f t="shared" si="0"/>
        <v>0</v>
      </c>
      <c r="AB14" s="20">
        <f t="shared" si="1"/>
        <v>0</v>
      </c>
      <c r="AC14" s="25"/>
      <c r="AD14" s="56" t="s">
        <v>39</v>
      </c>
      <c r="AE14" s="22" t="s">
        <v>68</v>
      </c>
    </row>
    <row r="15" spans="1:31" x14ac:dyDescent="0.25">
      <c r="A15" s="12">
        <f>SUM(--(FREQUENCY(A9:A14,A9:A14)&gt;0))</f>
        <v>6</v>
      </c>
      <c r="B15" s="13"/>
      <c r="C15" s="44"/>
      <c r="D15" s="44"/>
      <c r="E15" s="44"/>
      <c r="F15" s="44"/>
      <c r="G15" s="44"/>
      <c r="H15" s="44"/>
      <c r="I15" s="44"/>
      <c r="J15" s="44"/>
      <c r="K15" s="7"/>
      <c r="L15" s="7"/>
      <c r="M15" s="49" t="s">
        <v>16</v>
      </c>
      <c r="N15" s="7">
        <f>IFERROR(AVERAGE(N9:N14),"-")</f>
        <v>0.17517094017094018</v>
      </c>
      <c r="O15" s="8"/>
      <c r="P15" s="14">
        <f t="shared" ref="P15:Z15" si="2">SUM(P9:P14)</f>
        <v>3100000000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9">
        <f>SUM(U9:U14)</f>
        <v>3100000000</v>
      </c>
      <c r="V15" s="14">
        <f t="shared" si="2"/>
        <v>713700000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 t="shared" si="2"/>
        <v>0</v>
      </c>
      <c r="AA15" s="9">
        <f>SUM(AA9:AA14)</f>
        <v>713700000</v>
      </c>
      <c r="AB15" s="10">
        <f>IFERROR(AA15/U15,"-")</f>
        <v>0.23022580645161289</v>
      </c>
      <c r="AC15" s="9">
        <f>SUM(AC9:AC14)</f>
        <v>0</v>
      </c>
      <c r="AD15" s="8"/>
      <c r="AE15" s="8"/>
    </row>
    <row r="17" spans="27:27" x14ac:dyDescent="0.25">
      <c r="AA17"/>
    </row>
    <row r="18" spans="27:27" x14ac:dyDescent="0.25">
      <c r="AA18"/>
    </row>
    <row r="19" spans="27:27" x14ac:dyDescent="0.25">
      <c r="AA19"/>
    </row>
  </sheetData>
  <mergeCells count="18">
    <mergeCell ref="A1:A4"/>
    <mergeCell ref="A5:C5"/>
    <mergeCell ref="A6:C6"/>
    <mergeCell ref="D5:G5"/>
    <mergeCell ref="D6:G6"/>
    <mergeCell ref="AC1:AE1"/>
    <mergeCell ref="AC2:AE2"/>
    <mergeCell ref="AC3:AE3"/>
    <mergeCell ref="AC4:AE4"/>
    <mergeCell ref="AC7:AC8"/>
    <mergeCell ref="AD7:AE7"/>
    <mergeCell ref="B7:F7"/>
    <mergeCell ref="G7:K7"/>
    <mergeCell ref="B1:AB4"/>
    <mergeCell ref="L7:N7"/>
    <mergeCell ref="O7:U7"/>
    <mergeCell ref="V7:AA7"/>
    <mergeCell ref="AB7:AB8"/>
  </mergeCells>
  <conditionalFormatting sqref="N9:N1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2022-02-11T14:11:27Z</dcterms:modified>
</cp:coreProperties>
</file>