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showInkAnnotation="0" autoCompressPictures="0"/>
  <mc:AlternateContent xmlns:mc="http://schemas.openxmlformats.org/markup-compatibility/2006">
    <mc:Choice Requires="x15">
      <x15ac:absPath xmlns:x15ac="http://schemas.microsoft.com/office/spreadsheetml/2010/11/ac" url="C:\Users\cindy\Documents\1 - Alcaldía\2022\1 - PDM\1 - Seguimiento Plan\0 - Plan de acción 2022\02 - Febrero\Publicados\"/>
    </mc:Choice>
  </mc:AlternateContent>
  <xr:revisionPtr revIDLastSave="0" documentId="13_ncr:1_{EEFA6A11-92F4-478F-BD9B-BAEA524881A2}" xr6:coauthVersionLast="47" xr6:coauthVersionMax="47" xr10:uidLastSave="{00000000-0000-0000-0000-000000000000}"/>
  <bookViews>
    <workbookView xWindow="-108" yWindow="-108" windowWidth="23256" windowHeight="12456" xr2:uid="{00000000-000D-0000-FFFF-FFFF00000000}"/>
  </bookViews>
  <sheets>
    <sheet name="PA 2022" sheetId="14" r:id="rId1"/>
  </sheets>
  <definedNames>
    <definedName name="_xlnm._FilterDatabase" localSheetId="0" hidden="1">'PA 2022'!$A$8:$AA$14</definedName>
  </definedNames>
  <calcPr calcId="181029"/>
  <extLst>
    <ext xmlns:mx="http://schemas.microsoft.com/office/mac/excel/2008/main" uri="{7523E5D3-25F3-A5E0-1632-64F254C22452}">
      <mx:ArchID Flags="2"/>
    </ext>
  </extLst>
</workbook>
</file>

<file path=xl/calcChain.xml><?xml version="1.0" encoding="utf-8"?>
<calcChain xmlns="http://schemas.openxmlformats.org/spreadsheetml/2006/main">
  <c r="AB14" i="14" l="1"/>
  <c r="U14" i="14"/>
  <c r="AA14" i="14"/>
  <c r="AC14" i="14" l="1"/>
  <c r="N14" i="14" l="1"/>
  <c r="N13" i="14"/>
  <c r="N12" i="14"/>
  <c r="N11" i="14"/>
  <c r="N10" i="14"/>
  <c r="N9" i="14"/>
  <c r="M13" i="14" l="1"/>
  <c r="M9" i="14"/>
  <c r="M12" i="14"/>
  <c r="AA9" i="14"/>
  <c r="U9" i="14"/>
  <c r="AB9" i="14" l="1"/>
  <c r="AA11" i="14"/>
  <c r="U11" i="14"/>
  <c r="AB11" i="14" l="1"/>
  <c r="A14" i="14"/>
  <c r="V14" i="14" l="1"/>
  <c r="U10" i="14"/>
  <c r="U13" i="14"/>
  <c r="W14" i="14"/>
  <c r="X14" i="14"/>
  <c r="Y14" i="14"/>
  <c r="Z14" i="14"/>
  <c r="S14" i="14"/>
  <c r="AA13" i="14"/>
  <c r="AA10" i="14"/>
  <c r="Q14" i="14"/>
  <c r="R14" i="14"/>
  <c r="T14" i="14"/>
  <c r="P14" i="14"/>
  <c r="AB10" i="14" l="1"/>
</calcChain>
</file>

<file path=xl/sharedStrings.xml><?xml version="1.0" encoding="utf-8"?>
<sst xmlns="http://schemas.openxmlformats.org/spreadsheetml/2006/main" count="93" uniqueCount="66">
  <si>
    <t>AVANCE</t>
  </si>
  <si>
    <t>Línea estratégica</t>
  </si>
  <si>
    <t xml:space="preserve">Programa </t>
  </si>
  <si>
    <t>Nombre del Proyecto</t>
  </si>
  <si>
    <t>Meta programada</t>
  </si>
  <si>
    <t>Meta ejecutada</t>
  </si>
  <si>
    <t>Componente</t>
  </si>
  <si>
    <t>Meta PDM</t>
  </si>
  <si>
    <t>SGP</t>
  </si>
  <si>
    <t>Rubro</t>
  </si>
  <si>
    <t>PDM 2020-2023</t>
  </si>
  <si>
    <t>PROYECTOS DE INVERSIÓN</t>
  </si>
  <si>
    <t>OTROS</t>
  </si>
  <si>
    <t>Dependencia</t>
  </si>
  <si>
    <t>Responsable</t>
  </si>
  <si>
    <t>Actividades</t>
  </si>
  <si>
    <t>TOTALES</t>
  </si>
  <si>
    <t>RECURSOS EJECUTADOS</t>
  </si>
  <si>
    <t>EJECUCIÓN PPTAL</t>
  </si>
  <si>
    <t>Indicador de producto</t>
  </si>
  <si>
    <t>TOTAL PROGRAMADO</t>
  </si>
  <si>
    <t>Fecha inicio</t>
  </si>
  <si>
    <t>Fecha de terminación</t>
  </si>
  <si>
    <t>RECURSOS PROGRAMADOS</t>
  </si>
  <si>
    <t>RESPONSABLES</t>
  </si>
  <si>
    <t>CUMPLIMIENTO DE META</t>
  </si>
  <si>
    <t>RECURSOS GESTIONADOS</t>
  </si>
  <si>
    <t>SGR</t>
  </si>
  <si>
    <t>TOTAL EJECUTADO</t>
  </si>
  <si>
    <t>No.</t>
  </si>
  <si>
    <t xml:space="preserve">FECHA DE SUSCRIPCIÓN:  </t>
  </si>
  <si>
    <t>FECHA DE CORTE:</t>
  </si>
  <si>
    <r>
      <t xml:space="preserve">Página: </t>
    </r>
    <r>
      <rPr>
        <sz val="11"/>
        <rFont val="Arial"/>
        <family val="2"/>
      </rPr>
      <t>1 de 1</t>
    </r>
  </si>
  <si>
    <r>
      <t>Fecha aprobación:</t>
    </r>
    <r>
      <rPr>
        <sz val="11"/>
        <rFont val="Arial"/>
        <family val="2"/>
      </rPr>
      <t xml:space="preserve"> Marzo-24-2021</t>
    </r>
  </si>
  <si>
    <t>RECURSOS PROPIOS INSTITUTOS</t>
  </si>
  <si>
    <t>RECURSOS PROPIOS MUNICIPIO</t>
  </si>
  <si>
    <r>
      <t xml:space="preserve">Versión: </t>
    </r>
    <r>
      <rPr>
        <sz val="11"/>
        <rFont val="Arial"/>
        <family val="2"/>
      </rPr>
      <t>1.0</t>
    </r>
  </si>
  <si>
    <t>BUCARAMANGA CIUDAD VITAL: LA VIDA ES SAGRADA</t>
  </si>
  <si>
    <t>La Nueva Movilidad</t>
  </si>
  <si>
    <t>Metrolínea Evoluciona Y Estrategia Multimodal</t>
  </si>
  <si>
    <t>Formular e implementar 1 programa que permita reducir el déficit operacional del SITM.</t>
  </si>
  <si>
    <t>Número de programas formuladas e implementadas que permitan reducir el déficit operacional del SITM.</t>
  </si>
  <si>
    <t>FORTALECIMIENTO AL SISTEMA INTEGRADO DE TRANSPORTE MASIVO METROLÍNEA - SITM DEL MUNICIPIO DE BUCARAMANGA</t>
  </si>
  <si>
    <t>METROLÍNEA</t>
  </si>
  <si>
    <t>Emilcen Jaimes</t>
  </si>
  <si>
    <t>Implementar y mantener 1 herramienta digital (APP y/o web) que le permita a los usuarios del sistema realizar la planificación eficiente de los viajes.</t>
  </si>
  <si>
    <t>Número de herramientas digitales (APP y/o web) implementadas y mantenidas que le permitan a los usuarios del sistema realizar la planificación eficiente de los viajes.</t>
  </si>
  <si>
    <t>Formular e implementar 1 estrategia integrada de complementariedad, multimodalidad enfocada en el fortalecimiento del sistema de bicicletas públicas, inclusión de buses (baja o cero emisiones) e infraestructura sostenible requerida de acuerdo a las condiciones de operación del sistema.</t>
  </si>
  <si>
    <t>Número de estrategias integradas de complementariedad, multimodal enfocada en el fortalecimiento del sistema de bicicletas públicas, inclusión de buses (baja o cero emisiones) e infraestructura sostenible requerida formuladas e implementadas de acuerdo a las condiciones de operación del sistema.</t>
  </si>
  <si>
    <t>IMPLEMENTACION DEL SISTEMA DE BICICLETAS PÚBLICO (SBP) - CLOBI EN EL MUNICIPIO DE BUCARAMANGA</t>
  </si>
  <si>
    <t>Implementar 3 estrategias para el estímulo de demanda de pasajeros del sistema de transporte público (tarifas diferenciadas, tarifas dinámicas, entre otros).</t>
  </si>
  <si>
    <t>Número de estrategias implementadas para el estímulo de demanda de pasajeros del sistema de transporte público (tarifas diferenciadas, tarifas dinámicas, entre otros).</t>
  </si>
  <si>
    <t xml:space="preserve"> PLAN DE ACCIÓN - PLAN DE DESARROLLO MUNICIPAL
METROLÍNEA S.A.</t>
  </si>
  <si>
    <t>IMPLEMENTACIÓN Y ACTUALIZACIÓN DE UNA HERRAMIENTA DIGITAL APP QUE FACILITE A LOS USUARIOS LA PLANIFICACIÓN DE LOS VIAJES EN EL SITM METROLINEA EN EL MUNICIPIO DE BUCARAMANGA</t>
  </si>
  <si>
    <t>CONTRIBUCIÓN AL ESTIMULO DE LA DEMANDA DE USUARIOS EN EL SISTEMA INTEGRADO DE TRANSPORTE MASIVO METROLINEA - SITM EN EL MUNICIPIO DE BUCARAMANGA</t>
  </si>
  <si>
    <t>IMPLEMENTACIÓN ESTRATEGIA INTEGRADA DE COMPLEMENTARIEDAD, MULTIMODALIDAD ENFOCADA EN LA INCLUSIÓN DE BUSES (BAJA O CERO EMISIONES) REQUERIDA DE ACUERDO A LA NORMATIVIDAD NACIONAL Y LOCAL VIGENTE  BUCARAMANGA</t>
  </si>
  <si>
    <r>
      <t xml:space="preserve">Código:  </t>
    </r>
    <r>
      <rPr>
        <sz val="11"/>
        <rFont val="Arial"/>
        <family val="2"/>
      </rPr>
      <t>F-DPM-1210-238,37-030</t>
    </r>
  </si>
  <si>
    <t>Código BPIN</t>
  </si>
  <si>
    <t>Implementar estrategia para el estímulo de demanda de pasajeros en el SITM Metrolínea a traves del proyecto de tarifas diferenciadas.</t>
  </si>
  <si>
    <t>Realizar la gestión de los recursos programada ante la Alcaldía Bucaramanga.
Empleo por parte del ente gestor, de los recursos entregados por la Alcaldía de Bucaramanga durante la vigencia, de conformidad con la destinación aprobada para los mismos.</t>
  </si>
  <si>
    <t>Presentar y divulgar, a la ciudadanía y usuarios del Sistema, la APP implementada.
Actualizar y mantener la APP de Metrolínea.</t>
  </si>
  <si>
    <t>Realizar el piloto de ruta de bus eléctrico en el SITM Metrolínea
Elaborar la evaluación del resultado del piloto de ruta de bus eléctrico</t>
  </si>
  <si>
    <t>Sostenimiento de la operación del Sistema Público de Bicicletas CLOBI</t>
  </si>
  <si>
    <t>2.3.2.02.02.006.2409004.64112.201</t>
  </si>
  <si>
    <t>2.3.2.02.02.006.2408037.64112.201</t>
  </si>
  <si>
    <t>2.3.2.02.02.006.2408004.64114.201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</si>
</sst>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 #,##0.00_-;\-&quot;$&quot;\ * #,##0.00_-;_-&quot;$&quot;\ * &quot;-&quot;??_-;_-@_-"/>
    <numFmt numFmtId="164" formatCode="dd/mm/yyyy;@"/>
    <numFmt numFmtId="165" formatCode="_-&quot;$&quot;\ * #,##0_-;\-&quot;$&quot;\ * #,##0_-;_-&quot;$&quot;\ * &quot;-&quot;??_-;_-@_-"/>
    <numFmt numFmtId="166" formatCode="&quot;$&quot;\ #,##0"/>
    <numFmt numFmtId="167" formatCode="#,##0.0"/>
    <numFmt numFmtId="168" formatCode="0.0%"/>
  </numFmts>
  <fonts count="10" x14ac:knownFonts="1">
    <font>
      <sz val="11"/>
      <color theme="1"/>
      <name val="Arial"/>
      <family val="2"/>
    </font>
    <font>
      <u/>
      <sz val="11"/>
      <color theme="10"/>
      <name val="Arial"/>
      <family val="2"/>
    </font>
    <font>
      <u/>
      <sz val="11"/>
      <color theme="11"/>
      <name val="Arial"/>
      <family val="2"/>
    </font>
    <font>
      <sz val="11"/>
      <color theme="1"/>
      <name val="Arial"/>
      <family val="2"/>
    </font>
    <font>
      <b/>
      <sz val="11"/>
      <color theme="1"/>
      <name val="Arial"/>
      <family val="2"/>
    </font>
    <font>
      <sz val="10"/>
      <name val="Arial"/>
      <family val="2"/>
    </font>
    <font>
      <sz val="11"/>
      <name val="Arial"/>
      <family val="2"/>
    </font>
    <font>
      <b/>
      <sz val="11"/>
      <name val="Arial"/>
      <family val="2"/>
    </font>
    <font>
      <sz val="11"/>
      <color indexed="8"/>
      <name val="Arial"/>
      <family val="2"/>
    </font>
    <font>
      <sz val="11"/>
      <color rgb="FF00000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indexed="64"/>
      </right>
      <top/>
      <bottom/>
      <diagonal/>
    </border>
    <border>
      <left style="thin">
        <color auto="1"/>
      </left>
      <right style="thin">
        <color auto="1"/>
      </right>
      <top/>
      <bottom style="thin">
        <color auto="1"/>
      </bottom>
      <diagonal/>
    </border>
  </borders>
  <cellStyleXfs count="110">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9" fontId="3" fillId="0" borderId="0" applyFont="0" applyFill="0" applyBorder="0" applyAlignment="0" applyProtection="0"/>
    <xf numFmtId="44" fontId="3" fillId="0" borderId="0" applyFont="0" applyFill="0" applyBorder="0" applyAlignment="0" applyProtection="0"/>
    <xf numFmtId="0" fontId="5" fillId="0" borderId="0"/>
  </cellStyleXfs>
  <cellXfs count="79">
    <xf numFmtId="0" fontId="0" fillId="0" borderId="0" xfId="0"/>
    <xf numFmtId="0" fontId="0" fillId="0" borderId="0" xfId="0" applyFont="1"/>
    <xf numFmtId="0" fontId="0" fillId="3" borderId="0" xfId="0" applyFont="1" applyFill="1" applyBorder="1" applyAlignment="1">
      <alignment vertical="top"/>
    </xf>
    <xf numFmtId="0" fontId="0" fillId="3" borderId="6" xfId="0" applyFont="1" applyFill="1" applyBorder="1" applyAlignment="1">
      <alignment vertical="top"/>
    </xf>
    <xf numFmtId="0" fontId="0" fillId="3" borderId="0" xfId="0" applyFont="1" applyFill="1" applyBorder="1"/>
    <xf numFmtId="0" fontId="0" fillId="3" borderId="6" xfId="0" applyFont="1" applyFill="1" applyBorder="1"/>
    <xf numFmtId="9" fontId="7" fillId="2" borderId="2" xfId="0" applyNumberFormat="1" applyFont="1" applyFill="1" applyBorder="1" applyAlignment="1">
      <alignment horizontal="center" vertical="center"/>
    </xf>
    <xf numFmtId="165" fontId="7" fillId="2" borderId="2" xfId="108" applyNumberFormat="1" applyFont="1" applyFill="1" applyBorder="1" applyAlignment="1">
      <alignment vertical="center"/>
    </xf>
    <xf numFmtId="9" fontId="7" fillId="2" borderId="2" xfId="107"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4" xfId="0" applyFont="1" applyFill="1" applyBorder="1" applyAlignment="1">
      <alignment horizontal="center" vertical="center"/>
    </xf>
    <xf numFmtId="9" fontId="7" fillId="2" borderId="5" xfId="0" applyNumberFormat="1" applyFont="1" applyFill="1" applyBorder="1" applyAlignment="1">
      <alignment horizontal="center" vertical="center"/>
    </xf>
    <xf numFmtId="9" fontId="7" fillId="2" borderId="3" xfId="0" applyNumberFormat="1" applyFont="1" applyFill="1" applyBorder="1" applyAlignment="1">
      <alignment horizontal="center" vertical="center"/>
    </xf>
    <xf numFmtId="164" fontId="0" fillId="0" borderId="2" xfId="0" applyNumberFormat="1" applyFont="1" applyBorder="1" applyAlignment="1">
      <alignment horizontal="justify" vertical="center" wrapText="1"/>
    </xf>
    <xf numFmtId="9" fontId="0" fillId="0" borderId="2" xfId="0" applyNumberFormat="1" applyFont="1" applyBorder="1" applyAlignment="1">
      <alignment horizontal="center" vertical="center"/>
    </xf>
    <xf numFmtId="0" fontId="0" fillId="0" borderId="2" xfId="0" applyFont="1" applyBorder="1" applyAlignment="1">
      <alignment horizontal="center" vertical="center" wrapText="1"/>
    </xf>
    <xf numFmtId="0" fontId="0" fillId="0" borderId="2" xfId="0" applyFont="1" applyBorder="1" applyAlignment="1">
      <alignment horizontal="right"/>
    </xf>
    <xf numFmtId="0" fontId="0" fillId="0" borderId="2" xfId="0" applyFont="1" applyBorder="1" applyAlignment="1">
      <alignment vertical="center" wrapText="1"/>
    </xf>
    <xf numFmtId="164" fontId="0" fillId="3" borderId="1" xfId="0" applyNumberFormat="1" applyFont="1" applyFill="1" applyBorder="1" applyAlignment="1">
      <alignment horizontal="justify" vertical="center" wrapText="1"/>
    </xf>
    <xf numFmtId="0" fontId="6" fillId="0" borderId="2" xfId="0" applyFont="1" applyBorder="1" applyAlignment="1">
      <alignment vertical="center" wrapText="1"/>
    </xf>
    <xf numFmtId="0" fontId="7" fillId="2" borderId="2" xfId="0" applyFont="1" applyFill="1" applyBorder="1" applyAlignment="1">
      <alignment horizontal="justify" vertical="center" wrapText="1"/>
    </xf>
    <xf numFmtId="0" fontId="6" fillId="0" borderId="2" xfId="0" applyFont="1" applyBorder="1" applyAlignment="1">
      <alignment horizontal="justify" vertical="center" wrapText="1"/>
    </xf>
    <xf numFmtId="164" fontId="0" fillId="0" borderId="2" xfId="0" applyNumberFormat="1" applyFont="1" applyBorder="1" applyAlignment="1">
      <alignment horizontal="center" vertical="center" wrapText="1"/>
    </xf>
    <xf numFmtId="0" fontId="0" fillId="0" borderId="1" xfId="0" applyFont="1" applyBorder="1" applyAlignment="1">
      <alignment horizontal="justify" vertical="center" wrapText="1"/>
    </xf>
    <xf numFmtId="0" fontId="6" fillId="0" borderId="1" xfId="0" applyFont="1" applyBorder="1" applyAlignment="1">
      <alignment horizontal="justify" vertical="center" wrapText="1"/>
    </xf>
    <xf numFmtId="0" fontId="7" fillId="2" borderId="1" xfId="0" applyFont="1" applyFill="1" applyBorder="1" applyAlignment="1">
      <alignment horizontal="justify" vertical="center" wrapText="1"/>
    </xf>
    <xf numFmtId="164" fontId="0" fillId="0" borderId="1" xfId="0" applyNumberFormat="1" applyFont="1" applyBorder="1" applyAlignment="1">
      <alignment horizontal="center" vertical="center" wrapText="1"/>
    </xf>
    <xf numFmtId="9" fontId="0" fillId="0" borderId="1" xfId="0" applyNumberFormat="1" applyFont="1" applyBorder="1" applyAlignment="1">
      <alignment horizontal="center" vertical="center"/>
    </xf>
    <xf numFmtId="166" fontId="6" fillId="0" borderId="2" xfId="0" applyNumberFormat="1" applyFont="1" applyBorder="1" applyAlignment="1">
      <alignment horizontal="right" vertical="center" wrapText="1"/>
    </xf>
    <xf numFmtId="166" fontId="7" fillId="2" borderId="2" xfId="108" applyNumberFormat="1" applyFont="1" applyFill="1" applyBorder="1" applyAlignment="1">
      <alignment horizontal="right" vertical="center" wrapText="1"/>
    </xf>
    <xf numFmtId="3" fontId="8" fillId="0" borderId="1" xfId="0" applyNumberFormat="1" applyFont="1" applyFill="1" applyBorder="1" applyAlignment="1">
      <alignment horizontal="center" vertical="center" wrapText="1"/>
    </xf>
    <xf numFmtId="9" fontId="6" fillId="0" borderId="2" xfId="107" applyFont="1" applyBorder="1" applyAlignment="1">
      <alignment horizontal="center" vertical="center" wrapText="1"/>
    </xf>
    <xf numFmtId="0" fontId="7" fillId="2" borderId="2" xfId="0" applyFont="1" applyFill="1" applyBorder="1" applyAlignment="1">
      <alignment horizontal="center" vertical="center"/>
    </xf>
    <xf numFmtId="0" fontId="7" fillId="2" borderId="2" xfId="0" applyFont="1" applyFill="1" applyBorder="1" applyAlignment="1">
      <alignment horizontal="center" vertical="center" wrapText="1"/>
    </xf>
    <xf numFmtId="1" fontId="0" fillId="0" borderId="2" xfId="0" applyNumberFormat="1" applyFont="1" applyBorder="1" applyAlignment="1">
      <alignment vertical="center"/>
    </xf>
    <xf numFmtId="0" fontId="9" fillId="0" borderId="1" xfId="0" applyFont="1" applyBorder="1" applyAlignment="1">
      <alignment horizontal="justify" vertical="center" wrapText="1"/>
    </xf>
    <xf numFmtId="0" fontId="7" fillId="2" borderId="2" xfId="0" applyFont="1" applyFill="1" applyBorder="1" applyAlignment="1">
      <alignment horizontal="center" vertical="center" wrapText="1"/>
    </xf>
    <xf numFmtId="0" fontId="4" fillId="0" borderId="2" xfId="0" applyFont="1" applyBorder="1" applyAlignment="1">
      <alignment horizontal="center" vertical="center"/>
    </xf>
    <xf numFmtId="0" fontId="0" fillId="2" borderId="2" xfId="0" applyFont="1" applyFill="1" applyBorder="1" applyAlignment="1">
      <alignment vertical="center"/>
    </xf>
    <xf numFmtId="14" fontId="0" fillId="3" borderId="0" xfId="0" applyNumberFormat="1" applyFont="1" applyFill="1" applyBorder="1" applyAlignment="1">
      <alignment vertical="top"/>
    </xf>
    <xf numFmtId="0" fontId="7" fillId="2" borderId="3" xfId="0" applyFont="1" applyFill="1" applyBorder="1" applyAlignment="1">
      <alignment horizontal="center" vertical="center"/>
    </xf>
    <xf numFmtId="0" fontId="7" fillId="2" borderId="4" xfId="0" applyFont="1" applyFill="1" applyBorder="1" applyAlignment="1">
      <alignment horizontal="justify"/>
    </xf>
    <xf numFmtId="0" fontId="7" fillId="2" borderId="5" xfId="0" applyFont="1" applyFill="1" applyBorder="1"/>
    <xf numFmtId="0" fontId="7" fillId="2" borderId="2" xfId="0" applyFont="1" applyFill="1" applyBorder="1" applyAlignment="1">
      <alignment vertical="center"/>
    </xf>
    <xf numFmtId="0" fontId="4" fillId="0" borderId="0" xfId="0" applyFont="1"/>
    <xf numFmtId="3" fontId="8" fillId="0" borderId="1" xfId="0" applyNumberFormat="1" applyFont="1" applyFill="1" applyBorder="1" applyAlignment="1">
      <alignment horizontal="center" vertical="center" wrapText="1"/>
    </xf>
    <xf numFmtId="167" fontId="8" fillId="2" borderId="1" xfId="0" applyNumberFormat="1" applyFont="1" applyFill="1" applyBorder="1" applyAlignment="1">
      <alignment horizontal="center" vertical="center" wrapText="1"/>
    </xf>
    <xf numFmtId="9" fontId="0" fillId="0" borderId="1" xfId="0" applyNumberFormat="1" applyFont="1" applyBorder="1" applyAlignment="1">
      <alignment horizontal="center" vertical="center"/>
    </xf>
    <xf numFmtId="164" fontId="0" fillId="0" borderId="2" xfId="0" applyNumberFormat="1" applyBorder="1" applyAlignment="1">
      <alignment horizontal="center" vertical="center" wrapText="1"/>
    </xf>
    <xf numFmtId="3" fontId="8" fillId="0" borderId="2" xfId="0" applyNumberFormat="1" applyFont="1" applyBorder="1" applyAlignment="1">
      <alignment horizontal="center" vertical="center" wrapText="1"/>
    </xf>
    <xf numFmtId="9" fontId="0" fillId="0" borderId="2" xfId="0" applyNumberFormat="1" applyBorder="1" applyAlignment="1">
      <alignment horizontal="center" vertical="center"/>
    </xf>
    <xf numFmtId="0" fontId="0" fillId="0" borderId="2" xfId="0" applyBorder="1" applyAlignment="1">
      <alignment horizontal="right"/>
    </xf>
    <xf numFmtId="168" fontId="6" fillId="0" borderId="2" xfId="107" applyNumberFormat="1" applyFont="1" applyFill="1" applyBorder="1" applyAlignment="1">
      <alignment horizontal="center" vertical="center" wrapText="1"/>
    </xf>
    <xf numFmtId="0" fontId="0" fillId="0" borderId="2" xfId="0" applyBorder="1" applyAlignment="1">
      <alignment horizontal="center" vertical="center" wrapText="1"/>
    </xf>
    <xf numFmtId="4" fontId="8" fillId="2" borderId="1" xfId="0" applyNumberFormat="1" applyFont="1" applyFill="1" applyBorder="1" applyAlignment="1">
      <alignment horizontal="center" vertical="center" wrapText="1"/>
    </xf>
    <xf numFmtId="3" fontId="8" fillId="2" borderId="1" xfId="0" applyNumberFormat="1" applyFont="1" applyFill="1" applyBorder="1" applyAlignment="1">
      <alignment horizontal="center" vertical="center" wrapText="1"/>
    </xf>
    <xf numFmtId="49" fontId="0" fillId="0" borderId="2" xfId="0" applyNumberFormat="1" applyFont="1" applyBorder="1" applyAlignment="1">
      <alignment horizontal="left" vertical="center" wrapText="1"/>
    </xf>
    <xf numFmtId="2" fontId="6" fillId="0" borderId="2" xfId="109" applyNumberFormat="1" applyFont="1" applyBorder="1" applyAlignment="1">
      <alignment horizontal="center" vertical="center" wrapText="1"/>
    </xf>
    <xf numFmtId="0" fontId="4" fillId="0" borderId="2" xfId="0" applyFont="1" applyFill="1" applyBorder="1" applyAlignment="1">
      <alignment horizontal="left" vertical="center"/>
    </xf>
    <xf numFmtId="0" fontId="4" fillId="0" borderId="1" xfId="0" applyFont="1" applyFill="1" applyBorder="1" applyAlignment="1">
      <alignment horizontal="left" vertical="center"/>
    </xf>
    <xf numFmtId="14" fontId="0" fillId="0" borderId="4" xfId="0" applyNumberFormat="1" applyFont="1" applyFill="1" applyBorder="1" applyAlignment="1">
      <alignment horizontal="center" vertical="top"/>
    </xf>
    <xf numFmtId="14" fontId="0" fillId="0" borderId="5" xfId="0" applyNumberFormat="1" applyFont="1" applyFill="1" applyBorder="1" applyAlignment="1">
      <alignment horizontal="center" vertical="top"/>
    </xf>
    <xf numFmtId="14" fontId="0" fillId="0" borderId="3" xfId="0" applyNumberFormat="1" applyFont="1" applyFill="1" applyBorder="1" applyAlignment="1">
      <alignment horizontal="center" vertical="top"/>
    </xf>
    <xf numFmtId="2" fontId="7" fillId="0" borderId="2" xfId="109" applyNumberFormat="1" applyFont="1" applyBorder="1" applyAlignment="1">
      <alignment horizontal="left" vertical="center" wrapText="1"/>
    </xf>
    <xf numFmtId="2" fontId="7" fillId="0" borderId="2" xfId="109" applyNumberFormat="1" applyFont="1" applyFill="1" applyBorder="1" applyAlignment="1">
      <alignment horizontal="left" vertical="center" wrapText="1"/>
    </xf>
    <xf numFmtId="0" fontId="7" fillId="2" borderId="2" xfId="0" applyFont="1" applyFill="1" applyBorder="1" applyAlignment="1">
      <alignment horizontal="center" vertical="center" wrapText="1"/>
    </xf>
    <xf numFmtId="0" fontId="7" fillId="2" borderId="2" xfId="0" applyFont="1" applyFill="1" applyBorder="1" applyAlignment="1">
      <alignment horizontal="center" vertical="center"/>
    </xf>
    <xf numFmtId="2" fontId="7" fillId="0" borderId="2" xfId="109" applyNumberFormat="1" applyFont="1" applyBorder="1" applyAlignment="1">
      <alignment horizontal="center" vertical="center" wrapText="1"/>
    </xf>
    <xf numFmtId="2" fontId="7" fillId="0" borderId="1" xfId="109" applyNumberFormat="1" applyFont="1" applyBorder="1" applyAlignment="1">
      <alignment horizontal="center" vertical="center" wrapText="1"/>
    </xf>
    <xf numFmtId="9" fontId="6" fillId="0" borderId="1" xfId="107" applyFont="1" applyBorder="1" applyAlignment="1">
      <alignment horizontal="center" vertical="center" wrapText="1"/>
    </xf>
    <xf numFmtId="9" fontId="6" fillId="0" borderId="7" xfId="107" applyFont="1" applyBorder="1" applyAlignment="1">
      <alignment horizontal="center" vertical="center" wrapText="1"/>
    </xf>
    <xf numFmtId="166" fontId="6" fillId="0" borderId="1" xfId="0" applyNumberFormat="1" applyFont="1" applyBorder="1" applyAlignment="1">
      <alignment vertical="center" wrapText="1"/>
    </xf>
    <xf numFmtId="166" fontId="6" fillId="0" borderId="7" xfId="0" applyNumberFormat="1" applyFont="1" applyBorder="1" applyAlignment="1">
      <alignment vertical="center" wrapText="1"/>
    </xf>
    <xf numFmtId="0" fontId="4" fillId="0" borderId="1" xfId="0" applyFont="1" applyBorder="1" applyAlignment="1">
      <alignment horizontal="center" vertical="center"/>
    </xf>
    <xf numFmtId="0" fontId="4" fillId="0" borderId="7" xfId="0" applyFont="1" applyBorder="1" applyAlignment="1">
      <alignment horizontal="center" vertical="center"/>
    </xf>
    <xf numFmtId="0" fontId="0" fillId="0" borderId="1" xfId="0" applyFont="1" applyBorder="1" applyAlignment="1">
      <alignment horizontal="center" vertical="center" wrapText="1"/>
    </xf>
    <xf numFmtId="0" fontId="0" fillId="0" borderId="7" xfId="0" applyFont="1" applyBorder="1" applyAlignment="1">
      <alignment horizontal="center" vertical="center" wrapText="1"/>
    </xf>
    <xf numFmtId="166" fontId="7" fillId="2" borderId="1" xfId="108" applyNumberFormat="1" applyFont="1" applyFill="1" applyBorder="1" applyAlignment="1">
      <alignment horizontal="right" vertical="center" wrapText="1"/>
    </xf>
    <xf numFmtId="166" fontId="7" fillId="2" borderId="7" xfId="108" applyNumberFormat="1" applyFont="1" applyFill="1" applyBorder="1" applyAlignment="1">
      <alignment horizontal="right" vertical="center" wrapText="1"/>
    </xf>
  </cellXfs>
  <cellStyles count="110">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Moneda" xfId="108" builtinId="4"/>
    <cellStyle name="Normal" xfId="0" builtinId="0"/>
    <cellStyle name="Normal 2" xfId="109" xr:uid="{00000000-0005-0000-0000-00006C000000}"/>
    <cellStyle name="Porcentaje" xfId="107" builtinId="5"/>
  </cellStyles>
  <dxfs count="9">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
      <font>
        <b/>
        <i val="0"/>
        <color theme="0"/>
      </font>
      <fill>
        <patternFill>
          <bgColor rgb="FFFF714F"/>
        </patternFill>
      </fill>
    </dxf>
    <dxf>
      <font>
        <b/>
        <i val="0"/>
        <color theme="1" tint="0.24994659260841701"/>
      </font>
      <fill>
        <patternFill>
          <bgColor rgb="FFFFFF65"/>
        </patternFill>
      </fill>
    </dxf>
    <dxf>
      <font>
        <b/>
        <i val="0"/>
        <color theme="1" tint="0.24994659260841701"/>
      </font>
      <fill>
        <patternFill>
          <bgColor rgb="FF92D050"/>
        </patternFill>
      </fill>
    </dxf>
  </dxfs>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CC99"/>
      <color rgb="FFFFFF65"/>
      <color rgb="FFFF714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445900</xdr:colOff>
      <xdr:row>0</xdr:row>
      <xdr:rowOff>38100</xdr:rowOff>
    </xdr:from>
    <xdr:to>
      <xdr:col>1</xdr:col>
      <xdr:colOff>361785</xdr:colOff>
      <xdr:row>3</xdr:row>
      <xdr:rowOff>131163</xdr:rowOff>
    </xdr:to>
    <xdr:pic>
      <xdr:nvPicPr>
        <xdr:cNvPr id="2" name="2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445900" y="214796"/>
          <a:ext cx="625318" cy="6231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14"/>
  <sheetViews>
    <sheetView tabSelected="1" topLeftCell="B1" zoomScale="60" zoomScaleNormal="60" workbookViewId="0">
      <selection activeCell="AB15" sqref="AB15"/>
    </sheetView>
  </sheetViews>
  <sheetFormatPr baseColWidth="10" defaultColWidth="11.09765625" defaultRowHeight="13.8" x14ac:dyDescent="0.25"/>
  <cols>
    <col min="1" max="1" width="9.3984375" style="1" customWidth="1"/>
    <col min="2" max="4" width="19.8984375" style="1" customWidth="1"/>
    <col min="5" max="5" width="47.09765625" style="1" customWidth="1"/>
    <col min="6" max="6" width="43.59765625" style="1" customWidth="1"/>
    <col min="7" max="7" width="16.59765625" style="1" customWidth="1"/>
    <col min="8" max="8" width="43.3984375" style="1" customWidth="1"/>
    <col min="9" max="9" width="52.59765625" style="1" customWidth="1"/>
    <col min="10" max="10" width="11.3984375" style="1" bestFit="1" customWidth="1"/>
    <col min="11" max="11" width="16" style="1" customWidth="1"/>
    <col min="12" max="13" width="14.8984375" style="1" customWidth="1"/>
    <col min="14" max="14" width="11.3984375" style="1" bestFit="1" customWidth="1"/>
    <col min="15" max="15" width="30.69921875" style="1" customWidth="1"/>
    <col min="16" max="16" width="18.8984375" style="1" bestFit="1" customWidth="1"/>
    <col min="17" max="18" width="9.09765625" style="1" customWidth="1"/>
    <col min="19" max="19" width="16.3984375" style="1" customWidth="1"/>
    <col min="20" max="20" width="13.3984375" style="1" customWidth="1"/>
    <col min="21" max="21" width="20.8984375" style="1" customWidth="1"/>
    <col min="22" max="22" width="18.8984375" style="1" customWidth="1"/>
    <col min="23" max="24" width="9.09765625" style="1" customWidth="1"/>
    <col min="25" max="25" width="16.8984375" style="1" customWidth="1"/>
    <col min="26" max="26" width="13.3984375" style="1" customWidth="1"/>
    <col min="27" max="27" width="20.8984375" style="1" customWidth="1"/>
    <col min="28" max="28" width="13.59765625" style="1" customWidth="1"/>
    <col min="29" max="29" width="20.59765625" style="1" customWidth="1"/>
    <col min="30" max="30" width="16.19921875" style="1" customWidth="1"/>
    <col min="31" max="31" width="15.3984375" style="1" customWidth="1"/>
    <col min="32" max="16384" width="11.09765625" style="1"/>
  </cols>
  <sheetData>
    <row r="1" spans="1:31" x14ac:dyDescent="0.25">
      <c r="A1" s="57"/>
      <c r="B1" s="67" t="s">
        <v>52</v>
      </c>
      <c r="C1" s="67"/>
      <c r="D1" s="67"/>
      <c r="E1" s="67"/>
      <c r="F1" s="67"/>
      <c r="G1" s="67"/>
      <c r="H1" s="67"/>
      <c r="I1" s="67"/>
      <c r="J1" s="67"/>
      <c r="K1" s="67"/>
      <c r="L1" s="67"/>
      <c r="M1" s="67"/>
      <c r="N1" s="67"/>
      <c r="O1" s="67"/>
      <c r="P1" s="67"/>
      <c r="Q1" s="67"/>
      <c r="R1" s="67"/>
      <c r="S1" s="67"/>
      <c r="T1" s="67"/>
      <c r="U1" s="67"/>
      <c r="V1" s="67"/>
      <c r="W1" s="67"/>
      <c r="X1" s="67"/>
      <c r="Y1" s="67"/>
      <c r="Z1" s="67"/>
      <c r="AA1" s="67"/>
      <c r="AB1" s="67"/>
      <c r="AC1" s="63" t="s">
        <v>56</v>
      </c>
      <c r="AD1" s="63"/>
      <c r="AE1" s="63"/>
    </row>
    <row r="2" spans="1:31" x14ac:dyDescent="0.25">
      <c r="A2" s="5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4" t="s">
        <v>36</v>
      </c>
      <c r="AD2" s="64"/>
      <c r="AE2" s="64"/>
    </row>
    <row r="3" spans="1:31" x14ac:dyDescent="0.25">
      <c r="A3" s="57"/>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4" t="s">
        <v>33</v>
      </c>
      <c r="AD3" s="64"/>
      <c r="AE3" s="64"/>
    </row>
    <row r="4" spans="1:31" x14ac:dyDescent="0.25">
      <c r="A4" s="57"/>
      <c r="B4" s="67"/>
      <c r="C4" s="67"/>
      <c r="D4" s="67"/>
      <c r="E4" s="67"/>
      <c r="F4" s="67"/>
      <c r="G4" s="67"/>
      <c r="H4" s="68"/>
      <c r="I4" s="68"/>
      <c r="J4" s="68"/>
      <c r="K4" s="68"/>
      <c r="L4" s="68"/>
      <c r="M4" s="68"/>
      <c r="N4" s="68"/>
      <c r="O4" s="68"/>
      <c r="P4" s="68"/>
      <c r="Q4" s="68"/>
      <c r="R4" s="68"/>
      <c r="S4" s="68"/>
      <c r="T4" s="68"/>
      <c r="U4" s="68"/>
      <c r="V4" s="68"/>
      <c r="W4" s="68"/>
      <c r="X4" s="68"/>
      <c r="Y4" s="68"/>
      <c r="Z4" s="68"/>
      <c r="AA4" s="68"/>
      <c r="AB4" s="68"/>
      <c r="AC4" s="64" t="s">
        <v>32</v>
      </c>
      <c r="AD4" s="64"/>
      <c r="AE4" s="64"/>
    </row>
    <row r="5" spans="1:31" ht="15" customHeight="1" x14ac:dyDescent="0.25">
      <c r="A5" s="58" t="s">
        <v>30</v>
      </c>
      <c r="B5" s="58"/>
      <c r="C5" s="58"/>
      <c r="D5" s="60">
        <v>44624</v>
      </c>
      <c r="E5" s="61"/>
      <c r="F5" s="61"/>
      <c r="G5" s="62"/>
      <c r="H5" s="39"/>
      <c r="I5" s="39"/>
      <c r="J5" s="39"/>
      <c r="K5" s="39"/>
      <c r="L5" s="39"/>
      <c r="M5" s="2"/>
      <c r="N5" s="2"/>
      <c r="O5" s="2"/>
      <c r="P5" s="2"/>
      <c r="Q5" s="2"/>
      <c r="R5" s="2"/>
      <c r="S5" s="2"/>
      <c r="T5" s="2"/>
      <c r="U5" s="2"/>
      <c r="V5" s="2"/>
      <c r="W5" s="2"/>
      <c r="X5" s="2"/>
      <c r="Y5" s="2"/>
      <c r="Z5" s="2"/>
      <c r="AA5" s="2"/>
      <c r="AB5" s="2"/>
      <c r="AC5" s="2"/>
      <c r="AD5" s="2"/>
      <c r="AE5" s="3"/>
    </row>
    <row r="6" spans="1:31" x14ac:dyDescent="0.25">
      <c r="A6" s="59" t="s">
        <v>31</v>
      </c>
      <c r="B6" s="59"/>
      <c r="C6" s="59"/>
      <c r="D6" s="60">
        <v>44620</v>
      </c>
      <c r="E6" s="61"/>
      <c r="F6" s="61"/>
      <c r="G6" s="62"/>
      <c r="H6" s="39"/>
      <c r="I6" s="39"/>
      <c r="J6" s="39"/>
      <c r="K6" s="39"/>
      <c r="L6" s="39"/>
      <c r="M6" s="2"/>
      <c r="N6" s="2"/>
      <c r="O6" s="2"/>
      <c r="P6" s="2"/>
      <c r="Q6" s="2"/>
      <c r="R6" s="2"/>
      <c r="S6" s="2"/>
      <c r="T6" s="2"/>
      <c r="U6" s="2"/>
      <c r="V6" s="2"/>
      <c r="W6" s="2"/>
      <c r="X6" s="2"/>
      <c r="Y6" s="2"/>
      <c r="Z6" s="2"/>
      <c r="AA6" s="2"/>
      <c r="AB6" s="2"/>
      <c r="AC6" s="2"/>
      <c r="AD6" s="4"/>
      <c r="AE6" s="5"/>
    </row>
    <row r="7" spans="1:31" x14ac:dyDescent="0.25">
      <c r="A7" s="38"/>
      <c r="B7" s="66" t="s">
        <v>10</v>
      </c>
      <c r="C7" s="66"/>
      <c r="D7" s="66"/>
      <c r="E7" s="66"/>
      <c r="F7" s="66"/>
      <c r="G7" s="66" t="s">
        <v>11</v>
      </c>
      <c r="H7" s="66"/>
      <c r="I7" s="66"/>
      <c r="J7" s="66"/>
      <c r="K7" s="66"/>
      <c r="L7" s="66" t="s">
        <v>25</v>
      </c>
      <c r="M7" s="66"/>
      <c r="N7" s="66"/>
      <c r="O7" s="66" t="s">
        <v>23</v>
      </c>
      <c r="P7" s="66"/>
      <c r="Q7" s="66"/>
      <c r="R7" s="66"/>
      <c r="S7" s="66"/>
      <c r="T7" s="66"/>
      <c r="U7" s="66"/>
      <c r="V7" s="66" t="s">
        <v>17</v>
      </c>
      <c r="W7" s="66"/>
      <c r="X7" s="66"/>
      <c r="Y7" s="66"/>
      <c r="Z7" s="66"/>
      <c r="AA7" s="66"/>
      <c r="AB7" s="65" t="s">
        <v>18</v>
      </c>
      <c r="AC7" s="65" t="s">
        <v>26</v>
      </c>
      <c r="AD7" s="65" t="s">
        <v>24</v>
      </c>
      <c r="AE7" s="65"/>
    </row>
    <row r="8" spans="1:31" ht="41.4" x14ac:dyDescent="0.25">
      <c r="A8" s="32" t="s">
        <v>29</v>
      </c>
      <c r="B8" s="33" t="s">
        <v>1</v>
      </c>
      <c r="C8" s="32" t="s">
        <v>6</v>
      </c>
      <c r="D8" s="32" t="s">
        <v>2</v>
      </c>
      <c r="E8" s="32" t="s">
        <v>7</v>
      </c>
      <c r="F8" s="33" t="s">
        <v>19</v>
      </c>
      <c r="G8" s="36" t="s">
        <v>57</v>
      </c>
      <c r="H8" s="36" t="s">
        <v>3</v>
      </c>
      <c r="I8" s="36" t="s">
        <v>15</v>
      </c>
      <c r="J8" s="36" t="s">
        <v>21</v>
      </c>
      <c r="K8" s="36" t="s">
        <v>22</v>
      </c>
      <c r="L8" s="36" t="s">
        <v>4</v>
      </c>
      <c r="M8" s="36" t="s">
        <v>5</v>
      </c>
      <c r="N8" s="36" t="s">
        <v>0</v>
      </c>
      <c r="O8" s="32" t="s">
        <v>9</v>
      </c>
      <c r="P8" s="33" t="s">
        <v>35</v>
      </c>
      <c r="Q8" s="33" t="s">
        <v>8</v>
      </c>
      <c r="R8" s="33" t="s">
        <v>27</v>
      </c>
      <c r="S8" s="33" t="s">
        <v>34</v>
      </c>
      <c r="T8" s="33" t="s">
        <v>12</v>
      </c>
      <c r="U8" s="33" t="s">
        <v>20</v>
      </c>
      <c r="V8" s="33" t="s">
        <v>35</v>
      </c>
      <c r="W8" s="33" t="s">
        <v>8</v>
      </c>
      <c r="X8" s="33" t="s">
        <v>27</v>
      </c>
      <c r="Y8" s="33" t="s">
        <v>34</v>
      </c>
      <c r="Z8" s="33" t="s">
        <v>12</v>
      </c>
      <c r="AA8" s="33" t="s">
        <v>28</v>
      </c>
      <c r="AB8" s="65"/>
      <c r="AC8" s="65"/>
      <c r="AD8" s="33" t="s">
        <v>13</v>
      </c>
      <c r="AE8" s="33" t="s">
        <v>14</v>
      </c>
    </row>
    <row r="9" spans="1:31" ht="99" customHeight="1" x14ac:dyDescent="0.25">
      <c r="A9" s="9">
        <v>276</v>
      </c>
      <c r="B9" s="17" t="s">
        <v>37</v>
      </c>
      <c r="C9" s="17" t="s">
        <v>38</v>
      </c>
      <c r="D9" s="19" t="s">
        <v>39</v>
      </c>
      <c r="E9" s="20" t="s">
        <v>40</v>
      </c>
      <c r="F9" s="21" t="s">
        <v>41</v>
      </c>
      <c r="G9" s="34">
        <v>2020680010073</v>
      </c>
      <c r="H9" s="13" t="s">
        <v>42</v>
      </c>
      <c r="I9" s="13" t="s">
        <v>59</v>
      </c>
      <c r="J9" s="48">
        <v>44562</v>
      </c>
      <c r="K9" s="48">
        <v>44926</v>
      </c>
      <c r="L9" s="49">
        <v>1</v>
      </c>
      <c r="M9" s="46">
        <f>0.5+0</f>
        <v>0.5</v>
      </c>
      <c r="N9" s="50">
        <f>IF(M9/L9&gt;100%,100%,M9/L9)</f>
        <v>0.5</v>
      </c>
      <c r="O9" s="56" t="s">
        <v>63</v>
      </c>
      <c r="P9" s="28">
        <v>4022109123</v>
      </c>
      <c r="Q9" s="28"/>
      <c r="R9" s="28"/>
      <c r="S9" s="28"/>
      <c r="T9" s="28"/>
      <c r="U9" s="29">
        <f>SUM(P9:T9)</f>
        <v>4022109123</v>
      </c>
      <c r="V9" s="28">
        <v>4022109123</v>
      </c>
      <c r="W9" s="28"/>
      <c r="X9" s="28"/>
      <c r="Y9" s="28"/>
      <c r="Z9" s="51"/>
      <c r="AA9" s="29">
        <f>SUM(V9:Z9)</f>
        <v>4022109123</v>
      </c>
      <c r="AB9" s="52">
        <f>IFERROR(AA9/U9,"-")</f>
        <v>1</v>
      </c>
      <c r="AC9" s="28"/>
      <c r="AD9" s="37" t="s">
        <v>43</v>
      </c>
      <c r="AE9" s="53" t="s">
        <v>44</v>
      </c>
    </row>
    <row r="10" spans="1:31" ht="92.4" customHeight="1" x14ac:dyDescent="0.25">
      <c r="A10" s="9">
        <v>277</v>
      </c>
      <c r="B10" s="23" t="s">
        <v>37</v>
      </c>
      <c r="C10" s="23" t="s">
        <v>38</v>
      </c>
      <c r="D10" s="24" t="s">
        <v>39</v>
      </c>
      <c r="E10" s="25" t="s">
        <v>45</v>
      </c>
      <c r="F10" s="24" t="s">
        <v>46</v>
      </c>
      <c r="G10" s="34">
        <v>2021680010171</v>
      </c>
      <c r="H10" s="18" t="s">
        <v>53</v>
      </c>
      <c r="I10" s="18" t="s">
        <v>60</v>
      </c>
      <c r="J10" s="26">
        <v>44562</v>
      </c>
      <c r="K10" s="26">
        <v>44926</v>
      </c>
      <c r="L10" s="30">
        <v>1</v>
      </c>
      <c r="M10" s="54">
        <v>0.33</v>
      </c>
      <c r="N10" s="27">
        <f>IF(M10/L10&gt;100%,100%,M10/L10)</f>
        <v>0.33</v>
      </c>
      <c r="O10" s="56" t="s">
        <v>63</v>
      </c>
      <c r="P10" s="28">
        <v>8000000</v>
      </c>
      <c r="Q10" s="28"/>
      <c r="R10" s="28"/>
      <c r="S10" s="28"/>
      <c r="T10" s="28"/>
      <c r="U10" s="29">
        <f t="shared" ref="U10:U13" si="0">SUM(P10:T10)</f>
        <v>8000000</v>
      </c>
      <c r="V10" s="28">
        <v>8000000</v>
      </c>
      <c r="W10" s="28"/>
      <c r="X10" s="28"/>
      <c r="Y10" s="28"/>
      <c r="Z10" s="16"/>
      <c r="AA10" s="29">
        <f>SUM(V10:Z10)</f>
        <v>8000000</v>
      </c>
      <c r="AB10" s="31">
        <f>IFERROR(AA10/U10,"-")</f>
        <v>1</v>
      </c>
      <c r="AC10" s="28"/>
      <c r="AD10" s="37" t="s">
        <v>43</v>
      </c>
      <c r="AE10" s="15" t="s">
        <v>44</v>
      </c>
    </row>
    <row r="11" spans="1:31" ht="119.4" customHeight="1" x14ac:dyDescent="0.25">
      <c r="A11" s="9">
        <v>278</v>
      </c>
      <c r="B11" s="23" t="s">
        <v>37</v>
      </c>
      <c r="C11" s="23" t="s">
        <v>38</v>
      </c>
      <c r="D11" s="24" t="s">
        <v>39</v>
      </c>
      <c r="E11" s="25" t="s">
        <v>47</v>
      </c>
      <c r="F11" s="24" t="s">
        <v>48</v>
      </c>
      <c r="G11" s="34">
        <v>2021680010020</v>
      </c>
      <c r="H11" s="13" t="s">
        <v>49</v>
      </c>
      <c r="I11" s="18" t="s">
        <v>62</v>
      </c>
      <c r="J11" s="22">
        <v>44562</v>
      </c>
      <c r="K11" s="22">
        <v>44926</v>
      </c>
      <c r="L11" s="45">
        <v>1</v>
      </c>
      <c r="M11" s="55">
        <v>0</v>
      </c>
      <c r="N11" s="14">
        <f>IF(M11/L11&gt;100%,100%,M11/L11)</f>
        <v>0</v>
      </c>
      <c r="O11" s="56" t="s">
        <v>65</v>
      </c>
      <c r="P11" s="28">
        <v>350000000</v>
      </c>
      <c r="Q11" s="28"/>
      <c r="R11" s="28"/>
      <c r="S11" s="28"/>
      <c r="T11" s="28"/>
      <c r="U11" s="77">
        <f>SUM(P11:T12)</f>
        <v>360000000</v>
      </c>
      <c r="V11" s="28">
        <v>350000000</v>
      </c>
      <c r="W11" s="28"/>
      <c r="X11" s="28"/>
      <c r="Y11" s="28"/>
      <c r="Z11" s="16"/>
      <c r="AA11" s="77">
        <f>SUM(V11:Z12)</f>
        <v>360000000</v>
      </c>
      <c r="AB11" s="69">
        <f>IFERROR(AA11/U11,"-")</f>
        <v>1</v>
      </c>
      <c r="AC11" s="71"/>
      <c r="AD11" s="73" t="s">
        <v>43</v>
      </c>
      <c r="AE11" s="75" t="s">
        <v>44</v>
      </c>
    </row>
    <row r="12" spans="1:31" ht="119.4" customHeight="1" x14ac:dyDescent="0.25">
      <c r="A12" s="9">
        <v>278</v>
      </c>
      <c r="B12" s="23" t="s">
        <v>37</v>
      </c>
      <c r="C12" s="23" t="s">
        <v>38</v>
      </c>
      <c r="D12" s="24" t="s">
        <v>39</v>
      </c>
      <c r="E12" s="25" t="s">
        <v>47</v>
      </c>
      <c r="F12" s="24" t="s">
        <v>48</v>
      </c>
      <c r="G12" s="34">
        <v>2021680010177</v>
      </c>
      <c r="H12" s="35" t="s">
        <v>55</v>
      </c>
      <c r="I12" s="18" t="s">
        <v>61</v>
      </c>
      <c r="J12" s="22">
        <v>44562</v>
      </c>
      <c r="K12" s="22">
        <v>44773</v>
      </c>
      <c r="L12" s="45">
        <v>1</v>
      </c>
      <c r="M12" s="54">
        <f>((8/161)*50%)+0%</f>
        <v>2.4844720496894408E-2</v>
      </c>
      <c r="N12" s="47">
        <f>IF(M12/L12&gt;100%,100%,M12/L12)</f>
        <v>2.4844720496894408E-2</v>
      </c>
      <c r="O12" s="56" t="s">
        <v>63</v>
      </c>
      <c r="P12" s="28">
        <v>10000000</v>
      </c>
      <c r="Q12" s="28"/>
      <c r="R12" s="28"/>
      <c r="S12" s="28"/>
      <c r="T12" s="28"/>
      <c r="U12" s="78"/>
      <c r="V12" s="28">
        <v>10000000</v>
      </c>
      <c r="W12" s="28"/>
      <c r="X12" s="28"/>
      <c r="Y12" s="28"/>
      <c r="Z12" s="16"/>
      <c r="AA12" s="78"/>
      <c r="AB12" s="70"/>
      <c r="AC12" s="72"/>
      <c r="AD12" s="74"/>
      <c r="AE12" s="76"/>
    </row>
    <row r="13" spans="1:31" ht="110.4" customHeight="1" x14ac:dyDescent="0.25">
      <c r="A13" s="9">
        <v>279</v>
      </c>
      <c r="B13" s="23" t="s">
        <v>37</v>
      </c>
      <c r="C13" s="23" t="s">
        <v>38</v>
      </c>
      <c r="D13" s="24" t="s">
        <v>39</v>
      </c>
      <c r="E13" s="25" t="s">
        <v>50</v>
      </c>
      <c r="F13" s="24" t="s">
        <v>51</v>
      </c>
      <c r="G13" s="34">
        <v>2021680010128</v>
      </c>
      <c r="H13" s="18" t="s">
        <v>54</v>
      </c>
      <c r="I13" s="18" t="s">
        <v>58</v>
      </c>
      <c r="J13" s="26">
        <v>44562</v>
      </c>
      <c r="K13" s="26">
        <v>44926</v>
      </c>
      <c r="L13" s="30">
        <v>1</v>
      </c>
      <c r="M13" s="54">
        <f>2/12</f>
        <v>0.16666666666666666</v>
      </c>
      <c r="N13" s="47">
        <f>IF(M13/L13&gt;100%,100%,M13/L13)</f>
        <v>0.16666666666666666</v>
      </c>
      <c r="O13" s="56" t="s">
        <v>64</v>
      </c>
      <c r="P13" s="28">
        <v>7661462113.8199997</v>
      </c>
      <c r="Q13" s="28"/>
      <c r="R13" s="28"/>
      <c r="S13" s="28"/>
      <c r="T13" s="28"/>
      <c r="U13" s="29">
        <f t="shared" si="0"/>
        <v>7661462113.8199997</v>
      </c>
      <c r="V13" s="28"/>
      <c r="W13" s="28"/>
      <c r="X13" s="28"/>
      <c r="Y13" s="28"/>
      <c r="Z13" s="16"/>
      <c r="AA13" s="29">
        <f>SUM(V13:Z13)</f>
        <v>0</v>
      </c>
      <c r="AB13" s="31">
        <v>0</v>
      </c>
      <c r="AC13" s="28"/>
      <c r="AD13" s="37" t="s">
        <v>43</v>
      </c>
      <c r="AE13" s="15" t="s">
        <v>44</v>
      </c>
    </row>
    <row r="14" spans="1:31" s="44" customFormat="1" ht="20.100000000000001" customHeight="1" x14ac:dyDescent="0.25">
      <c r="A14" s="10">
        <f>SUM(--(FREQUENCY(A9:A13,A9:A13)&gt;0))</f>
        <v>4</v>
      </c>
      <c r="B14" s="41"/>
      <c r="C14" s="42"/>
      <c r="D14" s="42"/>
      <c r="E14" s="42"/>
      <c r="F14" s="42"/>
      <c r="G14" s="42"/>
      <c r="H14" s="42"/>
      <c r="I14" s="42"/>
      <c r="J14" s="42"/>
      <c r="K14" s="11"/>
      <c r="L14" s="12"/>
      <c r="M14" s="40" t="s">
        <v>16</v>
      </c>
      <c r="N14" s="6">
        <f>IFERROR(AVERAGE(N9:N13),"-")</f>
        <v>0.20430227743271226</v>
      </c>
      <c r="O14" s="43"/>
      <c r="P14" s="7">
        <f>SUM(P9:P13)</f>
        <v>12051571236.82</v>
      </c>
      <c r="Q14" s="7">
        <f t="shared" ref="Q14:T14" si="1">SUM(Q9:Q13)</f>
        <v>0</v>
      </c>
      <c r="R14" s="7">
        <f t="shared" si="1"/>
        <v>0</v>
      </c>
      <c r="S14" s="7">
        <f>SUM(S9:S13)</f>
        <v>0</v>
      </c>
      <c r="T14" s="7">
        <f t="shared" si="1"/>
        <v>0</v>
      </c>
      <c r="U14" s="7">
        <f>SUM(U9:U13)</f>
        <v>12051571236.82</v>
      </c>
      <c r="V14" s="7">
        <f>SUM(V9:V13)</f>
        <v>4390109123</v>
      </c>
      <c r="W14" s="7">
        <f t="shared" ref="W14:Z14" si="2">SUM(W9:W13)</f>
        <v>0</v>
      </c>
      <c r="X14" s="7">
        <f t="shared" si="2"/>
        <v>0</v>
      </c>
      <c r="Y14" s="7">
        <f t="shared" si="2"/>
        <v>0</v>
      </c>
      <c r="Z14" s="7">
        <f t="shared" si="2"/>
        <v>0</v>
      </c>
      <c r="AA14" s="7">
        <f>SUM(AA9:AA13)</f>
        <v>4390109123</v>
      </c>
      <c r="AB14" s="8">
        <f>IFERROR(AA14/U14,"-")</f>
        <v>0.36427690935330692</v>
      </c>
      <c r="AC14" s="7">
        <f>SUM(AC9:AC13)</f>
        <v>0</v>
      </c>
      <c r="AD14" s="43"/>
      <c r="AE14" s="43"/>
    </row>
  </sheetData>
  <mergeCells count="24">
    <mergeCell ref="AB11:AB12"/>
    <mergeCell ref="AC11:AC12"/>
    <mergeCell ref="AD11:AD12"/>
    <mergeCell ref="AE11:AE12"/>
    <mergeCell ref="U11:U12"/>
    <mergeCell ref="AA11:AA12"/>
    <mergeCell ref="B7:F7"/>
    <mergeCell ref="G7:K7"/>
    <mergeCell ref="B1:AB4"/>
    <mergeCell ref="L7:N7"/>
    <mergeCell ref="O7:U7"/>
    <mergeCell ref="V7:AA7"/>
    <mergeCell ref="AB7:AB8"/>
    <mergeCell ref="AC1:AE1"/>
    <mergeCell ref="AC2:AE2"/>
    <mergeCell ref="AC3:AE3"/>
    <mergeCell ref="AC4:AE4"/>
    <mergeCell ref="AC7:AC8"/>
    <mergeCell ref="AD7:AE7"/>
    <mergeCell ref="A1:A4"/>
    <mergeCell ref="A5:C5"/>
    <mergeCell ref="A6:C6"/>
    <mergeCell ref="D5:G5"/>
    <mergeCell ref="D6:G6"/>
  </mergeCells>
  <conditionalFormatting sqref="N10 N13">
    <cfRule type="cellIs" dxfId="8" priority="7" operator="between">
      <formula>0.67</formula>
      <formula>1</formula>
    </cfRule>
    <cfRule type="cellIs" dxfId="7" priority="8" operator="between">
      <formula>0.34</formula>
      <formula>0.66</formula>
    </cfRule>
    <cfRule type="cellIs" dxfId="6" priority="9" operator="between">
      <formula>0</formula>
      <formula>0.33</formula>
    </cfRule>
  </conditionalFormatting>
  <conditionalFormatting sqref="N11:N12">
    <cfRule type="cellIs" dxfId="5" priority="4" operator="between">
      <formula>0.67</formula>
      <formula>1</formula>
    </cfRule>
    <cfRule type="cellIs" dxfId="4" priority="5" operator="between">
      <formula>0.34</formula>
      <formula>0.66</formula>
    </cfRule>
    <cfRule type="cellIs" dxfId="3" priority="6" operator="between">
      <formula>0</formula>
      <formula>0.33</formula>
    </cfRule>
  </conditionalFormatting>
  <conditionalFormatting sqref="N9">
    <cfRule type="cellIs" dxfId="2" priority="1" operator="between">
      <formula>0.67</formula>
      <formula>1</formula>
    </cfRule>
    <cfRule type="cellIs" dxfId="1" priority="2" operator="between">
      <formula>0.34</formula>
      <formula>0.66</formula>
    </cfRule>
    <cfRule type="cellIs" dxfId="0" priority="3" operator="between">
      <formula>0</formula>
      <formula>0.33</formula>
    </cfRule>
  </conditionalFormatting>
  <printOptions horizontalCentered="1" verticalCentered="1"/>
  <pageMargins left="0.70866141732283472" right="0.70866141732283472" top="0.74803149606299213" bottom="0.74803149606299213" header="0.31496062992125984" footer="0.31496062992125984"/>
  <pageSetup paperSize="5" scale="28" orientation="landscape" r:id="rId1"/>
  <ignoredErrors>
    <ignoredError sqref="U13 U10"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PA 2022</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cp:lastModifiedBy>
  <cp:lastPrinted>2022-02-01T20:57:22Z</cp:lastPrinted>
  <dcterms:created xsi:type="dcterms:W3CDTF">2008-07-08T21:30:46Z</dcterms:created>
  <dcterms:modified xsi:type="dcterms:W3CDTF">2022-04-26T22:32:15Z</dcterms:modified>
</cp:coreProperties>
</file>