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indy\Documents\1 - Alcaldía\2022\1 - PDM\1 - Seguimiento Plan\0 - Plan de acción 2022\03 - Marzo\Publicados\"/>
    </mc:Choice>
  </mc:AlternateContent>
  <xr:revisionPtr revIDLastSave="0" documentId="13_ncr:1_{36E86D0B-4D3D-4397-9494-0D9E1217EA1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A 2022" sheetId="1" r:id="rId1"/>
  </sheets>
  <definedNames>
    <definedName name="_xlnm._FilterDatabase" localSheetId="0" hidden="1">'PA 2022'!$A$8:$AE$14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4" i="1" l="1"/>
  <c r="AB13" i="1"/>
  <c r="AB12" i="1"/>
  <c r="AB11" i="1"/>
  <c r="AB10" i="1"/>
  <c r="AB9" i="1"/>
  <c r="V9" i="1"/>
  <c r="V10" i="1" l="1"/>
  <c r="AA9" i="1"/>
  <c r="AA13" i="1"/>
  <c r="AA12" i="1"/>
  <c r="AA11" i="1"/>
  <c r="AA10" i="1"/>
  <c r="U11" i="1"/>
  <c r="U12" i="1"/>
  <c r="U13" i="1"/>
  <c r="U9" i="1"/>
  <c r="N11" i="1"/>
  <c r="AA14" i="1" l="1"/>
  <c r="U10" i="1"/>
  <c r="U14" i="1" l="1"/>
  <c r="P14" i="1"/>
  <c r="N13" i="1"/>
  <c r="N12" i="1"/>
  <c r="N10" i="1"/>
  <c r="N9" i="1"/>
  <c r="AC14" i="1"/>
  <c r="Z14" i="1"/>
  <c r="Y14" i="1"/>
  <c r="X14" i="1"/>
  <c r="W14" i="1"/>
  <c r="T14" i="1"/>
  <c r="S14" i="1"/>
  <c r="R14" i="1"/>
  <c r="Q14" i="1"/>
  <c r="A14" i="1"/>
  <c r="V14" i="1"/>
  <c r="N14" i="1" l="1"/>
</calcChain>
</file>

<file path=xl/sharedStrings.xml><?xml version="1.0" encoding="utf-8"?>
<sst xmlns="http://schemas.openxmlformats.org/spreadsheetml/2006/main" count="95" uniqueCount="74">
  <si>
    <t xml:space="preserve"> PLAN DE ACCIÓN - PLAN DE DESARROLLO MUNICIPAL
INSTITUTO DE VIVIENDA Y REFORMA URBANA DEL MUNICIPIO DE BUCARAMANGA - INVISBU</t>
  </si>
  <si>
    <r>
      <t xml:space="preserve">Versión: </t>
    </r>
    <r>
      <rPr>
        <sz val="11"/>
        <rFont val="Arial"/>
        <family val="2"/>
      </rPr>
      <t>1.0</t>
    </r>
  </si>
  <si>
    <r>
      <t>Fecha aprobación:</t>
    </r>
    <r>
      <rPr>
        <sz val="11"/>
        <rFont val="Arial"/>
        <family val="2"/>
      </rPr>
      <t xml:space="preserve"> Marzo-24-2021</t>
    </r>
  </si>
  <si>
    <r>
      <t xml:space="preserve">Página: </t>
    </r>
    <r>
      <rPr>
        <sz val="11"/>
        <rFont val="Arial"/>
        <family val="2"/>
      </rPr>
      <t>1 de 1</t>
    </r>
  </si>
  <si>
    <t xml:space="preserve">FECHA DE SUSCRIPCIÓN:  </t>
  </si>
  <si>
    <t>FECHA DE CORTE:</t>
  </si>
  <si>
    <t>PDM 2020-2023</t>
  </si>
  <si>
    <t>PROYECTOS DE INVERSIÓN</t>
  </si>
  <si>
    <t>CUMPLIMIENTO DE META</t>
  </si>
  <si>
    <t>RECURSOS PROGRAMADOS</t>
  </si>
  <si>
    <t>RECURSOS EJECUTADOS</t>
  </si>
  <si>
    <t>EJECUCIÓN PPTAL</t>
  </si>
  <si>
    <t>RECURSOS GESTIONADOS</t>
  </si>
  <si>
    <t>RESPONSABLES</t>
  </si>
  <si>
    <t>No.</t>
  </si>
  <si>
    <t>Línea estratégica</t>
  </si>
  <si>
    <t>Componente</t>
  </si>
  <si>
    <t xml:space="preserve">Programa </t>
  </si>
  <si>
    <t>Meta PDM</t>
  </si>
  <si>
    <t>Indicador de producto</t>
  </si>
  <si>
    <t>Nombre del Proyecto</t>
  </si>
  <si>
    <t>Actividades</t>
  </si>
  <si>
    <t>Fecha inicio</t>
  </si>
  <si>
    <t>Fecha de terminación</t>
  </si>
  <si>
    <t>Meta programada</t>
  </si>
  <si>
    <t>Meta ejecutada</t>
  </si>
  <si>
    <t>AVANCE</t>
  </si>
  <si>
    <t>Rubro</t>
  </si>
  <si>
    <t>RECURSOS PROPIOS MUNICIPIO</t>
  </si>
  <si>
    <t>SGP</t>
  </si>
  <si>
    <t>SGR</t>
  </si>
  <si>
    <t>RECURSOS PROPIOS INSTITUTOS</t>
  </si>
  <si>
    <t>OTROS</t>
  </si>
  <si>
    <t>TOTAL PROGRAMADO</t>
  </si>
  <si>
    <t>TOTAL EJECUTADO</t>
  </si>
  <si>
    <t>Dependencia</t>
  </si>
  <si>
    <t>Responsable</t>
  </si>
  <si>
    <t>BUCARAMANGA EQUITATIVA E INCLUYENTE: UNA CIUDAD DE BIENESTAR</t>
  </si>
  <si>
    <t>Habitabilidad</t>
  </si>
  <si>
    <t>Proyección Habitacional Y Vivienda</t>
  </si>
  <si>
    <t>Asignar 521 subsidios complementarios a hogares en condición de vulnerabilidad con enfoque diferencial.</t>
  </si>
  <si>
    <t>Número de subsidios complementarios asignados a hogares en condición de vulnerabilidad con enfoque diferencial.</t>
  </si>
  <si>
    <t>APOYO TÉCNICO EN EL DISEÑO Y FORMULACIÓN DE PROYECTOS DE VIVIENDA Y ASIGNACIÓN DE SUBSIDIOS COMPLEMENTARIOS PARA LA POBLACIÓN VULNERABLE DEL MUNICIPIO DE BUCARAMANGA</t>
  </si>
  <si>
    <t>INVISBU</t>
  </si>
  <si>
    <t>Entregar 500 soluciones de vivienda con obras complementarias.</t>
  </si>
  <si>
    <t>Número de soluciones de vivienda entregadas con obras complementarias.</t>
  </si>
  <si>
    <t xml:space="preserve">Mejoramientos De Vivienda Y Entorno Barrial   </t>
  </si>
  <si>
    <t>Realizar 560 mejoramientos de vivienda en la zona urbana y rural.</t>
  </si>
  <si>
    <t>Número de mejoramientos de vivienda realizados en zona urbana y rural.</t>
  </si>
  <si>
    <t xml:space="preserve">Acompañamiento Social Habitacional </t>
  </si>
  <si>
    <t>Atender y acompañar a 13.500 familias en temas relacionas con vivienda de interés social.</t>
  </si>
  <si>
    <t>Número de familias atendidas y acompañadas en temas relacionados con vivienda de interés social.</t>
  </si>
  <si>
    <t>FORMACIÓN EN TEMAS RELACIONADOS CON VIVIENDA DE INTERÉS SOCIAL Y ACOMPAÑAMIENTO COMUNITARIO EN LOS PROYECTOS DESARROLLADOS POR EL INVISBU EN EL MUNICIPIO DE   BUCARAMANGA</t>
  </si>
  <si>
    <t>Atender y acompañar a 13.500 familias en temas relacionados con vivienda de interés social</t>
  </si>
  <si>
    <t>BUCARAMANGA CIUDAD VITAL: LA VIDA ES SAGRADA</t>
  </si>
  <si>
    <t>Bucaramanga, Territorio Ordenado</t>
  </si>
  <si>
    <t>Planeando Construimos Ciudad Y Territorio</t>
  </si>
  <si>
    <t>Formular 1 Operación Urbana Estratégica - OUE.</t>
  </si>
  <si>
    <t>Porcentaje de avance en la formulación de la Operación Urbana Estratégica - OUE.</t>
  </si>
  <si>
    <t>TOTALES</t>
  </si>
  <si>
    <t>FORMULACIÓN DE UNA OPERACIÓN URBANA ESTRATÉGICA EN MUNICIPIO DE BUCARAMANGA</t>
  </si>
  <si>
    <t>2.3.2.02.02.005.4001004.201</t>
  </si>
  <si>
    <t>2.3.2.02.02.005.4001041.201</t>
  </si>
  <si>
    <t>2.3.2.02.02.009.4103050.201 $157.300.000
2.3.2.02.02.009.4103052.201   $63.500.000</t>
  </si>
  <si>
    <t>2.3.2.02.02.005.4001031.201 $695.620.232
2.3.2.02.02.009.4001031.201 $148.500.000</t>
  </si>
  <si>
    <t>2.3.2.02.02.005.4001042.201 $442.700.000
2.3.2.02.02.009.4001042.201   $88.900.000</t>
  </si>
  <si>
    <t>Realizar la formulación de la OUE.</t>
  </si>
  <si>
    <t>Realizar 191 mejoramientos urbanos.</t>
  </si>
  <si>
    <t>MEJORAMIENTO DE VIVIENDAS EN EL SECTOR URBANO DEL MUNICIPIO BUCARAMANGA</t>
  </si>
  <si>
    <r>
      <t xml:space="preserve">Código:  </t>
    </r>
    <r>
      <rPr>
        <sz val="11"/>
        <rFont val="Arial"/>
        <family val="2"/>
      </rPr>
      <t>F-DPM-1210-238,37-030</t>
    </r>
  </si>
  <si>
    <t>Israel Andrés Barragán Jeréz</t>
  </si>
  <si>
    <t>Asignar subsidios complementarios a hogares vulnerables.</t>
  </si>
  <si>
    <t>Entregar soluciones de vivienda con obras complementarias.</t>
  </si>
  <si>
    <t>Código BPIN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</si>
</sst>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\ #,##0;\-&quot;$&quot;\ #,##0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dd/mm/yyyy;@"/>
    <numFmt numFmtId="165" formatCode="&quot;$&quot;\ #,##0"/>
    <numFmt numFmtId="166" formatCode="_-&quot;$&quot;\ * #,##0_-;\-&quot;$&quot;\ * #,##0_-;_-&quot;$&quot;\ * &quot;-&quot;??_-;_-@_-"/>
    <numFmt numFmtId="167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indexed="8"/>
      <name val="Arial"/>
      <family val="2"/>
    </font>
    <font>
      <b/>
      <sz val="11"/>
      <color theme="0"/>
      <name val="Arial"/>
      <family val="2"/>
    </font>
    <font>
      <sz val="11"/>
      <color rgb="FF4D5156"/>
      <name val="Arial"/>
      <family val="2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color rgb="FF55555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4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44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78">
    <xf numFmtId="0" fontId="0" fillId="0" borderId="0" xfId="0"/>
    <xf numFmtId="0" fontId="3" fillId="3" borderId="2" xfId="2" applyFont="1" applyFill="1" applyBorder="1" applyAlignment="1">
      <alignment horizontal="center" vertical="center"/>
    </xf>
    <xf numFmtId="0" fontId="6" fillId="0" borderId="1" xfId="1" applyFont="1" applyBorder="1" applyAlignment="1">
      <alignment horizontal="justify" vertical="center" wrapText="1"/>
    </xf>
    <xf numFmtId="3" fontId="6" fillId="0" borderId="1" xfId="1" applyNumberFormat="1" applyFont="1" applyBorder="1" applyAlignment="1">
      <alignment horizontal="center" vertical="center" wrapText="1"/>
    </xf>
    <xf numFmtId="3" fontId="6" fillId="3" borderId="1" xfId="1" applyNumberFormat="1" applyFont="1" applyFill="1" applyBorder="1" applyAlignment="1">
      <alignment horizontal="center" vertical="center" wrapText="1"/>
    </xf>
    <xf numFmtId="165" fontId="2" fillId="0" borderId="1" xfId="4" applyNumberFormat="1" applyFont="1" applyFill="1" applyBorder="1" applyAlignment="1">
      <alignment horizontal="center" vertical="center" wrapText="1"/>
    </xf>
    <xf numFmtId="0" fontId="2" fillId="0" borderId="2" xfId="1" applyFont="1" applyBorder="1" applyAlignment="1">
      <alignment horizontal="justify" vertical="center" wrapText="1"/>
    </xf>
    <xf numFmtId="9" fontId="6" fillId="0" borderId="1" xfId="1" applyNumberFormat="1" applyFont="1" applyBorder="1" applyAlignment="1">
      <alignment horizontal="center" vertical="center" wrapText="1"/>
    </xf>
    <xf numFmtId="9" fontId="6" fillId="3" borderId="1" xfId="1" applyNumberFormat="1" applyFont="1" applyFill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justify" vertical="center" wrapText="1"/>
    </xf>
    <xf numFmtId="0" fontId="3" fillId="3" borderId="6" xfId="2" applyFont="1" applyFill="1" applyBorder="1" applyAlignment="1">
      <alignment horizontal="center" vertical="center"/>
    </xf>
    <xf numFmtId="0" fontId="2" fillId="3" borderId="6" xfId="2" applyFont="1" applyFill="1" applyBorder="1" applyAlignment="1">
      <alignment horizontal="justify"/>
    </xf>
    <xf numFmtId="0" fontId="2" fillId="3" borderId="7" xfId="2" applyFont="1" applyFill="1" applyBorder="1"/>
    <xf numFmtId="9" fontId="3" fillId="3" borderId="7" xfId="2" applyNumberFormat="1" applyFont="1" applyFill="1" applyBorder="1" applyAlignment="1">
      <alignment horizontal="center" vertical="center"/>
    </xf>
    <xf numFmtId="9" fontId="3" fillId="3" borderId="4" xfId="2" applyNumberFormat="1" applyFont="1" applyFill="1" applyBorder="1" applyAlignment="1">
      <alignment horizontal="center" vertical="center"/>
    </xf>
    <xf numFmtId="0" fontId="3" fillId="3" borderId="4" xfId="2" applyFont="1" applyFill="1" applyBorder="1" applyAlignment="1">
      <alignment vertical="center"/>
    </xf>
    <xf numFmtId="9" fontId="3" fillId="3" borderId="1" xfId="2" applyNumberFormat="1" applyFont="1" applyFill="1" applyBorder="1" applyAlignment="1">
      <alignment horizontal="center" vertical="center"/>
    </xf>
    <xf numFmtId="0" fontId="2" fillId="3" borderId="1" xfId="2" applyFont="1" applyFill="1" applyBorder="1" applyAlignment="1">
      <alignment vertical="center"/>
    </xf>
    <xf numFmtId="166" fontId="2" fillId="3" borderId="1" xfId="3" applyNumberFormat="1" applyFont="1" applyFill="1" applyBorder="1" applyAlignment="1">
      <alignment vertical="center"/>
    </xf>
    <xf numFmtId="166" fontId="3" fillId="3" borderId="1" xfId="3" applyNumberFormat="1" applyFont="1" applyFill="1" applyBorder="1" applyAlignment="1">
      <alignment vertical="center"/>
    </xf>
    <xf numFmtId="0" fontId="8" fillId="0" borderId="0" xfId="2" applyFont="1"/>
    <xf numFmtId="0" fontId="4" fillId="0" borderId="0" xfId="2" applyFont="1"/>
    <xf numFmtId="0" fontId="4" fillId="2" borderId="0" xfId="2" applyFont="1" applyFill="1" applyAlignment="1">
      <alignment vertical="top"/>
    </xf>
    <xf numFmtId="0" fontId="4" fillId="2" borderId="3" xfId="2" applyFont="1" applyFill="1" applyBorder="1" applyAlignment="1">
      <alignment vertical="top"/>
    </xf>
    <xf numFmtId="0" fontId="4" fillId="2" borderId="1" xfId="1" applyFont="1" applyFill="1" applyBorder="1" applyAlignment="1">
      <alignment horizontal="justify" vertical="center" wrapText="1"/>
    </xf>
    <xf numFmtId="9" fontId="4" fillId="0" borderId="1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justify" vertical="center" wrapText="1"/>
    </xf>
    <xf numFmtId="166" fontId="4" fillId="0" borderId="0" xfId="2" applyNumberFormat="1" applyFont="1"/>
    <xf numFmtId="5" fontId="4" fillId="0" borderId="0" xfId="2" applyNumberFormat="1" applyFont="1"/>
    <xf numFmtId="0" fontId="10" fillId="3" borderId="1" xfId="1" applyFont="1" applyFill="1" applyBorder="1" applyAlignment="1">
      <alignment horizontal="justify" vertical="center" wrapText="1"/>
    </xf>
    <xf numFmtId="167" fontId="4" fillId="0" borderId="0" xfId="5" applyNumberFormat="1" applyFont="1"/>
    <xf numFmtId="165" fontId="2" fillId="0" borderId="2" xfId="4" applyNumberFormat="1" applyFont="1" applyFill="1" applyBorder="1" applyAlignment="1">
      <alignment horizontal="center" vertical="center" wrapText="1"/>
    </xf>
    <xf numFmtId="9" fontId="2" fillId="0" borderId="2" xfId="4" applyFont="1" applyFill="1" applyBorder="1" applyAlignment="1">
      <alignment horizontal="center" vertical="center" wrapText="1"/>
    </xf>
    <xf numFmtId="3" fontId="6" fillId="0" borderId="2" xfId="1" applyNumberFormat="1" applyFont="1" applyBorder="1" applyAlignment="1">
      <alignment horizontal="center" vertical="center" wrapText="1"/>
    </xf>
    <xf numFmtId="3" fontId="6" fillId="3" borderId="2" xfId="1" applyNumberFormat="1" applyFont="1" applyFill="1" applyBorder="1" applyAlignment="1">
      <alignment horizontal="center" vertical="center" wrapText="1"/>
    </xf>
    <xf numFmtId="0" fontId="4" fillId="0" borderId="2" xfId="1" applyFont="1" applyBorder="1" applyAlignment="1">
      <alignment horizontal="justify" vertical="center" wrapText="1"/>
    </xf>
    <xf numFmtId="1" fontId="4" fillId="0" borderId="2" xfId="1" applyNumberFormat="1" applyFont="1" applyBorder="1" applyAlignment="1">
      <alignment horizontal="right" vertical="center"/>
    </xf>
    <xf numFmtId="0" fontId="4" fillId="2" borderId="0" xfId="2" applyFont="1" applyFill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165" fontId="2" fillId="0" borderId="5" xfId="4" applyNumberFormat="1" applyFont="1" applyFill="1" applyBorder="1" applyAlignment="1">
      <alignment horizontal="center" vertical="center" wrapText="1"/>
    </xf>
    <xf numFmtId="9" fontId="4" fillId="0" borderId="2" xfId="1" applyNumberFormat="1" applyFont="1" applyBorder="1" applyAlignment="1">
      <alignment horizontal="center" vertical="center"/>
    </xf>
    <xf numFmtId="9" fontId="2" fillId="0" borderId="1" xfId="4" applyFont="1" applyFill="1" applyBorder="1" applyAlignment="1">
      <alignment horizontal="center" vertical="center" wrapText="1"/>
    </xf>
    <xf numFmtId="164" fontId="4" fillId="0" borderId="4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14" fontId="4" fillId="2" borderId="0" xfId="2" applyNumberFormat="1" applyFont="1" applyFill="1" applyBorder="1" applyAlignment="1">
      <alignment vertical="top"/>
    </xf>
    <xf numFmtId="14" fontId="5" fillId="2" borderId="0" xfId="2" applyNumberFormat="1" applyFont="1" applyFill="1" applyBorder="1" applyAlignment="1">
      <alignment vertical="center"/>
    </xf>
    <xf numFmtId="0" fontId="4" fillId="2" borderId="1" xfId="2" applyFont="1" applyFill="1" applyBorder="1" applyAlignment="1">
      <alignment vertical="center"/>
    </xf>
    <xf numFmtId="0" fontId="3" fillId="3" borderId="1" xfId="2" applyFont="1" applyFill="1" applyBorder="1" applyAlignment="1">
      <alignment horizontal="center" vertical="center"/>
    </xf>
    <xf numFmtId="0" fontId="3" fillId="3" borderId="1" xfId="2" applyFont="1" applyFill="1" applyBorder="1" applyAlignment="1">
      <alignment horizontal="center" vertical="center" wrapText="1"/>
    </xf>
    <xf numFmtId="2" fontId="2" fillId="0" borderId="1" xfId="1" applyNumberFormat="1" applyFont="1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center" vertical="center" wrapText="1"/>
    </xf>
    <xf numFmtId="2" fontId="3" fillId="0" borderId="2" xfId="1" applyNumberFormat="1" applyFont="1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left" vertical="center" wrapText="1"/>
    </xf>
    <xf numFmtId="0" fontId="5" fillId="0" borderId="1" xfId="2" applyFont="1" applyBorder="1" applyAlignment="1">
      <alignment horizontal="left" vertical="center"/>
    </xf>
    <xf numFmtId="0" fontId="3" fillId="3" borderId="1" xfId="2" applyFont="1" applyFill="1" applyBorder="1" applyAlignment="1">
      <alignment horizontal="center" vertical="center"/>
    </xf>
    <xf numFmtId="14" fontId="4" fillId="0" borderId="6" xfId="2" applyNumberFormat="1" applyFont="1" applyBorder="1" applyAlignment="1">
      <alignment horizontal="center" vertical="top"/>
    </xf>
    <xf numFmtId="14" fontId="4" fillId="0" borderId="7" xfId="2" applyNumberFormat="1" applyFont="1" applyBorder="1" applyAlignment="1">
      <alignment horizontal="center" vertical="top"/>
    </xf>
    <xf numFmtId="14" fontId="4" fillId="0" borderId="4" xfId="2" applyNumberFormat="1" applyFont="1" applyBorder="1" applyAlignment="1">
      <alignment horizontal="center" vertical="top"/>
    </xf>
    <xf numFmtId="14" fontId="4" fillId="0" borderId="6" xfId="2" applyNumberFormat="1" applyFont="1" applyBorder="1" applyAlignment="1">
      <alignment horizontal="center" vertical="center"/>
    </xf>
    <xf numFmtId="14" fontId="4" fillId="0" borderId="7" xfId="2" applyNumberFormat="1" applyFont="1" applyBorder="1" applyAlignment="1">
      <alignment horizontal="center" vertical="center"/>
    </xf>
    <xf numFmtId="14" fontId="4" fillId="0" borderId="4" xfId="2" applyNumberFormat="1" applyFont="1" applyBorder="1" applyAlignment="1">
      <alignment horizontal="center" vertical="center"/>
    </xf>
    <xf numFmtId="0" fontId="3" fillId="3" borderId="1" xfId="2" applyFont="1" applyFill="1" applyBorder="1" applyAlignment="1">
      <alignment horizontal="center" vertical="center" wrapText="1"/>
    </xf>
    <xf numFmtId="9" fontId="3" fillId="3" borderId="1" xfId="4" applyNumberFormat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justify" vertical="center" wrapText="1"/>
    </xf>
    <xf numFmtId="0" fontId="2" fillId="0" borderId="1" xfId="1" applyFont="1" applyBorder="1" applyAlignment="1">
      <alignment horizontal="justify" vertical="center" wrapText="1"/>
    </xf>
    <xf numFmtId="0" fontId="6" fillId="0" borderId="2" xfId="1" applyFont="1" applyBorder="1" applyAlignment="1">
      <alignment horizontal="justify" vertical="center" wrapText="1"/>
    </xf>
    <xf numFmtId="0" fontId="10" fillId="3" borderId="2" xfId="1" applyFont="1" applyFill="1" applyBorder="1" applyAlignment="1">
      <alignment horizontal="justify" vertical="center" wrapText="1"/>
    </xf>
    <xf numFmtId="0" fontId="11" fillId="0" borderId="0" xfId="0" applyFont="1"/>
    <xf numFmtId="165" fontId="2" fillId="0" borderId="1" xfId="3" applyNumberFormat="1" applyFont="1" applyFill="1" applyBorder="1" applyAlignment="1">
      <alignment horizontal="right" vertical="center" wrapText="1"/>
    </xf>
    <xf numFmtId="165" fontId="3" fillId="3" borderId="1" xfId="3" applyNumberFormat="1" applyFont="1" applyFill="1" applyBorder="1" applyAlignment="1">
      <alignment horizontal="right" vertical="center" wrapText="1"/>
    </xf>
    <xf numFmtId="165" fontId="3" fillId="3" borderId="2" xfId="3" applyNumberFormat="1" applyFont="1" applyFill="1" applyBorder="1" applyAlignment="1">
      <alignment horizontal="right" vertical="center" wrapText="1"/>
    </xf>
    <xf numFmtId="165" fontId="7" fillId="0" borderId="1" xfId="1" applyNumberFormat="1" applyFont="1" applyBorder="1" applyAlignment="1">
      <alignment horizontal="right" vertical="center" wrapText="1"/>
    </xf>
    <xf numFmtId="165" fontId="4" fillId="0" borderId="1" xfId="2" applyNumberFormat="1" applyFont="1" applyBorder="1" applyAlignment="1">
      <alignment horizontal="right"/>
    </xf>
    <xf numFmtId="165" fontId="3" fillId="0" borderId="1" xfId="1" applyNumberFormat="1" applyFont="1" applyBorder="1" applyAlignment="1">
      <alignment horizontal="right" vertical="center" wrapText="1"/>
    </xf>
  </cellXfs>
  <cellStyles count="11">
    <cellStyle name="Millares" xfId="5" builtinId="3"/>
    <cellStyle name="Millares [0] 2" xfId="9" xr:uid="{00000000-0005-0000-0000-000001000000}"/>
    <cellStyle name="Millares 2" xfId="8" xr:uid="{00000000-0005-0000-0000-000002000000}"/>
    <cellStyle name="Millares 3" xfId="10" xr:uid="{00000000-0005-0000-0000-000003000000}"/>
    <cellStyle name="Moneda 3" xfId="3" xr:uid="{00000000-0005-0000-0000-000004000000}"/>
    <cellStyle name="Moneda 3 2" xfId="7" xr:uid="{00000000-0005-0000-0000-000005000000}"/>
    <cellStyle name="Normal" xfId="0" builtinId="0"/>
    <cellStyle name="Normal 13" xfId="6" xr:uid="{00000000-0005-0000-0000-000007000000}"/>
    <cellStyle name="Normal 2" xfId="2" xr:uid="{00000000-0005-0000-0000-000008000000}"/>
    <cellStyle name="Normal 2 2" xfId="1" xr:uid="{00000000-0005-0000-0000-000009000000}"/>
    <cellStyle name="Porcentaje 2" xfId="4" xr:uid="{00000000-0005-0000-0000-00000A000000}"/>
  </cellStyles>
  <dxfs count="6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445900</xdr:colOff>
      <xdr:row>0</xdr:row>
      <xdr:rowOff>38100</xdr:rowOff>
    </xdr:from>
    <xdr:to>
      <xdr:col>1</xdr:col>
      <xdr:colOff>584519</xdr:colOff>
      <xdr:row>3</xdr:row>
      <xdr:rowOff>134973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900" y="219075"/>
          <a:ext cx="628355" cy="6645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26"/>
  <sheetViews>
    <sheetView tabSelected="1" zoomScale="63" zoomScaleNormal="63" workbookViewId="0">
      <selection activeCell="E11" sqref="E11"/>
    </sheetView>
  </sheetViews>
  <sheetFormatPr baseColWidth="10" defaultColWidth="12.77734375" defaultRowHeight="13.8" x14ac:dyDescent="0.25"/>
  <cols>
    <col min="1" max="1" width="7.44140625" style="21" customWidth="1"/>
    <col min="2" max="2" width="22.5546875" style="21" customWidth="1"/>
    <col min="3" max="3" width="21.21875" style="21" customWidth="1"/>
    <col min="4" max="4" width="17.33203125" style="21" customWidth="1"/>
    <col min="5" max="5" width="31.21875" style="21" customWidth="1"/>
    <col min="6" max="6" width="29.21875" style="21" customWidth="1"/>
    <col min="7" max="7" width="19.21875" style="21" customWidth="1"/>
    <col min="8" max="8" width="46" style="21" customWidth="1"/>
    <col min="9" max="9" width="35.21875" style="21" customWidth="1"/>
    <col min="10" max="10" width="15.21875" style="21" customWidth="1"/>
    <col min="11" max="11" width="15.77734375" style="21" customWidth="1"/>
    <col min="12" max="12" width="17" style="21" customWidth="1"/>
    <col min="13" max="13" width="14.77734375" style="21" customWidth="1"/>
    <col min="14" max="14" width="12.77734375" style="21" customWidth="1"/>
    <col min="15" max="15" width="42.21875" style="21" customWidth="1"/>
    <col min="16" max="16" width="19.21875" style="21" customWidth="1"/>
    <col min="17" max="18" width="12.21875" style="21" customWidth="1"/>
    <col min="19" max="19" width="23.21875" style="21" customWidth="1"/>
    <col min="20" max="20" width="14" style="21" customWidth="1"/>
    <col min="21" max="21" width="23.77734375" style="21" customWidth="1"/>
    <col min="22" max="22" width="18.21875" style="21" customWidth="1"/>
    <col min="23" max="24" width="12.44140625" style="21" customWidth="1"/>
    <col min="25" max="25" width="18.21875" style="21" customWidth="1"/>
    <col min="26" max="26" width="13.6640625" style="21" customWidth="1"/>
    <col min="27" max="27" width="22" style="21" customWidth="1"/>
    <col min="28" max="28" width="15.77734375" style="21" customWidth="1"/>
    <col min="29" max="29" width="19.21875" style="21" customWidth="1"/>
    <col min="30" max="31" width="17.5546875" style="21" customWidth="1"/>
    <col min="32" max="16384" width="12.77734375" style="21"/>
  </cols>
  <sheetData>
    <row r="1" spans="1:31" x14ac:dyDescent="0.25">
      <c r="A1" s="53"/>
      <c r="B1" s="54" t="s">
        <v>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6" t="s">
        <v>69</v>
      </c>
      <c r="AD1" s="56"/>
      <c r="AE1" s="56"/>
    </row>
    <row r="2" spans="1:31" x14ac:dyDescent="0.25">
      <c r="A2" s="53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6" t="s">
        <v>1</v>
      </c>
      <c r="AD2" s="56"/>
      <c r="AE2" s="56"/>
    </row>
    <row r="3" spans="1:31" x14ac:dyDescent="0.25">
      <c r="A3" s="53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6" t="s">
        <v>2</v>
      </c>
      <c r="AD3" s="56"/>
      <c r="AE3" s="56"/>
    </row>
    <row r="4" spans="1:31" x14ac:dyDescent="0.25">
      <c r="A4" s="53"/>
      <c r="B4" s="54"/>
      <c r="C4" s="54"/>
      <c r="D4" s="54"/>
      <c r="E4" s="54"/>
      <c r="F4" s="54"/>
      <c r="G4" s="54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6" t="s">
        <v>3</v>
      </c>
      <c r="AD4" s="56"/>
      <c r="AE4" s="56"/>
    </row>
    <row r="5" spans="1:31" ht="15" customHeight="1" x14ac:dyDescent="0.25">
      <c r="A5" s="57" t="s">
        <v>4</v>
      </c>
      <c r="B5" s="57"/>
      <c r="C5" s="57"/>
      <c r="D5" s="59">
        <v>44655</v>
      </c>
      <c r="E5" s="60"/>
      <c r="F5" s="60"/>
      <c r="G5" s="61"/>
      <c r="H5" s="48"/>
      <c r="I5" s="48"/>
      <c r="J5" s="48"/>
      <c r="K5" s="48"/>
      <c r="L5" s="48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3"/>
    </row>
    <row r="6" spans="1:31" s="40" customFormat="1" ht="16.350000000000001" customHeight="1" x14ac:dyDescent="0.3">
      <c r="A6" s="57" t="s">
        <v>5</v>
      </c>
      <c r="B6" s="57"/>
      <c r="C6" s="57"/>
      <c r="D6" s="62">
        <v>44651</v>
      </c>
      <c r="E6" s="63"/>
      <c r="F6" s="63"/>
      <c r="G6" s="64"/>
      <c r="H6" s="49"/>
      <c r="I6" s="49"/>
      <c r="J6" s="49"/>
      <c r="K6" s="49"/>
      <c r="L6" s="49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9"/>
    </row>
    <row r="7" spans="1:31" x14ac:dyDescent="0.25">
      <c r="A7" s="50"/>
      <c r="B7" s="58" t="s">
        <v>6</v>
      </c>
      <c r="C7" s="58"/>
      <c r="D7" s="58"/>
      <c r="E7" s="58"/>
      <c r="F7" s="58"/>
      <c r="G7" s="58" t="s">
        <v>7</v>
      </c>
      <c r="H7" s="58"/>
      <c r="I7" s="58"/>
      <c r="J7" s="58"/>
      <c r="K7" s="58"/>
      <c r="L7" s="58" t="s">
        <v>8</v>
      </c>
      <c r="M7" s="58"/>
      <c r="N7" s="58"/>
      <c r="O7" s="58" t="s">
        <v>9</v>
      </c>
      <c r="P7" s="58"/>
      <c r="Q7" s="58"/>
      <c r="R7" s="58"/>
      <c r="S7" s="58"/>
      <c r="T7" s="58"/>
      <c r="U7" s="58"/>
      <c r="V7" s="58" t="s">
        <v>10</v>
      </c>
      <c r="W7" s="58"/>
      <c r="X7" s="58"/>
      <c r="Y7" s="58"/>
      <c r="Z7" s="58"/>
      <c r="AA7" s="58"/>
      <c r="AB7" s="65" t="s">
        <v>11</v>
      </c>
      <c r="AC7" s="65" t="s">
        <v>12</v>
      </c>
      <c r="AD7" s="65" t="s">
        <v>13</v>
      </c>
      <c r="AE7" s="65"/>
    </row>
    <row r="8" spans="1:31" ht="41.4" x14ac:dyDescent="0.25">
      <c r="A8" s="51" t="s">
        <v>14</v>
      </c>
      <c r="B8" s="52" t="s">
        <v>15</v>
      </c>
      <c r="C8" s="51" t="s">
        <v>16</v>
      </c>
      <c r="D8" s="51" t="s">
        <v>17</v>
      </c>
      <c r="E8" s="51" t="s">
        <v>18</v>
      </c>
      <c r="F8" s="52" t="s">
        <v>19</v>
      </c>
      <c r="G8" s="52" t="s">
        <v>73</v>
      </c>
      <c r="H8" s="52" t="s">
        <v>20</v>
      </c>
      <c r="I8" s="52" t="s">
        <v>21</v>
      </c>
      <c r="J8" s="52" t="s">
        <v>22</v>
      </c>
      <c r="K8" s="52" t="s">
        <v>23</v>
      </c>
      <c r="L8" s="52" t="s">
        <v>24</v>
      </c>
      <c r="M8" s="52" t="s">
        <v>25</v>
      </c>
      <c r="N8" s="52" t="s">
        <v>26</v>
      </c>
      <c r="O8" s="51" t="s">
        <v>27</v>
      </c>
      <c r="P8" s="52" t="s">
        <v>28</v>
      </c>
      <c r="Q8" s="52" t="s">
        <v>29</v>
      </c>
      <c r="R8" s="52" t="s">
        <v>30</v>
      </c>
      <c r="S8" s="52" t="s">
        <v>31</v>
      </c>
      <c r="T8" s="52" t="s">
        <v>32</v>
      </c>
      <c r="U8" s="52" t="s">
        <v>33</v>
      </c>
      <c r="V8" s="52" t="s">
        <v>28</v>
      </c>
      <c r="W8" s="52" t="s">
        <v>29</v>
      </c>
      <c r="X8" s="52" t="s">
        <v>30</v>
      </c>
      <c r="Y8" s="52" t="s">
        <v>31</v>
      </c>
      <c r="Z8" s="52" t="s">
        <v>32</v>
      </c>
      <c r="AA8" s="52" t="s">
        <v>34</v>
      </c>
      <c r="AB8" s="65"/>
      <c r="AC8" s="65"/>
      <c r="AD8" s="52" t="s">
        <v>35</v>
      </c>
      <c r="AE8" s="52" t="s">
        <v>36</v>
      </c>
    </row>
    <row r="9" spans="1:31" ht="102" customHeight="1" x14ac:dyDescent="0.25">
      <c r="A9" s="1">
        <v>120</v>
      </c>
      <c r="B9" s="67" t="s">
        <v>37</v>
      </c>
      <c r="C9" s="67" t="s">
        <v>38</v>
      </c>
      <c r="D9" s="68" t="s">
        <v>39</v>
      </c>
      <c r="E9" s="30" t="s">
        <v>40</v>
      </c>
      <c r="F9" s="2" t="s">
        <v>41</v>
      </c>
      <c r="G9" s="37">
        <v>2020680010042</v>
      </c>
      <c r="H9" s="36" t="s">
        <v>42</v>
      </c>
      <c r="I9" s="24" t="s">
        <v>71</v>
      </c>
      <c r="J9" s="44">
        <v>44566</v>
      </c>
      <c r="K9" s="44">
        <v>44926</v>
      </c>
      <c r="L9" s="3">
        <v>165</v>
      </c>
      <c r="M9" s="4">
        <v>9</v>
      </c>
      <c r="N9" s="25">
        <f>IF(M9/L9&gt;100%,100%,M9/L9)</f>
        <v>5.4545454545454543E-2</v>
      </c>
      <c r="O9" s="9" t="s">
        <v>64</v>
      </c>
      <c r="P9" s="72">
        <v>844120231.90799999</v>
      </c>
      <c r="Q9" s="72"/>
      <c r="R9" s="72"/>
      <c r="S9" s="72"/>
      <c r="T9" s="72"/>
      <c r="U9" s="73">
        <f>SUM(P9:T9)</f>
        <v>844120231.90799999</v>
      </c>
      <c r="V9" s="72">
        <f>32800000+72300000+20500000+41000000</f>
        <v>166600000</v>
      </c>
      <c r="W9" s="75"/>
      <c r="X9" s="75"/>
      <c r="Y9" s="76"/>
      <c r="Z9" s="76"/>
      <c r="AA9" s="73">
        <f>SUM(V9:Z9)</f>
        <v>166600000</v>
      </c>
      <c r="AB9" s="43">
        <f>IFERROR(AA9/U9,"-")</f>
        <v>0.19736524928851321</v>
      </c>
      <c r="AC9" s="5"/>
      <c r="AD9" s="45" t="s">
        <v>43</v>
      </c>
      <c r="AE9" s="26" t="s">
        <v>70</v>
      </c>
    </row>
    <row r="10" spans="1:31" ht="96" customHeight="1" x14ac:dyDescent="0.25">
      <c r="A10" s="51">
        <v>121</v>
      </c>
      <c r="B10" s="69" t="s">
        <v>37</v>
      </c>
      <c r="C10" s="69" t="s">
        <v>38</v>
      </c>
      <c r="D10" s="69" t="s">
        <v>39</v>
      </c>
      <c r="E10" s="70" t="s">
        <v>44</v>
      </c>
      <c r="F10" s="69" t="s">
        <v>45</v>
      </c>
      <c r="G10" s="37">
        <v>2020680010042</v>
      </c>
      <c r="H10" s="36" t="s">
        <v>42</v>
      </c>
      <c r="I10" s="24" t="s">
        <v>72</v>
      </c>
      <c r="J10" s="44">
        <v>44566</v>
      </c>
      <c r="K10" s="44">
        <v>44926</v>
      </c>
      <c r="L10" s="34">
        <v>100</v>
      </c>
      <c r="M10" s="35">
        <v>65</v>
      </c>
      <c r="N10" s="42">
        <f>IF(M10/L10&gt;100%,100%,M10/L10)</f>
        <v>0.65</v>
      </c>
      <c r="O10" s="9" t="s">
        <v>65</v>
      </c>
      <c r="P10" s="72">
        <v>531600000</v>
      </c>
      <c r="Q10" s="72"/>
      <c r="R10" s="72"/>
      <c r="S10" s="72"/>
      <c r="T10" s="72"/>
      <c r="U10" s="74">
        <f>SUM(P10:T10)</f>
        <v>531600000</v>
      </c>
      <c r="V10" s="72">
        <f>359800375+37500000</f>
        <v>397300375</v>
      </c>
      <c r="W10" s="75"/>
      <c r="X10" s="75"/>
      <c r="Y10" s="76"/>
      <c r="Z10" s="76"/>
      <c r="AA10" s="74">
        <f>SUM(V10:Z10)</f>
        <v>397300375</v>
      </c>
      <c r="AB10" s="43">
        <f>IFERROR(AA10/U10,"-")</f>
        <v>0.74736714635063961</v>
      </c>
      <c r="AC10" s="5"/>
      <c r="AD10" s="46" t="s">
        <v>43</v>
      </c>
      <c r="AE10" s="26" t="s">
        <v>70</v>
      </c>
    </row>
    <row r="11" spans="1:31" ht="74.099999999999994" customHeight="1" x14ac:dyDescent="0.25">
      <c r="A11" s="51">
        <v>122</v>
      </c>
      <c r="B11" s="67" t="s">
        <v>37</v>
      </c>
      <c r="C11" s="67" t="s">
        <v>38</v>
      </c>
      <c r="D11" s="68" t="s">
        <v>46</v>
      </c>
      <c r="E11" s="30" t="s">
        <v>47</v>
      </c>
      <c r="F11" s="2" t="s">
        <v>48</v>
      </c>
      <c r="G11" s="37">
        <v>2021680010132</v>
      </c>
      <c r="H11" s="6" t="s">
        <v>68</v>
      </c>
      <c r="I11" s="27" t="s">
        <v>67</v>
      </c>
      <c r="J11" s="44">
        <v>44566</v>
      </c>
      <c r="K11" s="44">
        <v>44926</v>
      </c>
      <c r="L11" s="3">
        <v>185</v>
      </c>
      <c r="M11" s="4">
        <v>0</v>
      </c>
      <c r="N11" s="42">
        <f>IF(M11/L11&gt;100%,100%,M11/L11)</f>
        <v>0</v>
      </c>
      <c r="O11" s="9" t="s">
        <v>62</v>
      </c>
      <c r="P11" s="72">
        <v>2253479767.96</v>
      </c>
      <c r="Q11" s="72"/>
      <c r="R11" s="72"/>
      <c r="S11" s="72"/>
      <c r="T11" s="72"/>
      <c r="U11" s="74">
        <f t="shared" ref="U11:U13" si="0">SUM(P11:T11)</f>
        <v>2253479767.96</v>
      </c>
      <c r="V11" s="72"/>
      <c r="W11" s="75"/>
      <c r="X11" s="75"/>
      <c r="Y11" s="76"/>
      <c r="Z11" s="76"/>
      <c r="AA11" s="74">
        <f t="shared" ref="AA11:AA13" si="1">SUM(V11:Z11)</f>
        <v>0</v>
      </c>
      <c r="AB11" s="43">
        <f>IFERROR(AA11/U11,"-")</f>
        <v>0</v>
      </c>
      <c r="AC11" s="41"/>
      <c r="AD11" s="46" t="s">
        <v>43</v>
      </c>
      <c r="AE11" s="26" t="s">
        <v>70</v>
      </c>
    </row>
    <row r="12" spans="1:31" ht="92.1" customHeight="1" x14ac:dyDescent="0.25">
      <c r="A12" s="51">
        <v>123</v>
      </c>
      <c r="B12" s="67" t="s">
        <v>37</v>
      </c>
      <c r="C12" s="67" t="s">
        <v>38</v>
      </c>
      <c r="D12" s="68" t="s">
        <v>49</v>
      </c>
      <c r="E12" s="30" t="s">
        <v>50</v>
      </c>
      <c r="F12" s="2" t="s">
        <v>51</v>
      </c>
      <c r="G12" s="37">
        <v>2020680010046</v>
      </c>
      <c r="H12" s="36" t="s">
        <v>52</v>
      </c>
      <c r="I12" s="24" t="s">
        <v>53</v>
      </c>
      <c r="J12" s="44">
        <v>44566</v>
      </c>
      <c r="K12" s="44">
        <v>44926</v>
      </c>
      <c r="L12" s="34">
        <v>3500</v>
      </c>
      <c r="M12" s="35">
        <v>1914</v>
      </c>
      <c r="N12" s="42">
        <f>IF(M12/L12&gt;100%,100%,M12/L12)</f>
        <v>0.54685714285714282</v>
      </c>
      <c r="O12" s="9" t="s">
        <v>63</v>
      </c>
      <c r="P12" s="72">
        <v>220800000</v>
      </c>
      <c r="Q12" s="72"/>
      <c r="R12" s="72"/>
      <c r="S12" s="72"/>
      <c r="T12" s="72"/>
      <c r="U12" s="74">
        <f t="shared" si="0"/>
        <v>220800000</v>
      </c>
      <c r="V12" s="72">
        <v>135500000</v>
      </c>
      <c r="W12" s="75"/>
      <c r="X12" s="75"/>
      <c r="Y12" s="76"/>
      <c r="Z12" s="76"/>
      <c r="AA12" s="74">
        <f>SUM(V12:Z12)</f>
        <v>135500000</v>
      </c>
      <c r="AB12" s="33">
        <f>IFERROR(AA12/U12,"-")</f>
        <v>0.61367753623188404</v>
      </c>
      <c r="AC12" s="32"/>
      <c r="AD12" s="46" t="s">
        <v>43</v>
      </c>
      <c r="AE12" s="26" t="s">
        <v>70</v>
      </c>
    </row>
    <row r="13" spans="1:31" ht="73.349999999999994" customHeight="1" x14ac:dyDescent="0.25">
      <c r="A13" s="51">
        <v>261</v>
      </c>
      <c r="B13" s="67" t="s">
        <v>54</v>
      </c>
      <c r="C13" s="67" t="s">
        <v>55</v>
      </c>
      <c r="D13" s="68" t="s">
        <v>56</v>
      </c>
      <c r="E13" s="30" t="s">
        <v>57</v>
      </c>
      <c r="F13" s="2" t="s">
        <v>58</v>
      </c>
      <c r="G13" s="37">
        <v>2021680010131</v>
      </c>
      <c r="H13" s="6" t="s">
        <v>60</v>
      </c>
      <c r="I13" s="24" t="s">
        <v>66</v>
      </c>
      <c r="J13" s="44">
        <v>44566</v>
      </c>
      <c r="K13" s="44">
        <v>44926</v>
      </c>
      <c r="L13" s="7">
        <v>0.85</v>
      </c>
      <c r="M13" s="8">
        <v>0</v>
      </c>
      <c r="N13" s="25">
        <f>IF(M13/L13&gt;100%,100%,M13/L13)</f>
        <v>0</v>
      </c>
      <c r="O13" s="9" t="s">
        <v>61</v>
      </c>
      <c r="P13" s="72">
        <v>650000000</v>
      </c>
      <c r="Q13" s="72"/>
      <c r="R13" s="72"/>
      <c r="S13" s="72"/>
      <c r="T13" s="72"/>
      <c r="U13" s="74">
        <f t="shared" si="0"/>
        <v>650000000</v>
      </c>
      <c r="V13" s="72"/>
      <c r="W13" s="77"/>
      <c r="X13" s="77"/>
      <c r="Y13" s="76"/>
      <c r="Z13" s="76"/>
      <c r="AA13" s="74">
        <f t="shared" si="1"/>
        <v>0</v>
      </c>
      <c r="AB13" s="43">
        <f>IFERROR(AA13/U13,"-")</f>
        <v>0</v>
      </c>
      <c r="AC13" s="5"/>
      <c r="AD13" s="47" t="s">
        <v>43</v>
      </c>
      <c r="AE13" s="26" t="s">
        <v>70</v>
      </c>
    </row>
    <row r="14" spans="1:31" ht="21" customHeight="1" x14ac:dyDescent="0.25">
      <c r="A14" s="10">
        <f>SUM(--(FREQUENCY(A9:A13,A9:A13)&gt;0))</f>
        <v>5</v>
      </c>
      <c r="B14" s="11"/>
      <c r="C14" s="12"/>
      <c r="D14" s="12"/>
      <c r="E14" s="12"/>
      <c r="F14" s="12"/>
      <c r="G14" s="12"/>
      <c r="H14" s="12"/>
      <c r="I14" s="12"/>
      <c r="J14" s="12"/>
      <c r="K14" s="13"/>
      <c r="L14" s="14"/>
      <c r="M14" s="15" t="s">
        <v>59</v>
      </c>
      <c r="N14" s="16">
        <f>IFERROR(AVERAGE(N9:N13),"-")</f>
        <v>0.25028051948051944</v>
      </c>
      <c r="O14" s="17"/>
      <c r="P14" s="18">
        <f>SUM(P9:P13)</f>
        <v>4499999999.868</v>
      </c>
      <c r="Q14" s="18">
        <f t="shared" ref="Q14:Z14" si="2">SUM(Q9:Q13)</f>
        <v>0</v>
      </c>
      <c r="R14" s="18">
        <f t="shared" si="2"/>
        <v>0</v>
      </c>
      <c r="S14" s="18">
        <f t="shared" si="2"/>
        <v>0</v>
      </c>
      <c r="T14" s="18">
        <f t="shared" si="2"/>
        <v>0</v>
      </c>
      <c r="U14" s="19">
        <f>SUM(U9:U13)</f>
        <v>4499999999.868</v>
      </c>
      <c r="V14" s="18">
        <f t="shared" si="2"/>
        <v>699400375</v>
      </c>
      <c r="W14" s="18">
        <f t="shared" si="2"/>
        <v>0</v>
      </c>
      <c r="X14" s="18">
        <f t="shared" si="2"/>
        <v>0</v>
      </c>
      <c r="Y14" s="18">
        <f t="shared" si="2"/>
        <v>0</v>
      </c>
      <c r="Z14" s="18">
        <f t="shared" si="2"/>
        <v>0</v>
      </c>
      <c r="AA14" s="19">
        <f>SUM(AA9:AA13)</f>
        <v>699400375</v>
      </c>
      <c r="AB14" s="66">
        <f>IFERROR(AA14/U14,"-")</f>
        <v>0.1554223055601146</v>
      </c>
      <c r="AC14" s="19">
        <f>SUM(AC9:AC13)</f>
        <v>0</v>
      </c>
      <c r="AD14" s="17"/>
      <c r="AE14" s="17"/>
    </row>
    <row r="16" spans="1:31" x14ac:dyDescent="0.25">
      <c r="H16" s="71"/>
    </row>
    <row r="17" spans="6:29" ht="14.4" x14ac:dyDescent="0.3">
      <c r="V17" s="28"/>
      <c r="Z17"/>
    </row>
    <row r="18" spans="6:29" x14ac:dyDescent="0.25">
      <c r="F18" s="20"/>
    </row>
    <row r="19" spans="6:29" x14ac:dyDescent="0.25">
      <c r="P19" s="28"/>
    </row>
    <row r="20" spans="6:29" x14ac:dyDescent="0.25">
      <c r="P20" s="29"/>
    </row>
    <row r="26" spans="6:29" x14ac:dyDescent="0.25">
      <c r="AC26" s="31"/>
    </row>
  </sheetData>
  <mergeCells count="18">
    <mergeCell ref="O7:U7"/>
    <mergeCell ref="V7:AA7"/>
    <mergeCell ref="AB7:AB8"/>
    <mergeCell ref="AC7:AC8"/>
    <mergeCell ref="AD7:AE7"/>
    <mergeCell ref="A5:C5"/>
    <mergeCell ref="A6:C6"/>
    <mergeCell ref="B7:F7"/>
    <mergeCell ref="G7:K7"/>
    <mergeCell ref="L7:N7"/>
    <mergeCell ref="D5:G5"/>
    <mergeCell ref="D6:G6"/>
    <mergeCell ref="A1:A4"/>
    <mergeCell ref="B1:AB4"/>
    <mergeCell ref="AC1:AE1"/>
    <mergeCell ref="AC2:AE2"/>
    <mergeCell ref="AC3:AE3"/>
    <mergeCell ref="AC4:AE4"/>
  </mergeCells>
  <conditionalFormatting sqref="N9:N10 N12:N13">
    <cfRule type="cellIs" dxfId="5" priority="7" operator="between">
      <formula>0.66</formula>
      <formula>1</formula>
    </cfRule>
    <cfRule type="cellIs" dxfId="4" priority="8" operator="between">
      <formula>0.33</formula>
      <formula>0.66</formula>
    </cfRule>
    <cfRule type="cellIs" dxfId="3" priority="9" operator="between">
      <formula>0</formula>
      <formula>0.33</formula>
    </cfRule>
  </conditionalFormatting>
  <conditionalFormatting sqref="N11">
    <cfRule type="cellIs" dxfId="2" priority="1" operator="between">
      <formula>0.66</formula>
      <formula>1</formula>
    </cfRule>
    <cfRule type="cellIs" dxfId="1" priority="2" operator="between">
      <formula>0.33</formula>
      <formula>0.66</formula>
    </cfRule>
    <cfRule type="cellIs" dxfId="0" priority="3" operator="between">
      <formula>0</formula>
      <formula>0.33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 2022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SUBDIRECCION ADMINISTRATIVA</dc:creator>
  <cp:keywords/>
  <dc:description/>
  <cp:lastModifiedBy>A</cp:lastModifiedBy>
  <cp:revision/>
  <dcterms:created xsi:type="dcterms:W3CDTF">2021-08-06T21:04:50Z</dcterms:created>
  <dcterms:modified xsi:type="dcterms:W3CDTF">2022-04-06T03:49:57Z</dcterms:modified>
  <cp:category/>
  <cp:contentStatus/>
</cp:coreProperties>
</file>