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33DBC768-5CB7-42B1-AED8-4B1BFDDB1E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2022'!$A$8:$AE$20</definedName>
  </definedNames>
  <calcPr calcId="181029"/>
</workbook>
</file>

<file path=xl/calcChain.xml><?xml version="1.0" encoding="utf-8"?>
<calcChain xmlns="http://schemas.openxmlformats.org/spreadsheetml/2006/main">
  <c r="AA20" i="14" l="1"/>
  <c r="AA19" i="14"/>
  <c r="AB19" i="14" s="1"/>
  <c r="AA18" i="14"/>
  <c r="AA17" i="14"/>
  <c r="AB17" i="14" s="1"/>
  <c r="AA16" i="14"/>
  <c r="AB16" i="14" s="1"/>
  <c r="AA15" i="14"/>
  <c r="AB15" i="14" s="1"/>
  <c r="AA14" i="14"/>
  <c r="AB14" i="14" s="1"/>
  <c r="AA13" i="14"/>
  <c r="AA12" i="14"/>
  <c r="AB12" i="14" s="1"/>
  <c r="AA11" i="14"/>
  <c r="AB11" i="14" s="1"/>
  <c r="AA10" i="14"/>
  <c r="AB10" i="14" s="1"/>
  <c r="AA9" i="14"/>
  <c r="AB9" i="14" s="1"/>
  <c r="AB18" i="14"/>
  <c r="N20" i="14"/>
  <c r="U20" i="14"/>
  <c r="U11" i="14"/>
  <c r="U10" i="14"/>
  <c r="U9" i="14"/>
  <c r="A20" i="14"/>
  <c r="U19" i="14"/>
  <c r="U18" i="14"/>
  <c r="U17" i="14"/>
  <c r="U16" i="14"/>
  <c r="U15" i="14"/>
  <c r="U14" i="14"/>
  <c r="U13" i="14"/>
  <c r="U12" i="14"/>
  <c r="S20" i="14"/>
  <c r="P20" i="14"/>
  <c r="Q20" i="14"/>
  <c r="N16" i="14"/>
  <c r="N10" i="14"/>
  <c r="N11" i="14"/>
  <c r="N12" i="14"/>
  <c r="N13" i="14"/>
  <c r="N14" i="14"/>
  <c r="N15" i="14"/>
  <c r="N17" i="14"/>
  <c r="N18" i="14"/>
  <c r="N19" i="14"/>
  <c r="R20" i="14"/>
  <c r="N9" i="14"/>
  <c r="I15" i="14"/>
  <c r="I14" i="14"/>
  <c r="I16" i="14"/>
  <c r="AC20" i="14"/>
  <c r="Y20" i="14"/>
  <c r="X20" i="14"/>
  <c r="T20" i="14"/>
  <c r="W20" i="14"/>
  <c r="V20" i="14"/>
  <c r="Z20" i="14"/>
  <c r="AB20" i="14" l="1"/>
  <c r="AB13" i="14"/>
</calcChain>
</file>

<file path=xl/sharedStrings.xml><?xml version="1.0" encoding="utf-8"?>
<sst xmlns="http://schemas.openxmlformats.org/spreadsheetml/2006/main" count="163" uniqueCount="95">
  <si>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</si>
  <si>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</si>
  <si>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</si>
  <si>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</si>
  <si>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</si>
  <si>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</si>
  <si>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</si>
  <si>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</si>
  <si>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</si>
  <si>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</si>
  <si>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</si>
  <si>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</si>
  <si>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</si>
  <si>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</si>
  <si>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</si>
  <si>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</si>
  <si>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</si>
  <si>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</si>
  <si>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</si>
  <si>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</si>
  <si>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</si>
  <si>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</si>
  <si>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</si>
  <si>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</si>
  <si>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</si>
  <si>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</si>
  <si>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</si>
  <si>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</si>
  <si>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</si>
  <si>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</si>
  <si>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</si>
  <si>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</si>
  <si>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</si>
  <si>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</si>
  <si>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</si>
  <si>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</si>
  <si>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</si>
  <si>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</si>
  <si>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</si>
  <si>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</si>
  <si>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</si>
  <si>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</si>
  <si>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</si>
  <si>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</si>
  <si>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</si>
  <si>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</si>
  <si>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</si>
  <si>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</si>
  <si>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</si>
  <si>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</si>
  <si>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</si>
  <si>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</si>
  <si>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</si>
  <si>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</si>
  <si>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</si>
  <si>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</si>
  <si>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</si>
  <si>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</si>
  <si>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</si>
  <si>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</si>
  <si>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</si>
  <si>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</si>
  <si>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</si>
  <si>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</si>
  <si>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</si>
  <si>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</si>
  <si>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</si>
  <si>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</si>
  <si>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</si>
  <si>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</si>
  <si>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</si>
  <si>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</si>
  <si>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</si>
  <si>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</si>
  <si>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</si>
  <si>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</si>
  <si>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</si>
  <si>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</si>
  <si>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</si>
  <si>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 PLAN DE ACCIÓN - PLAN DE DESARROLLO MUNICIPAL
INSTITUTO DE LA JUVENTUD EL DEPORTE Y LA RECREACION DE BUCARAMANGA - INDERBU</t>
  </si>
  <si>
    <t>2.3.2.02.02.008.0204015.201
2.3.2.02.02.009.0204016.201
2.3.2.02.02.009.0204016.201</t>
  </si>
  <si>
    <t>2.3.2.02.02.009.0204015.201</t>
  </si>
  <si>
    <t>2.3.2.02.02.009-4301038.201</t>
  </si>
  <si>
    <t>2.3.2.02.02.009.4301038.201   
2.3.2.02.02.009.4301038,201</t>
  </si>
  <si>
    <t>2.3.2.02.01.003.4301037.
2.3.2.02.02.006.4301037.
2.3.2.02.02.007.4301037.
2.3.2.02.02.009.4301007.</t>
  </si>
  <si>
    <t>2.3.2.02.02.009.4302062.201</t>
  </si>
  <si>
    <t>2.3.2.02.02.009.4301034.201
3.2.2.02.02.009.4301037.201</t>
  </si>
  <si>
    <t>2.3.2.02.02.008.4301003.
2.3.2.02.01.003.4301003.
2.3.2.02.02.006.4301003.
2.3.2.02.02.006.4301003.
2.3.2.02.02.008.4301003.
2.3.2.02.02.009.4301003.
2.3.2.02.02.008.4301003.
2.3.2.02.02.008.4301004.
2.3.2.02.02.008.4301003.</t>
  </si>
  <si>
    <t>01/0/2022</t>
  </si>
  <si>
    <t>2.3.2.02.02.009.4301001.   
2.3.2.02.02.009.4301034.                  
2.3.2.02.01.003.4301001.</t>
  </si>
  <si>
    <t>2.3.2.02.02.006.4301037.   
2.3.2.02.02.009.4301001.
2.3.2.02.02.008.4301037.
2.3.2.02.01.003.4301001.</t>
  </si>
  <si>
    <t>2.3.2.02.02.009.0204005.201
2.3.2.02.01.003.0204005.2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</si>
  <si>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</si>
  <si>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</si>
  <si>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Pedro Alonso Ballesteros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</si>
</sst>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_-* #,##0_-;\-* #,##0_-;_-* &quot;-&quot;??_-;_-@_-"/>
    <numFmt numFmtId="169" formatCode="#,##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sz val="11"/>
      <color rgb="FF201F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168" fontId="0" fillId="0" borderId="0" xfId="0" applyNumberFormat="1" applyFont="1"/>
    <xf numFmtId="165" fontId="0" fillId="0" borderId="0" xfId="0" applyNumberFormat="1" applyFont="1"/>
    <xf numFmtId="0" fontId="0" fillId="0" borderId="2" xfId="0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9" fontId="6" fillId="0" borderId="2" xfId="1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1" fontId="0" fillId="3" borderId="2" xfId="0" applyNumberFormat="1" applyFont="1" applyFill="1" applyBorder="1" applyAlignment="1">
      <alignment horizontal="lef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5" fontId="6" fillId="0" borderId="7" xfId="108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5" fontId="6" fillId="0" borderId="2" xfId="11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5" fontId="6" fillId="0" borderId="2" xfId="110" applyNumberFormat="1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justify" vertical="center" wrapText="1"/>
    </xf>
    <xf numFmtId="0" fontId="0" fillId="3" borderId="2" xfId="0" applyFont="1" applyFill="1" applyBorder="1" applyAlignment="1">
      <alignment vertical="center" wrapText="1"/>
    </xf>
    <xf numFmtId="1" fontId="0" fillId="0" borderId="2" xfId="0" applyNumberFormat="1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166" fontId="6" fillId="0" borderId="2" xfId="108" applyNumberFormat="1" applyFont="1" applyFill="1" applyBorder="1" applyAlignment="1">
      <alignment vertical="center" wrapText="1"/>
    </xf>
    <xf numFmtId="5" fontId="7" fillId="2" borderId="2" xfId="108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3" fontId="0" fillId="3" borderId="2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5" fontId="0" fillId="3" borderId="2" xfId="108" applyNumberFormat="1" applyFont="1" applyFill="1" applyBorder="1" applyAlignment="1">
      <alignment horizontal="right" vertical="center" wrapText="1"/>
    </xf>
    <xf numFmtId="166" fontId="6" fillId="3" borderId="2" xfId="108" applyNumberFormat="1" applyFont="1" applyFill="1" applyBorder="1" applyAlignment="1">
      <alignment vertical="center" wrapText="1"/>
    </xf>
    <xf numFmtId="167" fontId="6" fillId="3" borderId="2" xfId="0" applyNumberFormat="1" applyFont="1" applyFill="1" applyBorder="1" applyAlignment="1">
      <alignment horizontal="right" vertical="center" wrapText="1"/>
    </xf>
    <xf numFmtId="167" fontId="9" fillId="3" borderId="2" xfId="0" applyNumberFormat="1" applyFont="1" applyFill="1" applyBorder="1" applyAlignment="1">
      <alignment horizontal="right" vertical="center" wrapText="1"/>
    </xf>
    <xf numFmtId="9" fontId="6" fillId="3" borderId="2" xfId="107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169" fontId="8" fillId="2" borderId="2" xfId="0" applyNumberFormat="1" applyFont="1" applyFill="1" applyBorder="1" applyAlignment="1">
      <alignment horizontal="center" vertical="center" wrapText="1"/>
    </xf>
    <xf numFmtId="168" fontId="0" fillId="0" borderId="0" xfId="113" applyNumberFormat="1" applyFont="1"/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3" builtinId="3"/>
    <cellStyle name="Millares 2" xfId="111" xr:uid="{00000000-0005-0000-0000-00006A000000}"/>
    <cellStyle name="Moneda" xfId="108" builtinId="4"/>
    <cellStyle name="Moneda 2" xfId="110" xr:uid="{00000000-0005-0000-0000-00006C000000}"/>
    <cellStyle name="Moneda 3" xfId="112" xr:uid="{00000000-0005-0000-0000-00006D000000}"/>
    <cellStyle name="Normal" xfId="0" builtinId="0"/>
    <cellStyle name="Normal 2" xfId="109" xr:uid="{00000000-0005-0000-0000-00006F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zoomScale="60" zoomScaleNormal="60" workbookViewId="0">
      <selection activeCell="B7" sqref="B7:F7"/>
    </sheetView>
  </sheetViews>
  <sheetFormatPr baseColWidth="10" defaultColWidth="11.19921875" defaultRowHeight="13.8" x14ac:dyDescent="0.25"/>
  <cols>
    <col min="1" max="1" width="7.3984375" style="1" customWidth="1"/>
    <col min="2" max="3" width="25" style="1" customWidth="1"/>
    <col min="4" max="4" width="25.8984375" style="1" customWidth="1"/>
    <col min="5" max="5" width="48.19921875" style="1" customWidth="1"/>
    <col min="6" max="6" width="45.3984375" style="1" customWidth="1"/>
    <col min="7" max="7" width="16.69921875" style="1" customWidth="1"/>
    <col min="8" max="8" width="50.19921875" style="1" customWidth="1"/>
    <col min="9" max="9" width="43.69921875" style="1" customWidth="1"/>
    <col min="10" max="10" width="15.69921875" style="1" customWidth="1"/>
    <col min="11" max="11" width="16" style="1" customWidth="1"/>
    <col min="12" max="12" width="14.8984375" style="1" customWidth="1"/>
    <col min="13" max="13" width="13.3984375" style="1" customWidth="1"/>
    <col min="14" max="14" width="11.19921875" style="1" customWidth="1"/>
    <col min="15" max="15" width="27.19921875" style="1" customWidth="1"/>
    <col min="16" max="16" width="20.8984375" style="1" customWidth="1"/>
    <col min="17" max="17" width="19.8984375" style="1" customWidth="1"/>
    <col min="18" max="18" width="16.8984375" style="1" customWidth="1"/>
    <col min="19" max="19" width="20.19921875" style="1" customWidth="1"/>
    <col min="20" max="20" width="18.8984375" style="1" customWidth="1"/>
    <col min="21" max="21" width="20.8984375" style="1" customWidth="1"/>
    <col min="22" max="26" width="17.19921875" style="1" customWidth="1"/>
    <col min="27" max="27" width="21.19921875" style="1" customWidth="1"/>
    <col min="28" max="28" width="13.69921875" style="1" customWidth="1"/>
    <col min="29" max="29" width="19.59765625" style="1" customWidth="1"/>
    <col min="30" max="30" width="15.3984375" style="1" customWidth="1"/>
    <col min="31" max="31" width="17.3984375" style="1" customWidth="1"/>
    <col min="32" max="16384" width="11.19921875" style="1"/>
  </cols>
  <sheetData>
    <row r="1" spans="1:31" x14ac:dyDescent="0.25">
      <c r="A1" s="89"/>
      <c r="B1" s="92" t="s">
        <v>79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86" t="s">
        <v>93</v>
      </c>
      <c r="AD1" s="86"/>
      <c r="AE1" s="86"/>
    </row>
    <row r="2" spans="1:31" x14ac:dyDescent="0.25">
      <c r="A2" s="89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87" t="s">
        <v>36</v>
      </c>
      <c r="AD2" s="87"/>
      <c r="AE2" s="87"/>
    </row>
    <row r="3" spans="1:31" x14ac:dyDescent="0.25">
      <c r="A3" s="89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87" t="s">
        <v>33</v>
      </c>
      <c r="AD3" s="87"/>
      <c r="AE3" s="87"/>
    </row>
    <row r="4" spans="1:31" x14ac:dyDescent="0.25">
      <c r="A4" s="89"/>
      <c r="B4" s="92"/>
      <c r="C4" s="92"/>
      <c r="D4" s="92"/>
      <c r="E4" s="92"/>
      <c r="F4" s="92"/>
      <c r="G4" s="92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87" t="s">
        <v>32</v>
      </c>
      <c r="AD4" s="87"/>
      <c r="AE4" s="87"/>
    </row>
    <row r="5" spans="1:31" x14ac:dyDescent="0.25">
      <c r="A5" s="90" t="s">
        <v>30</v>
      </c>
      <c r="B5" s="90"/>
      <c r="C5" s="90"/>
      <c r="D5" s="94">
        <v>44595</v>
      </c>
      <c r="E5" s="94"/>
      <c r="F5" s="94"/>
      <c r="G5" s="94"/>
      <c r="H5" s="65"/>
      <c r="I5" s="65"/>
      <c r="J5" s="65"/>
      <c r="K5" s="65"/>
      <c r="L5" s="6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1" t="s">
        <v>31</v>
      </c>
      <c r="B6" s="91"/>
      <c r="C6" s="91"/>
      <c r="D6" s="94">
        <v>44592</v>
      </c>
      <c r="E6" s="94"/>
      <c r="F6" s="94"/>
      <c r="G6" s="94"/>
      <c r="H6" s="65"/>
      <c r="I6" s="65"/>
      <c r="J6" s="65"/>
      <c r="K6" s="65"/>
      <c r="L6" s="6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.6" customHeight="1" x14ac:dyDescent="0.25">
      <c r="A7" s="66"/>
      <c r="B7" s="88" t="s">
        <v>10</v>
      </c>
      <c r="C7" s="88"/>
      <c r="D7" s="88"/>
      <c r="E7" s="88"/>
      <c r="F7" s="88"/>
      <c r="G7" s="88" t="s">
        <v>11</v>
      </c>
      <c r="H7" s="88"/>
      <c r="I7" s="88"/>
      <c r="J7" s="88"/>
      <c r="K7" s="88"/>
      <c r="L7" s="88" t="s">
        <v>25</v>
      </c>
      <c r="M7" s="88"/>
      <c r="N7" s="88"/>
      <c r="O7" s="88" t="s">
        <v>23</v>
      </c>
      <c r="P7" s="88"/>
      <c r="Q7" s="88"/>
      <c r="R7" s="88"/>
      <c r="S7" s="88"/>
      <c r="T7" s="88"/>
      <c r="U7" s="88"/>
      <c r="V7" s="88" t="s">
        <v>17</v>
      </c>
      <c r="W7" s="88"/>
      <c r="X7" s="88"/>
      <c r="Y7" s="88"/>
      <c r="Z7" s="88"/>
      <c r="AA7" s="88"/>
      <c r="AB7" s="85" t="s">
        <v>18</v>
      </c>
      <c r="AC7" s="85" t="s">
        <v>26</v>
      </c>
      <c r="AD7" s="85" t="s">
        <v>24</v>
      </c>
      <c r="AE7" s="85"/>
    </row>
    <row r="8" spans="1:31" ht="46.95" customHeight="1" x14ac:dyDescent="0.25">
      <c r="A8" s="27" t="s">
        <v>29</v>
      </c>
      <c r="B8" s="26" t="s">
        <v>1</v>
      </c>
      <c r="C8" s="27" t="s">
        <v>6</v>
      </c>
      <c r="D8" s="27" t="s">
        <v>2</v>
      </c>
      <c r="E8" s="27" t="s">
        <v>7</v>
      </c>
      <c r="F8" s="26" t="s">
        <v>19</v>
      </c>
      <c r="G8" s="64" t="s">
        <v>92</v>
      </c>
      <c r="H8" s="64" t="s">
        <v>3</v>
      </c>
      <c r="I8" s="64" t="s">
        <v>15</v>
      </c>
      <c r="J8" s="64" t="s">
        <v>21</v>
      </c>
      <c r="K8" s="64" t="s">
        <v>22</v>
      </c>
      <c r="L8" s="64" t="s">
        <v>4</v>
      </c>
      <c r="M8" s="64" t="s">
        <v>5</v>
      </c>
      <c r="N8" s="64" t="s">
        <v>0</v>
      </c>
      <c r="O8" s="27" t="s">
        <v>9</v>
      </c>
      <c r="P8" s="26" t="s">
        <v>35</v>
      </c>
      <c r="Q8" s="26" t="s">
        <v>8</v>
      </c>
      <c r="R8" s="26" t="s">
        <v>27</v>
      </c>
      <c r="S8" s="26" t="s">
        <v>34</v>
      </c>
      <c r="T8" s="26" t="s">
        <v>12</v>
      </c>
      <c r="U8" s="26" t="s">
        <v>20</v>
      </c>
      <c r="V8" s="26" t="s">
        <v>35</v>
      </c>
      <c r="W8" s="26" t="s">
        <v>8</v>
      </c>
      <c r="X8" s="26" t="s">
        <v>27</v>
      </c>
      <c r="Y8" s="26" t="s">
        <v>34</v>
      </c>
      <c r="Z8" s="26" t="s">
        <v>12</v>
      </c>
      <c r="AA8" s="26" t="s">
        <v>28</v>
      </c>
      <c r="AB8" s="85"/>
      <c r="AC8" s="85"/>
      <c r="AD8" s="26" t="s">
        <v>13</v>
      </c>
      <c r="AE8" s="26" t="s">
        <v>14</v>
      </c>
    </row>
    <row r="9" spans="1:31" ht="60.6" customHeight="1" x14ac:dyDescent="0.25">
      <c r="A9" s="27">
        <v>85</v>
      </c>
      <c r="B9" s="29" t="s">
        <v>37</v>
      </c>
      <c r="C9" s="29" t="s">
        <v>38</v>
      </c>
      <c r="D9" s="29" t="s">
        <v>39</v>
      </c>
      <c r="E9" s="30" t="s">
        <v>40</v>
      </c>
      <c r="F9" s="31" t="s">
        <v>41</v>
      </c>
      <c r="G9" s="32">
        <v>2020680010070</v>
      </c>
      <c r="H9" s="33" t="s">
        <v>42</v>
      </c>
      <c r="I9" s="34" t="s">
        <v>43</v>
      </c>
      <c r="J9" s="35" t="s">
        <v>88</v>
      </c>
      <c r="K9" s="36">
        <v>44926</v>
      </c>
      <c r="L9" s="61">
        <v>6</v>
      </c>
      <c r="M9" s="83">
        <v>0.1</v>
      </c>
      <c r="N9" s="37">
        <f t="shared" ref="N9:N19" si="0">IFERROR(IF(M9/L9&gt;100%,100%,M9/L9),"-")</f>
        <v>1.6666666666666666E-2</v>
      </c>
      <c r="O9" s="38" t="s">
        <v>91</v>
      </c>
      <c r="P9" s="75">
        <v>1327629822</v>
      </c>
      <c r="Q9" s="75"/>
      <c r="R9" s="75"/>
      <c r="S9" s="75"/>
      <c r="T9" s="75"/>
      <c r="U9" s="60">
        <f t="shared" ref="U9:U11" si="1">SUM(P9:T9)</f>
        <v>1327629822</v>
      </c>
      <c r="V9" s="70">
        <v>813149990</v>
      </c>
      <c r="W9" s="76"/>
      <c r="X9" s="77"/>
      <c r="Y9" s="77"/>
      <c r="Z9" s="71"/>
      <c r="AA9" s="39">
        <f t="shared" ref="AA9:AA19" si="2">SUM(V9:Z9)</f>
        <v>813149990</v>
      </c>
      <c r="AB9" s="78">
        <f>IFERROR(AA9/U9,"-")</f>
        <v>0.61248246802337947</v>
      </c>
      <c r="AC9" s="79"/>
      <c r="AD9" s="80" t="s">
        <v>44</v>
      </c>
      <c r="AE9" s="69" t="s">
        <v>94</v>
      </c>
    </row>
    <row r="10" spans="1:31" ht="55.2" x14ac:dyDescent="0.25">
      <c r="A10" s="27">
        <v>86</v>
      </c>
      <c r="B10" s="29" t="s">
        <v>37</v>
      </c>
      <c r="C10" s="29" t="s">
        <v>38</v>
      </c>
      <c r="D10" s="29" t="s">
        <v>39</v>
      </c>
      <c r="E10" s="30" t="s">
        <v>45</v>
      </c>
      <c r="F10" s="31" t="s">
        <v>46</v>
      </c>
      <c r="G10" s="32">
        <v>2020680010070</v>
      </c>
      <c r="H10" s="33" t="s">
        <v>42</v>
      </c>
      <c r="I10" s="34" t="s">
        <v>45</v>
      </c>
      <c r="J10" s="35" t="s">
        <v>88</v>
      </c>
      <c r="K10" s="36">
        <v>44926</v>
      </c>
      <c r="L10" s="61">
        <v>1200</v>
      </c>
      <c r="M10" s="22"/>
      <c r="N10" s="37">
        <f t="shared" si="0"/>
        <v>0</v>
      </c>
      <c r="O10" s="42" t="s">
        <v>80</v>
      </c>
      <c r="P10" s="75">
        <v>104700000</v>
      </c>
      <c r="Q10" s="75"/>
      <c r="R10" s="75"/>
      <c r="S10" s="75"/>
      <c r="T10" s="75"/>
      <c r="U10" s="60">
        <f t="shared" si="1"/>
        <v>104700000</v>
      </c>
      <c r="V10" s="70">
        <v>39600000</v>
      </c>
      <c r="W10" s="81"/>
      <c r="X10" s="71"/>
      <c r="Y10" s="71"/>
      <c r="Z10" s="71"/>
      <c r="AA10" s="39">
        <f t="shared" si="2"/>
        <v>39600000</v>
      </c>
      <c r="AB10" s="78">
        <f>IFERROR(AA10/U10,"-")</f>
        <v>0.37822349570200575</v>
      </c>
      <c r="AC10" s="79"/>
      <c r="AD10" s="80" t="s">
        <v>44</v>
      </c>
      <c r="AE10" s="69" t="s">
        <v>94</v>
      </c>
    </row>
    <row r="11" spans="1:31" ht="61.2" customHeight="1" x14ac:dyDescent="0.25">
      <c r="A11" s="27">
        <v>87</v>
      </c>
      <c r="B11" s="29" t="s">
        <v>37</v>
      </c>
      <c r="C11" s="29" t="s">
        <v>38</v>
      </c>
      <c r="D11" s="29" t="s">
        <v>39</v>
      </c>
      <c r="E11" s="30" t="s">
        <v>47</v>
      </c>
      <c r="F11" s="31" t="s">
        <v>48</v>
      </c>
      <c r="G11" s="32">
        <v>2020680010070</v>
      </c>
      <c r="H11" s="33" t="s">
        <v>42</v>
      </c>
      <c r="I11" s="34" t="s">
        <v>49</v>
      </c>
      <c r="J11" s="35" t="s">
        <v>88</v>
      </c>
      <c r="K11" s="36">
        <v>44926</v>
      </c>
      <c r="L11" s="62">
        <v>1</v>
      </c>
      <c r="M11" s="83">
        <v>0.05</v>
      </c>
      <c r="N11" s="37">
        <f t="shared" si="0"/>
        <v>0.05</v>
      </c>
      <c r="O11" s="38" t="s">
        <v>81</v>
      </c>
      <c r="P11" s="75">
        <v>45600000</v>
      </c>
      <c r="Q11" s="75"/>
      <c r="R11" s="75"/>
      <c r="S11" s="75"/>
      <c r="T11" s="75"/>
      <c r="U11" s="60">
        <f t="shared" si="1"/>
        <v>45600000</v>
      </c>
      <c r="V11" s="70">
        <v>28800000</v>
      </c>
      <c r="W11" s="81"/>
      <c r="X11" s="71"/>
      <c r="Y11" s="71"/>
      <c r="Z11" s="71"/>
      <c r="AA11" s="39">
        <f t="shared" si="2"/>
        <v>28800000</v>
      </c>
      <c r="AB11" s="78">
        <f>IFERROR(AA11/U11,"-")</f>
        <v>0.63157894736842102</v>
      </c>
      <c r="AC11" s="79"/>
      <c r="AD11" s="80" t="s">
        <v>44</v>
      </c>
      <c r="AE11" s="69" t="s">
        <v>94</v>
      </c>
    </row>
    <row r="12" spans="1:31" ht="63" customHeight="1" x14ac:dyDescent="0.25">
      <c r="A12" s="27">
        <v>124</v>
      </c>
      <c r="B12" s="20" t="s">
        <v>37</v>
      </c>
      <c r="C12" s="20" t="s">
        <v>50</v>
      </c>
      <c r="D12" s="20" t="s">
        <v>51</v>
      </c>
      <c r="E12" s="30" t="s">
        <v>52</v>
      </c>
      <c r="F12" s="31" t="s">
        <v>53</v>
      </c>
      <c r="G12" s="32">
        <v>2020680010082</v>
      </c>
      <c r="H12" s="33" t="s">
        <v>54</v>
      </c>
      <c r="I12" s="21" t="s">
        <v>55</v>
      </c>
      <c r="J12" s="35" t="s">
        <v>88</v>
      </c>
      <c r="K12" s="36">
        <v>44926</v>
      </c>
      <c r="L12" s="61">
        <v>125</v>
      </c>
      <c r="M12" s="22">
        <v>2</v>
      </c>
      <c r="N12" s="37">
        <f t="shared" si="0"/>
        <v>1.6E-2</v>
      </c>
      <c r="O12" s="42" t="s">
        <v>90</v>
      </c>
      <c r="P12" s="59">
        <v>65704950</v>
      </c>
      <c r="Q12" s="59">
        <v>380895318</v>
      </c>
      <c r="R12" s="59"/>
      <c r="S12" s="59">
        <v>150000000</v>
      </c>
      <c r="T12" s="59">
        <v>150000000</v>
      </c>
      <c r="U12" s="60">
        <f t="shared" ref="U12:U19" si="3">SUM(P12:T12)</f>
        <v>746600268</v>
      </c>
      <c r="V12" s="70">
        <v>64000000</v>
      </c>
      <c r="W12" s="70">
        <v>364400000</v>
      </c>
      <c r="X12" s="71"/>
      <c r="Y12" s="72">
        <v>80000000</v>
      </c>
      <c r="Z12" s="41"/>
      <c r="AA12" s="39">
        <f t="shared" si="2"/>
        <v>508400000</v>
      </c>
      <c r="AB12" s="25">
        <f>IFERROR(AA12/U12,"-")</f>
        <v>0.68095341214102001</v>
      </c>
      <c r="AC12" s="43"/>
      <c r="AD12" s="67" t="s">
        <v>44</v>
      </c>
      <c r="AE12" s="69" t="s">
        <v>94</v>
      </c>
    </row>
    <row r="13" spans="1:31" ht="64.2" customHeight="1" x14ac:dyDescent="0.25">
      <c r="A13" s="27">
        <v>125</v>
      </c>
      <c r="B13" s="20" t="s">
        <v>37</v>
      </c>
      <c r="C13" s="20" t="s">
        <v>50</v>
      </c>
      <c r="D13" s="20" t="s">
        <v>51</v>
      </c>
      <c r="E13" s="30" t="s">
        <v>56</v>
      </c>
      <c r="F13" s="31" t="s">
        <v>57</v>
      </c>
      <c r="G13" s="50">
        <v>2020680010082</v>
      </c>
      <c r="H13" s="82" t="s">
        <v>54</v>
      </c>
      <c r="I13" s="21" t="s">
        <v>56</v>
      </c>
      <c r="J13" s="35" t="s">
        <v>88</v>
      </c>
      <c r="K13" s="36">
        <v>44926</v>
      </c>
      <c r="L13" s="61">
        <v>104</v>
      </c>
      <c r="M13" s="22"/>
      <c r="N13" s="37">
        <f t="shared" si="0"/>
        <v>0</v>
      </c>
      <c r="O13" s="44" t="s">
        <v>89</v>
      </c>
      <c r="P13" s="59">
        <v>350000000</v>
      </c>
      <c r="Q13" s="59"/>
      <c r="R13" s="59"/>
      <c r="S13" s="59">
        <v>150000000</v>
      </c>
      <c r="T13" s="59"/>
      <c r="U13" s="60">
        <f t="shared" si="3"/>
        <v>500000000</v>
      </c>
      <c r="V13" s="70">
        <v>293000000</v>
      </c>
      <c r="W13" s="70"/>
      <c r="X13" s="73"/>
      <c r="Y13" s="74">
        <v>62000000</v>
      </c>
      <c r="Z13" s="40"/>
      <c r="AA13" s="39">
        <f t="shared" si="2"/>
        <v>355000000</v>
      </c>
      <c r="AB13" s="25">
        <f t="shared" ref="AB13" si="4">IFERROR(AA13/U13,"-")</f>
        <v>0.71</v>
      </c>
      <c r="AC13" s="43"/>
      <c r="AD13" s="67" t="s">
        <v>44</v>
      </c>
      <c r="AE13" s="69" t="s">
        <v>94</v>
      </c>
    </row>
    <row r="14" spans="1:31" ht="58.95" customHeight="1" x14ac:dyDescent="0.25">
      <c r="A14" s="27">
        <v>126</v>
      </c>
      <c r="B14" s="45" t="s">
        <v>37</v>
      </c>
      <c r="C14" s="45" t="s">
        <v>50</v>
      </c>
      <c r="D14" s="46" t="s">
        <v>51</v>
      </c>
      <c r="E14" s="47" t="s">
        <v>58</v>
      </c>
      <c r="F14" s="31" t="s">
        <v>59</v>
      </c>
      <c r="G14" s="32">
        <v>2020680010104</v>
      </c>
      <c r="H14" s="33" t="s">
        <v>60</v>
      </c>
      <c r="I14" s="21" t="str">
        <f>E14</f>
        <v>Desarrollar 144 eventos recreativos y deportivos para las comunidades bumanguesas, incluidas las vacaciones creativas para infancia.</v>
      </c>
      <c r="J14" s="35" t="s">
        <v>88</v>
      </c>
      <c r="K14" s="36">
        <v>44926</v>
      </c>
      <c r="L14" s="63">
        <v>40</v>
      </c>
      <c r="M14" s="48"/>
      <c r="N14" s="37">
        <f t="shared" si="0"/>
        <v>0</v>
      </c>
      <c r="O14" s="42" t="s">
        <v>82</v>
      </c>
      <c r="P14" s="59">
        <v>215000000</v>
      </c>
      <c r="Q14" s="59"/>
      <c r="R14" s="59"/>
      <c r="S14" s="59"/>
      <c r="T14" s="59"/>
      <c r="U14" s="60">
        <f t="shared" si="3"/>
        <v>215000000</v>
      </c>
      <c r="V14" s="70">
        <v>126432156</v>
      </c>
      <c r="W14" s="40"/>
      <c r="X14" s="41"/>
      <c r="Y14" s="41"/>
      <c r="Z14" s="41"/>
      <c r="AA14" s="39">
        <f t="shared" si="2"/>
        <v>126432156</v>
      </c>
      <c r="AB14" s="25">
        <f t="shared" ref="AB14:AB20" si="5">IFERROR(AA14/U14,"-")</f>
        <v>0.58805653953488368</v>
      </c>
      <c r="AC14" s="49"/>
      <c r="AD14" s="67" t="s">
        <v>44</v>
      </c>
      <c r="AE14" s="69" t="s">
        <v>94</v>
      </c>
    </row>
    <row r="15" spans="1:31" ht="78" customHeight="1" x14ac:dyDescent="0.25">
      <c r="A15" s="27">
        <v>127</v>
      </c>
      <c r="B15" s="20" t="s">
        <v>37</v>
      </c>
      <c r="C15" s="20" t="s">
        <v>50</v>
      </c>
      <c r="D15" s="20" t="s">
        <v>51</v>
      </c>
      <c r="E15" s="30" t="s">
        <v>61</v>
      </c>
      <c r="F15" s="31" t="s">
        <v>62</v>
      </c>
      <c r="G15" s="50">
        <v>2020680010104</v>
      </c>
      <c r="H15" s="82" t="s">
        <v>60</v>
      </c>
      <c r="I15" s="21" t="str">
        <f>E15</f>
        <v>Desarrollar 16 eventos deportivos y recreativos dirigido a población vulnerable: discapacidad, víctimas del conflicto interno armado y población carcelaria hombres y mujeres.</v>
      </c>
      <c r="J15" s="35" t="s">
        <v>88</v>
      </c>
      <c r="K15" s="36">
        <v>44926</v>
      </c>
      <c r="L15" s="61">
        <v>3</v>
      </c>
      <c r="M15" s="83">
        <v>0.05</v>
      </c>
      <c r="N15" s="37">
        <f t="shared" si="0"/>
        <v>1.6666666666666666E-2</v>
      </c>
      <c r="O15" s="42" t="s">
        <v>83</v>
      </c>
      <c r="P15" s="59">
        <v>229002156</v>
      </c>
      <c r="Q15" s="59"/>
      <c r="R15" s="59"/>
      <c r="S15" s="59"/>
      <c r="T15" s="59"/>
      <c r="U15" s="60">
        <f t="shared" si="3"/>
        <v>229002156</v>
      </c>
      <c r="V15" s="70">
        <v>100000000</v>
      </c>
      <c r="W15" s="40"/>
      <c r="X15" s="41"/>
      <c r="Y15" s="41"/>
      <c r="Z15" s="41"/>
      <c r="AA15" s="39">
        <f t="shared" si="2"/>
        <v>100000000</v>
      </c>
      <c r="AB15" s="25">
        <f t="shared" si="5"/>
        <v>0.43667711145916022</v>
      </c>
      <c r="AC15" s="43"/>
      <c r="AD15" s="67" t="s">
        <v>44</v>
      </c>
      <c r="AE15" s="69" t="s">
        <v>94</v>
      </c>
    </row>
    <row r="16" spans="1:31" ht="106.95" customHeight="1" x14ac:dyDescent="0.25">
      <c r="A16" s="27">
        <v>128</v>
      </c>
      <c r="B16" s="20" t="s">
        <v>37</v>
      </c>
      <c r="C16" s="20" t="s">
        <v>50</v>
      </c>
      <c r="D16" s="20" t="s">
        <v>63</v>
      </c>
      <c r="E16" s="30" t="s">
        <v>64</v>
      </c>
      <c r="F16" s="31" t="s">
        <v>65</v>
      </c>
      <c r="G16" s="50">
        <v>2020680010066</v>
      </c>
      <c r="H16" s="31" t="s">
        <v>66</v>
      </c>
      <c r="I16" s="21" t="str">
        <f>E16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6" s="35" t="s">
        <v>88</v>
      </c>
      <c r="K16" s="36">
        <v>44926</v>
      </c>
      <c r="L16" s="61">
        <v>11000</v>
      </c>
      <c r="M16" s="51"/>
      <c r="N16" s="37">
        <f>IFERROR(IF(M16/L16&gt;100%,100%,M16/L16),"-")</f>
        <v>0</v>
      </c>
      <c r="O16" s="42" t="s">
        <v>84</v>
      </c>
      <c r="P16" s="59">
        <v>789430000</v>
      </c>
      <c r="Q16" s="59">
        <v>1444624460</v>
      </c>
      <c r="R16" s="59"/>
      <c r="S16" s="59">
        <v>300000000</v>
      </c>
      <c r="T16" s="59">
        <v>191142000</v>
      </c>
      <c r="U16" s="60">
        <f t="shared" si="3"/>
        <v>2725196460</v>
      </c>
      <c r="V16" s="52">
        <v>495521000</v>
      </c>
      <c r="W16" s="52">
        <v>942670000</v>
      </c>
      <c r="X16" s="53"/>
      <c r="Y16" s="53"/>
      <c r="Z16" s="53"/>
      <c r="AA16" s="39">
        <f t="shared" si="2"/>
        <v>1438191000</v>
      </c>
      <c r="AB16" s="25">
        <f t="shared" si="5"/>
        <v>0.52773846623887077</v>
      </c>
      <c r="AC16" s="54"/>
      <c r="AD16" s="68" t="s">
        <v>44</v>
      </c>
      <c r="AE16" s="69" t="s">
        <v>94</v>
      </c>
    </row>
    <row r="17" spans="1:31" ht="61.2" customHeight="1" x14ac:dyDescent="0.25">
      <c r="A17" s="27">
        <v>129</v>
      </c>
      <c r="B17" s="20" t="s">
        <v>37</v>
      </c>
      <c r="C17" s="20" t="s">
        <v>50</v>
      </c>
      <c r="D17" s="20" t="s">
        <v>63</v>
      </c>
      <c r="E17" s="30" t="s">
        <v>67</v>
      </c>
      <c r="F17" s="31" t="s">
        <v>68</v>
      </c>
      <c r="G17" s="50">
        <v>2020680010118</v>
      </c>
      <c r="H17" s="31" t="s">
        <v>69</v>
      </c>
      <c r="I17" s="21" t="s">
        <v>70</v>
      </c>
      <c r="J17" s="35" t="s">
        <v>88</v>
      </c>
      <c r="K17" s="36">
        <v>44926</v>
      </c>
      <c r="L17" s="62">
        <v>200</v>
      </c>
      <c r="M17" s="22"/>
      <c r="N17" s="37">
        <f t="shared" si="0"/>
        <v>0</v>
      </c>
      <c r="O17" s="55" t="s">
        <v>85</v>
      </c>
      <c r="P17" s="59"/>
      <c r="Q17" s="59"/>
      <c r="R17" s="59"/>
      <c r="S17" s="59"/>
      <c r="T17" s="59"/>
      <c r="U17" s="60">
        <f t="shared" si="3"/>
        <v>0</v>
      </c>
      <c r="V17" s="40"/>
      <c r="W17" s="40"/>
      <c r="X17" s="40"/>
      <c r="Y17" s="40"/>
      <c r="Z17" s="40"/>
      <c r="AA17" s="39">
        <f t="shared" si="2"/>
        <v>0</v>
      </c>
      <c r="AB17" s="25" t="str">
        <f t="shared" si="5"/>
        <v>-</v>
      </c>
      <c r="AC17" s="24"/>
      <c r="AD17" s="68" t="s">
        <v>44</v>
      </c>
      <c r="AE17" s="69" t="s">
        <v>94</v>
      </c>
    </row>
    <row r="18" spans="1:31" ht="60.6" customHeight="1" x14ac:dyDescent="0.25">
      <c r="A18" s="27">
        <v>130</v>
      </c>
      <c r="B18" s="20" t="s">
        <v>37</v>
      </c>
      <c r="C18" s="20" t="s">
        <v>50</v>
      </c>
      <c r="D18" s="20" t="s">
        <v>63</v>
      </c>
      <c r="E18" s="30" t="s">
        <v>71</v>
      </c>
      <c r="F18" s="31" t="s">
        <v>72</v>
      </c>
      <c r="G18" s="50">
        <v>2020680010118</v>
      </c>
      <c r="H18" s="31" t="s">
        <v>69</v>
      </c>
      <c r="I18" s="20" t="s">
        <v>73</v>
      </c>
      <c r="J18" s="35" t="s">
        <v>88</v>
      </c>
      <c r="K18" s="36">
        <v>44926</v>
      </c>
      <c r="L18" s="62">
        <v>25</v>
      </c>
      <c r="M18" s="22">
        <v>1</v>
      </c>
      <c r="N18" s="37">
        <f t="shared" si="0"/>
        <v>0.04</v>
      </c>
      <c r="O18" s="56" t="s">
        <v>86</v>
      </c>
      <c r="P18" s="59">
        <v>92950990</v>
      </c>
      <c r="Q18" s="59"/>
      <c r="R18" s="59"/>
      <c r="S18" s="59"/>
      <c r="T18" s="59">
        <v>7240000</v>
      </c>
      <c r="U18" s="60">
        <f t="shared" si="3"/>
        <v>100190990</v>
      </c>
      <c r="V18" s="40">
        <v>92950000</v>
      </c>
      <c r="W18" s="40"/>
      <c r="X18" s="40"/>
      <c r="Y18" s="40"/>
      <c r="Z18" s="40">
        <v>3050000</v>
      </c>
      <c r="AA18" s="39">
        <f t="shared" si="2"/>
        <v>96000000</v>
      </c>
      <c r="AB18" s="25">
        <f t="shared" si="5"/>
        <v>0.95816999113393331</v>
      </c>
      <c r="AC18" s="24"/>
      <c r="AD18" s="68" t="s">
        <v>44</v>
      </c>
      <c r="AE18" s="69" t="s">
        <v>94</v>
      </c>
    </row>
    <row r="19" spans="1:31" ht="127.95" customHeight="1" x14ac:dyDescent="0.25">
      <c r="A19" s="27">
        <v>131</v>
      </c>
      <c r="B19" s="20" t="s">
        <v>37</v>
      </c>
      <c r="C19" s="20" t="s">
        <v>50</v>
      </c>
      <c r="D19" s="20" t="s">
        <v>74</v>
      </c>
      <c r="E19" s="30" t="s">
        <v>75</v>
      </c>
      <c r="F19" s="31" t="s">
        <v>76</v>
      </c>
      <c r="G19" s="50">
        <v>2020680010057</v>
      </c>
      <c r="H19" s="31" t="s">
        <v>77</v>
      </c>
      <c r="I19" s="20" t="s">
        <v>78</v>
      </c>
      <c r="J19" s="35" t="s">
        <v>88</v>
      </c>
      <c r="K19" s="36">
        <v>44926</v>
      </c>
      <c r="L19" s="62">
        <v>30</v>
      </c>
      <c r="M19" s="23">
        <v>15</v>
      </c>
      <c r="N19" s="37">
        <f t="shared" si="0"/>
        <v>0.5</v>
      </c>
      <c r="O19" s="57" t="s">
        <v>87</v>
      </c>
      <c r="P19" s="59">
        <v>1779982082</v>
      </c>
      <c r="Q19" s="59"/>
      <c r="R19" s="59"/>
      <c r="S19" s="59">
        <v>26975000</v>
      </c>
      <c r="T19" s="59">
        <v>25248359</v>
      </c>
      <c r="U19" s="60">
        <f t="shared" si="3"/>
        <v>1832205441</v>
      </c>
      <c r="V19" s="40">
        <v>901933964</v>
      </c>
      <c r="W19" s="40"/>
      <c r="X19" s="40"/>
      <c r="Y19" s="40"/>
      <c r="Z19" s="40"/>
      <c r="AA19" s="39">
        <f t="shared" si="2"/>
        <v>901933964</v>
      </c>
      <c r="AB19" s="25">
        <f t="shared" si="5"/>
        <v>0.49226682980907049</v>
      </c>
      <c r="AC19" s="24"/>
      <c r="AD19" s="68" t="s">
        <v>44</v>
      </c>
      <c r="AE19" s="69" t="s">
        <v>94</v>
      </c>
    </row>
    <row r="20" spans="1:31" x14ac:dyDescent="0.25">
      <c r="A20" s="9">
        <f>SUM(--(FREQUENCY(A9:A19,A9:A19)&gt;0))</f>
        <v>11</v>
      </c>
      <c r="B20" s="11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0" t="s">
        <v>16</v>
      </c>
      <c r="N20" s="6">
        <f>IFERROR(AVERAGE(N9:N19),"-")</f>
        <v>5.8121212121212122E-2</v>
      </c>
      <c r="O20" s="7"/>
      <c r="P20" s="15">
        <f>SUM(P9:P19)</f>
        <v>5000000000</v>
      </c>
      <c r="Q20" s="15">
        <f>SUM(Q9:Q19)</f>
        <v>1825519778</v>
      </c>
      <c r="R20" s="15">
        <f>SUM(R9:R19)</f>
        <v>0</v>
      </c>
      <c r="S20" s="15">
        <f>SUM(S9:S19)</f>
        <v>626975000</v>
      </c>
      <c r="T20" s="15">
        <f t="shared" ref="T20:Z20" si="6">SUM(T9:T19)</f>
        <v>373630359</v>
      </c>
      <c r="U20" s="8">
        <f>SUM(U9:U19)</f>
        <v>7826125137</v>
      </c>
      <c r="V20" s="15">
        <f t="shared" si="6"/>
        <v>2955387110</v>
      </c>
      <c r="W20" s="15">
        <f t="shared" si="6"/>
        <v>1307070000</v>
      </c>
      <c r="X20" s="15">
        <f t="shared" si="6"/>
        <v>0</v>
      </c>
      <c r="Y20" s="15">
        <f t="shared" si="6"/>
        <v>142000000</v>
      </c>
      <c r="Z20" s="15">
        <f t="shared" si="6"/>
        <v>3050000</v>
      </c>
      <c r="AA20" s="8">
        <f>SUM(AA9:AA19)</f>
        <v>4407507110</v>
      </c>
      <c r="AB20" s="17">
        <f t="shared" si="5"/>
        <v>0.56317871652248286</v>
      </c>
      <c r="AC20" s="8">
        <f>SUM(AC9:AC19)</f>
        <v>0</v>
      </c>
      <c r="AD20" s="7"/>
      <c r="AE20" s="7"/>
    </row>
    <row r="22" spans="1:31" x14ac:dyDescent="0.25">
      <c r="P22"/>
      <c r="Q22"/>
    </row>
    <row r="23" spans="1:31" x14ac:dyDescent="0.25">
      <c r="P23"/>
      <c r="Q23"/>
      <c r="U23" s="84"/>
    </row>
    <row r="24" spans="1:31" x14ac:dyDescent="0.25">
      <c r="F24" s="28"/>
      <c r="G24" s="28"/>
      <c r="P24"/>
      <c r="Q24"/>
      <c r="U24" s="84"/>
    </row>
    <row r="25" spans="1:31" x14ac:dyDescent="0.25">
      <c r="F25" s="28"/>
      <c r="G25" s="28"/>
      <c r="P25"/>
      <c r="Q25"/>
    </row>
    <row r="26" spans="1:31" x14ac:dyDescent="0.25">
      <c r="F26" s="28"/>
      <c r="G26" s="28"/>
      <c r="P26"/>
      <c r="Q26"/>
    </row>
    <row r="27" spans="1:31" x14ac:dyDescent="0.25">
      <c r="F27" s="58"/>
      <c r="P27"/>
      <c r="Q27"/>
    </row>
    <row r="28" spans="1:31" x14ac:dyDescent="0.25">
      <c r="P28"/>
      <c r="Q28"/>
      <c r="U28" s="18"/>
    </row>
    <row r="29" spans="1:31" x14ac:dyDescent="0.25">
      <c r="P29"/>
      <c r="Q29"/>
      <c r="R29" s="16"/>
    </row>
    <row r="31" spans="1:31" x14ac:dyDescent="0.25">
      <c r="U31" s="18"/>
    </row>
    <row r="33" spans="21:21" x14ac:dyDescent="0.25">
      <c r="U33" s="19"/>
    </row>
  </sheetData>
  <mergeCells count="18">
    <mergeCell ref="A1:A4"/>
    <mergeCell ref="A5:C5"/>
    <mergeCell ref="A6:C6"/>
    <mergeCell ref="B1:AB4"/>
    <mergeCell ref="D6:G6"/>
    <mergeCell ref="D5:G5"/>
    <mergeCell ref="B7:F7"/>
    <mergeCell ref="G7:K7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9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2021-09-22T20:15:20Z</cp:lastPrinted>
  <dcterms:created xsi:type="dcterms:W3CDTF">2008-07-08T21:30:46Z</dcterms:created>
  <dcterms:modified xsi:type="dcterms:W3CDTF">2022-04-26T22:15:34Z</dcterms:modified>
</cp:coreProperties>
</file>