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3D837D23-7D14-450C-BBA0-E37DF18635CF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" sheetId="14" r:id="rId1"/>
  </sheets>
  <definedNames>
    <definedName name="_xlnm._FilterDatabase" localSheetId="0" hidden="1">'PA 2022'!$A$8:$AE$20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4" l="1"/>
  <c r="N10" i="14" l="1"/>
  <c r="N9" i="14"/>
  <c r="A20" i="14"/>
  <c r="N19" i="14"/>
  <c r="N18" i="14"/>
  <c r="N17" i="14"/>
  <c r="N16" i="14"/>
  <c r="N15" i="14"/>
  <c r="N14" i="14"/>
  <c r="N13" i="14"/>
  <c r="N12" i="14"/>
  <c r="N11" i="14"/>
  <c r="U10" i="14" l="1"/>
  <c r="U11" i="14"/>
  <c r="U12" i="14"/>
  <c r="U13" i="14"/>
  <c r="U14" i="14"/>
  <c r="U15" i="14"/>
  <c r="U16" i="14"/>
  <c r="U17" i="14"/>
  <c r="U18" i="14"/>
  <c r="U19" i="14"/>
  <c r="U9" i="14"/>
  <c r="U20" i="14" l="1"/>
  <c r="AA19" i="14"/>
  <c r="AA18" i="14"/>
  <c r="AA17" i="14"/>
  <c r="AA16" i="14"/>
  <c r="AA15" i="14"/>
  <c r="AA14" i="14"/>
  <c r="AA13" i="14"/>
  <c r="AA12" i="14"/>
  <c r="AA11" i="14"/>
  <c r="AA9" i="14"/>
  <c r="AA10" i="14" l="1"/>
  <c r="AA20" i="14" s="1"/>
  <c r="AB20" i="14" s="1"/>
  <c r="AB15" i="14" l="1"/>
  <c r="P20" i="14"/>
  <c r="W20" i="14"/>
  <c r="X20" i="14"/>
  <c r="Y20" i="14"/>
  <c r="Z20" i="14"/>
  <c r="Q20" i="14"/>
  <c r="R20" i="14"/>
  <c r="S20" i="14"/>
  <c r="T20" i="14"/>
  <c r="AB18" i="14"/>
  <c r="AC20" i="14"/>
  <c r="AB17" i="14" l="1"/>
  <c r="AB19" i="14"/>
  <c r="AB13" i="14"/>
  <c r="AB12" i="14"/>
  <c r="AB10" i="14"/>
  <c r="AB14" i="14"/>
  <c r="AB9" i="14"/>
  <c r="AB16" i="14"/>
  <c r="V20" i="14"/>
  <c r="AB11" i="14" l="1"/>
</calcChain>
</file>

<file path=xl/sharedStrings.xml><?xml version="1.0" encoding="utf-8"?>
<sst xmlns="http://schemas.openxmlformats.org/spreadsheetml/2006/main" count="155" uniqueCount="90">
  <si>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</si>
  <si>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</si>
  <si>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</si>
  <si>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</si>
  <si>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</si>
  <si>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</si>
  <si>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</si>
  <si>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</si>
  <si>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</si>
  <si>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</si>
  <si>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</si>
  <si>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</si>
  <si>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</si>
  <si>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</si>
  <si>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</si>
  <si>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</si>
  <si>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</si>
  <si>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</si>
  <si>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</si>
  <si>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</si>
  <si>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</si>
  <si>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</si>
  <si>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</si>
  <si>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</si>
  <si>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</si>
  <si>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</si>
  <si>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</si>
  <si>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</si>
  <si>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</si>
  <si>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</si>
  <si>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</si>
  <si>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</si>
  <si>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</si>
  <si>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</si>
  <si>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</si>
  <si>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</si>
  <si>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</si>
  <si>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</si>
  <si>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</si>
  <si>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</si>
  <si>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</si>
  <si>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</si>
  <si>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</si>
  <si>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</si>
  <si>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</si>
  <si>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</si>
  <si>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</si>
  <si>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</si>
  <si>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</si>
  <si>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</si>
  <si>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</si>
  <si>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</si>
  <si>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</si>
  <si>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</si>
  <si>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</si>
  <si>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</si>
  <si>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</si>
  <si>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</si>
  <si>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</si>
  <si>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</si>
  <si>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</si>
  <si>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</si>
  <si>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</si>
  <si>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</si>
  <si>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</si>
  <si>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</si>
  <si>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</si>
  <si>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</si>
  <si>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</si>
  <si>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</si>
  <si>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</si>
  <si>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</si>
  <si>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</si>
  <si>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</si>
  <si>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</si>
  <si>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</si>
  <si>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APOYO DEL FONDO DE FOMENTO Y CRÉDITO DE APOYO DEL IMEBU, PROGRAMA BANCA CIUDADANA EN EL MUNICIPIO DE BUCARAMANGA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</si>
  <si>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</si>
  <si>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DE BUCARAMANGA - IMEBU</t>
  </si>
  <si>
    <t>FORTALECIMIENTO DE LOS PROCESOS DEL INSTITUTO MUNICIPAL DE EMPLEO Y FOMENTO EMPRESARIAL DEL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</si>
  <si>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</si>
  <si>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Apoyar los procesos administrativos, juridicos y de control interno del IMEBU.
Realizar acompañamiento, seguimiento y control de los programas y proyectos misionales del IMEBU.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</si>
  <si>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</si>
  <si>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</si>
  <si>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</si>
  <si>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</si>
  <si>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Otorgar créditos para el emprendimiento y/o fortalecimiento financiero de empresas orientadas a  la innovación y/o incorporación de tecnología.</t>
  </si>
  <si>
    <t>Luis Gonzalo Gómez Guerrero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</si>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</sst>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justify"/>
    </xf>
    <xf numFmtId="0" fontId="8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165" fontId="8" fillId="2" borderId="2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8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6" fontId="8" fillId="0" borderId="2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166" fontId="0" fillId="0" borderId="0" xfId="0" applyNumberFormat="1" applyFont="1"/>
    <xf numFmtId="164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165" fontId="8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166" fontId="8" fillId="0" borderId="2" xfId="0" applyNumberFormat="1" applyFont="1" applyBorder="1" applyAlignment="1">
      <alignment horizontal="right" vertical="center" wrapText="1"/>
    </xf>
    <xf numFmtId="0" fontId="8" fillId="3" borderId="0" xfId="0" applyFont="1" applyFill="1" applyBorder="1" applyAlignment="1">
      <alignment vertical="top"/>
    </xf>
    <xf numFmtId="0" fontId="8" fillId="0" borderId="0" xfId="0" applyFont="1"/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 wrapText="1"/>
    </xf>
    <xf numFmtId="0" fontId="0" fillId="3" borderId="0" xfId="0" applyFont="1" applyFill="1" applyBorder="1" applyAlignment="1">
      <alignment horizontal="center" vertical="top"/>
    </xf>
    <xf numFmtId="165" fontId="8" fillId="2" borderId="2" xfId="108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9" fontId="8" fillId="0" borderId="1" xfId="107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8" fillId="3" borderId="0" xfId="112" applyFont="1" applyFill="1" applyBorder="1" applyAlignment="1">
      <alignment vertical="top"/>
    </xf>
    <xf numFmtId="166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14" fontId="0" fillId="3" borderId="0" xfId="0" applyNumberFormat="1" applyFont="1" applyFill="1" applyBorder="1" applyAlignment="1">
      <alignment vertical="top"/>
    </xf>
    <xf numFmtId="14" fontId="6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2" builtinId="7"/>
    <cellStyle name="Normal" xfId="0" builtinId="0"/>
    <cellStyle name="Normal 2" xfId="109" xr:uid="{00000000-0005-0000-0000-00006D000000}"/>
    <cellStyle name="Normal 3" xfId="113" xr:uid="{00000000-0005-0000-0000-00006E000000}"/>
    <cellStyle name="Normal 4" xfId="111" xr:uid="{00000000-0005-0000-0000-00006F000000}"/>
    <cellStyle name="Normal 5" xfId="110" xr:uid="{00000000-0005-0000-0000-000070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224943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29036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F1" zoomScale="60" zoomScaleNormal="60" workbookViewId="0">
      <selection activeCell="AC19" sqref="AC19"/>
    </sheetView>
  </sheetViews>
  <sheetFormatPr baseColWidth="10" defaultColWidth="11.19921875" defaultRowHeight="13.8" x14ac:dyDescent="0.25"/>
  <cols>
    <col min="1" max="1" width="9.69921875" style="1" customWidth="1"/>
    <col min="2" max="2" width="22.5" style="1" customWidth="1"/>
    <col min="3" max="4" width="19.69921875" style="1" customWidth="1"/>
    <col min="5" max="5" width="53.8984375" style="1" customWidth="1"/>
    <col min="6" max="6" width="43.69921875" style="1" customWidth="1"/>
    <col min="7" max="7" width="16.69921875" style="1" customWidth="1"/>
    <col min="8" max="8" width="43.59765625" style="1" customWidth="1"/>
    <col min="9" max="9" width="46.5" style="1" customWidth="1"/>
    <col min="10" max="10" width="14.69921875" style="1" customWidth="1"/>
    <col min="11" max="11" width="16" style="1" customWidth="1"/>
    <col min="12" max="12" width="15.09765625" style="1" customWidth="1"/>
    <col min="13" max="13" width="14.8984375" style="1" customWidth="1"/>
    <col min="14" max="14" width="11.19921875" style="1" customWidth="1"/>
    <col min="15" max="15" width="16.69921875" style="1" customWidth="1"/>
    <col min="16" max="16" width="23.09765625" style="35" customWidth="1"/>
    <col min="17" max="18" width="15" style="1" customWidth="1"/>
    <col min="19" max="19" width="23.5" style="41" customWidth="1"/>
    <col min="20" max="20" width="13.59765625" style="1" customWidth="1"/>
    <col min="21" max="21" width="20.8984375" style="1" customWidth="1"/>
    <col min="22" max="22" width="21.5" style="38" customWidth="1"/>
    <col min="23" max="26" width="15" style="38" customWidth="1"/>
    <col min="27" max="27" width="18.8984375" style="1" customWidth="1"/>
    <col min="28" max="28" width="13.69921875" style="1" customWidth="1"/>
    <col min="29" max="29" width="19.69921875" style="41" customWidth="1"/>
    <col min="30" max="31" width="15.3984375" style="1" customWidth="1"/>
    <col min="32" max="16384" width="11.19921875" style="1"/>
  </cols>
  <sheetData>
    <row r="1" spans="1:31" x14ac:dyDescent="0.25">
      <c r="A1" s="73"/>
      <c r="B1" s="76" t="s">
        <v>78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69" t="s">
        <v>88</v>
      </c>
      <c r="AD1" s="69"/>
      <c r="AE1" s="69"/>
    </row>
    <row r="2" spans="1:31" x14ac:dyDescent="0.25">
      <c r="A2" s="73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0" t="s">
        <v>36</v>
      </c>
      <c r="AD2" s="70"/>
      <c r="AE2" s="70"/>
    </row>
    <row r="3" spans="1:31" x14ac:dyDescent="0.25">
      <c r="A3" s="7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0" t="s">
        <v>33</v>
      </c>
      <c r="AD3" s="70"/>
      <c r="AE3" s="70"/>
    </row>
    <row r="4" spans="1:31" x14ac:dyDescent="0.25">
      <c r="A4" s="73"/>
      <c r="B4" s="76"/>
      <c r="C4" s="76"/>
      <c r="D4" s="76"/>
      <c r="E4" s="76"/>
      <c r="F4" s="76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0" t="s">
        <v>32</v>
      </c>
      <c r="AD4" s="70"/>
      <c r="AE4" s="70"/>
    </row>
    <row r="5" spans="1:31" x14ac:dyDescent="0.25">
      <c r="A5" s="74" t="s">
        <v>30</v>
      </c>
      <c r="B5" s="74"/>
      <c r="C5" s="74"/>
      <c r="D5" s="79">
        <v>44595</v>
      </c>
      <c r="E5" s="79"/>
      <c r="F5" s="79"/>
      <c r="G5" s="79"/>
      <c r="H5" s="66"/>
      <c r="I5" s="66"/>
      <c r="J5" s="66"/>
      <c r="K5" s="66"/>
      <c r="L5" s="66"/>
      <c r="M5" s="2"/>
      <c r="N5" s="2"/>
      <c r="O5" s="2"/>
      <c r="P5" s="33"/>
      <c r="Q5" s="2"/>
      <c r="R5" s="2"/>
      <c r="S5" s="61"/>
      <c r="T5" s="2"/>
      <c r="U5" s="2"/>
      <c r="V5" s="46"/>
      <c r="W5" s="46"/>
      <c r="X5" s="46"/>
      <c r="Y5" s="46"/>
      <c r="Z5" s="46"/>
      <c r="AA5" s="2"/>
      <c r="AB5" s="2"/>
      <c r="AC5" s="40"/>
      <c r="AD5" s="2"/>
      <c r="AE5" s="3"/>
    </row>
    <row r="6" spans="1:31" x14ac:dyDescent="0.25">
      <c r="A6" s="75" t="s">
        <v>31</v>
      </c>
      <c r="B6" s="75"/>
      <c r="C6" s="75"/>
      <c r="D6" s="79">
        <v>44591</v>
      </c>
      <c r="E6" s="79"/>
      <c r="F6" s="79"/>
      <c r="G6" s="80"/>
      <c r="H6" s="67"/>
      <c r="I6" s="67"/>
      <c r="J6" s="67"/>
      <c r="K6" s="67"/>
      <c r="L6" s="67"/>
      <c r="M6" s="2"/>
      <c r="N6" s="2"/>
      <c r="O6" s="2"/>
      <c r="P6" s="33"/>
      <c r="Q6" s="2"/>
      <c r="R6" s="2"/>
      <c r="S6" s="40"/>
      <c r="T6" s="2"/>
      <c r="U6" s="2"/>
      <c r="V6" s="46"/>
      <c r="W6" s="46"/>
      <c r="X6" s="46"/>
      <c r="Y6" s="46"/>
      <c r="Z6" s="46"/>
      <c r="AA6" s="2"/>
      <c r="AB6" s="2"/>
      <c r="AC6" s="40"/>
      <c r="AD6" s="4"/>
      <c r="AE6" s="5"/>
    </row>
    <row r="7" spans="1:31" x14ac:dyDescent="0.25">
      <c r="A7" s="68"/>
      <c r="B7" s="72" t="s">
        <v>10</v>
      </c>
      <c r="C7" s="72"/>
      <c r="D7" s="72"/>
      <c r="E7" s="72"/>
      <c r="F7" s="72"/>
      <c r="G7" s="72" t="s">
        <v>11</v>
      </c>
      <c r="H7" s="72"/>
      <c r="I7" s="72"/>
      <c r="J7" s="72"/>
      <c r="K7" s="72"/>
      <c r="L7" s="78" t="s">
        <v>25</v>
      </c>
      <c r="M7" s="78"/>
      <c r="N7" s="78"/>
      <c r="O7" s="72" t="s">
        <v>23</v>
      </c>
      <c r="P7" s="72"/>
      <c r="Q7" s="72"/>
      <c r="R7" s="72"/>
      <c r="S7" s="72"/>
      <c r="T7" s="72"/>
      <c r="U7" s="72"/>
      <c r="V7" s="72" t="s">
        <v>17</v>
      </c>
      <c r="W7" s="72"/>
      <c r="X7" s="72"/>
      <c r="Y7" s="72"/>
      <c r="Z7" s="72"/>
      <c r="AA7" s="72"/>
      <c r="AB7" s="71" t="s">
        <v>18</v>
      </c>
      <c r="AC7" s="71" t="s">
        <v>26</v>
      </c>
      <c r="AD7" s="71" t="s">
        <v>24</v>
      </c>
      <c r="AE7" s="71"/>
    </row>
    <row r="8" spans="1:31" ht="41.4" x14ac:dyDescent="0.25">
      <c r="A8" s="53" t="s">
        <v>29</v>
      </c>
      <c r="B8" s="54" t="s">
        <v>1</v>
      </c>
      <c r="C8" s="53" t="s">
        <v>6</v>
      </c>
      <c r="D8" s="53" t="s">
        <v>2</v>
      </c>
      <c r="E8" s="53" t="s">
        <v>7</v>
      </c>
      <c r="F8" s="54" t="s">
        <v>19</v>
      </c>
      <c r="G8" s="54" t="s">
        <v>89</v>
      </c>
      <c r="H8" s="54" t="s">
        <v>3</v>
      </c>
      <c r="I8" s="54" t="s">
        <v>15</v>
      </c>
      <c r="J8" s="54" t="s">
        <v>21</v>
      </c>
      <c r="K8" s="54" t="s">
        <v>22</v>
      </c>
      <c r="L8" s="54" t="s">
        <v>4</v>
      </c>
      <c r="M8" s="54" t="s">
        <v>5</v>
      </c>
      <c r="N8" s="54" t="s">
        <v>0</v>
      </c>
      <c r="O8" s="53" t="s">
        <v>9</v>
      </c>
      <c r="P8" s="54" t="s">
        <v>35</v>
      </c>
      <c r="Q8" s="54" t="s">
        <v>8</v>
      </c>
      <c r="R8" s="54" t="s">
        <v>27</v>
      </c>
      <c r="S8" s="54" t="s">
        <v>34</v>
      </c>
      <c r="T8" s="54" t="s">
        <v>12</v>
      </c>
      <c r="U8" s="54" t="s">
        <v>20</v>
      </c>
      <c r="V8" s="54" t="s">
        <v>35</v>
      </c>
      <c r="W8" s="54" t="s">
        <v>8</v>
      </c>
      <c r="X8" s="54" t="s">
        <v>27</v>
      </c>
      <c r="Y8" s="54" t="s">
        <v>34</v>
      </c>
      <c r="Z8" s="54" t="s">
        <v>12</v>
      </c>
      <c r="AA8" s="54" t="s">
        <v>28</v>
      </c>
      <c r="AB8" s="71"/>
      <c r="AC8" s="71"/>
      <c r="AD8" s="54" t="s">
        <v>13</v>
      </c>
      <c r="AE8" s="54" t="s">
        <v>14</v>
      </c>
    </row>
    <row r="9" spans="1:31" ht="122.4" customHeight="1" x14ac:dyDescent="0.25">
      <c r="A9" s="53">
        <v>180</v>
      </c>
      <c r="B9" s="17" t="s">
        <v>38</v>
      </c>
      <c r="C9" s="58" t="s">
        <v>39</v>
      </c>
      <c r="D9" s="18" t="s">
        <v>40</v>
      </c>
      <c r="E9" s="19" t="s">
        <v>41</v>
      </c>
      <c r="F9" s="20" t="s">
        <v>42</v>
      </c>
      <c r="G9" s="44">
        <v>2020680010157</v>
      </c>
      <c r="H9" s="58" t="s">
        <v>43</v>
      </c>
      <c r="I9" s="58" t="s">
        <v>80</v>
      </c>
      <c r="J9" s="57">
        <v>44566</v>
      </c>
      <c r="K9" s="57">
        <v>44926</v>
      </c>
      <c r="L9" s="48">
        <v>800</v>
      </c>
      <c r="M9" s="22">
        <v>9</v>
      </c>
      <c r="N9" s="23">
        <f>IF(M9/L9&gt;100%,100%,M9/L9)</f>
        <v>1.125E-2</v>
      </c>
      <c r="O9" s="57" t="s">
        <v>44</v>
      </c>
      <c r="P9" s="62">
        <v>430000000</v>
      </c>
      <c r="Q9" s="28"/>
      <c r="R9" s="29"/>
      <c r="S9" s="62"/>
      <c r="T9" s="30"/>
      <c r="U9" s="64">
        <f>SUM(P9:T9)</f>
        <v>430000000</v>
      </c>
      <c r="V9" s="62">
        <v>352170341</v>
      </c>
      <c r="W9" s="62"/>
      <c r="X9" s="62"/>
      <c r="Y9" s="62"/>
      <c r="Z9" s="62"/>
      <c r="AA9" s="64">
        <f t="shared" ref="AA9:AA19" si="0">SUM(V9:Z9)</f>
        <v>352170341</v>
      </c>
      <c r="AB9" s="24">
        <f>IFERROR(AA9/U9,"-")</f>
        <v>0.81900079302325579</v>
      </c>
      <c r="AC9" s="39">
        <v>153470340</v>
      </c>
      <c r="AD9" s="59" t="s">
        <v>45</v>
      </c>
      <c r="AE9" s="63" t="s">
        <v>87</v>
      </c>
    </row>
    <row r="10" spans="1:31" ht="124.2" x14ac:dyDescent="0.25">
      <c r="A10" s="53">
        <v>182</v>
      </c>
      <c r="B10" s="17" t="s">
        <v>38</v>
      </c>
      <c r="C10" s="58" t="s">
        <v>39</v>
      </c>
      <c r="D10" s="18" t="s">
        <v>46</v>
      </c>
      <c r="E10" s="19" t="s">
        <v>47</v>
      </c>
      <c r="F10" s="20" t="s">
        <v>48</v>
      </c>
      <c r="G10" s="45">
        <v>2020680010074</v>
      </c>
      <c r="H10" s="51" t="s">
        <v>49</v>
      </c>
      <c r="I10" s="32" t="s">
        <v>83</v>
      </c>
      <c r="J10" s="57">
        <v>44566</v>
      </c>
      <c r="K10" s="57">
        <v>44926</v>
      </c>
      <c r="L10" s="48">
        <v>1</v>
      </c>
      <c r="M10" s="22">
        <v>1</v>
      </c>
      <c r="N10" s="23">
        <f>IF(M10/L10&gt;100%,100%,M10/L10)</f>
        <v>1</v>
      </c>
      <c r="O10" s="57" t="s">
        <v>50</v>
      </c>
      <c r="P10" s="62">
        <v>771203004</v>
      </c>
      <c r="Q10" s="28"/>
      <c r="R10" s="29"/>
      <c r="S10" s="62"/>
      <c r="T10" s="30"/>
      <c r="U10" s="64">
        <f t="shared" ref="U10:U19" si="1">SUM(P10:T10)</f>
        <v>771203004</v>
      </c>
      <c r="V10" s="62">
        <v>707809454</v>
      </c>
      <c r="W10" s="62"/>
      <c r="X10" s="62"/>
      <c r="Y10" s="62"/>
      <c r="Z10" s="62"/>
      <c r="AA10" s="64">
        <f t="shared" si="0"/>
        <v>707809454</v>
      </c>
      <c r="AB10" s="24">
        <f t="shared" ref="AB10:AB19" si="2">IFERROR(AA10/U10,"-")</f>
        <v>0.91779914021185527</v>
      </c>
      <c r="AC10" s="39">
        <v>306281194</v>
      </c>
      <c r="AD10" s="59" t="s">
        <v>45</v>
      </c>
      <c r="AE10" s="63" t="s">
        <v>87</v>
      </c>
    </row>
    <row r="11" spans="1:31" ht="96.6" x14ac:dyDescent="0.25">
      <c r="A11" s="53">
        <v>183</v>
      </c>
      <c r="B11" s="17" t="s">
        <v>38</v>
      </c>
      <c r="C11" s="58" t="s">
        <v>39</v>
      </c>
      <c r="D11" s="18" t="s">
        <v>46</v>
      </c>
      <c r="E11" s="19" t="s">
        <v>51</v>
      </c>
      <c r="F11" s="20" t="s">
        <v>52</v>
      </c>
      <c r="G11" s="45">
        <v>2020680010074</v>
      </c>
      <c r="H11" s="51" t="s">
        <v>49</v>
      </c>
      <c r="I11" s="32" t="s">
        <v>84</v>
      </c>
      <c r="J11" s="57">
        <v>44566</v>
      </c>
      <c r="K11" s="57">
        <v>44926</v>
      </c>
      <c r="L11" s="49">
        <v>0.35</v>
      </c>
      <c r="M11" s="27">
        <v>0</v>
      </c>
      <c r="N11" s="23">
        <f t="shared" ref="N11:N19" si="3">IF(M11/L11&gt;100%,100%,M11/L11)</f>
        <v>0</v>
      </c>
      <c r="O11" s="57" t="s">
        <v>50</v>
      </c>
      <c r="P11" s="62">
        <v>276000000</v>
      </c>
      <c r="Q11" s="28"/>
      <c r="R11" s="29"/>
      <c r="S11" s="62"/>
      <c r="T11" s="30"/>
      <c r="U11" s="64">
        <f t="shared" si="1"/>
        <v>276000000</v>
      </c>
      <c r="V11" s="62">
        <v>276000000</v>
      </c>
      <c r="W11" s="62"/>
      <c r="X11" s="62"/>
      <c r="Y11" s="62"/>
      <c r="Z11" s="62"/>
      <c r="AA11" s="64">
        <f t="shared" si="0"/>
        <v>276000000</v>
      </c>
      <c r="AB11" s="24">
        <f t="shared" si="2"/>
        <v>1</v>
      </c>
      <c r="AC11" s="25"/>
      <c r="AD11" s="59" t="s">
        <v>45</v>
      </c>
      <c r="AE11" s="63" t="s">
        <v>87</v>
      </c>
    </row>
    <row r="12" spans="1:31" ht="115.2" customHeight="1" x14ac:dyDescent="0.25">
      <c r="A12" s="53">
        <v>184</v>
      </c>
      <c r="B12" s="17" t="s">
        <v>38</v>
      </c>
      <c r="C12" s="58" t="s">
        <v>39</v>
      </c>
      <c r="D12" s="18" t="s">
        <v>46</v>
      </c>
      <c r="E12" s="19" t="s">
        <v>53</v>
      </c>
      <c r="F12" s="20" t="s">
        <v>54</v>
      </c>
      <c r="G12" s="45">
        <v>2020680010074</v>
      </c>
      <c r="H12" s="51" t="s">
        <v>49</v>
      </c>
      <c r="I12" s="32" t="s">
        <v>84</v>
      </c>
      <c r="J12" s="57">
        <v>44566</v>
      </c>
      <c r="K12" s="57">
        <v>44926</v>
      </c>
      <c r="L12" s="50">
        <v>2000</v>
      </c>
      <c r="M12" s="55">
        <v>0</v>
      </c>
      <c r="N12" s="56">
        <f t="shared" si="3"/>
        <v>0</v>
      </c>
      <c r="O12" s="57" t="s">
        <v>50</v>
      </c>
      <c r="P12" s="62">
        <v>251398498</v>
      </c>
      <c r="Q12" s="28"/>
      <c r="R12" s="29"/>
      <c r="S12" s="62"/>
      <c r="T12" s="30"/>
      <c r="U12" s="64">
        <f t="shared" si="1"/>
        <v>251398498</v>
      </c>
      <c r="V12" s="62">
        <v>53642911.5</v>
      </c>
      <c r="W12" s="62"/>
      <c r="X12" s="62"/>
      <c r="Y12" s="62"/>
      <c r="Z12" s="62"/>
      <c r="AA12" s="65">
        <f t="shared" si="0"/>
        <v>53642911.5</v>
      </c>
      <c r="AB12" s="52">
        <f t="shared" si="2"/>
        <v>0.21337801111285876</v>
      </c>
      <c r="AC12" s="42"/>
      <c r="AD12" s="60" t="s">
        <v>45</v>
      </c>
      <c r="AE12" s="63" t="s">
        <v>87</v>
      </c>
    </row>
    <row r="13" spans="1:31" ht="90.6" customHeight="1" x14ac:dyDescent="0.25">
      <c r="A13" s="53">
        <v>185</v>
      </c>
      <c r="B13" s="17" t="s">
        <v>38</v>
      </c>
      <c r="C13" s="58" t="s">
        <v>39</v>
      </c>
      <c r="D13" s="18" t="s">
        <v>46</v>
      </c>
      <c r="E13" s="19" t="s">
        <v>55</v>
      </c>
      <c r="F13" s="20" t="s">
        <v>56</v>
      </c>
      <c r="G13" s="45">
        <v>2020680010074</v>
      </c>
      <c r="H13" s="51" t="s">
        <v>49</v>
      </c>
      <c r="I13" s="32" t="s">
        <v>77</v>
      </c>
      <c r="J13" s="57">
        <v>44566</v>
      </c>
      <c r="K13" s="57">
        <v>44926</v>
      </c>
      <c r="L13" s="50">
        <v>800</v>
      </c>
      <c r="M13" s="55">
        <v>0</v>
      </c>
      <c r="N13" s="56">
        <f t="shared" si="3"/>
        <v>0</v>
      </c>
      <c r="O13" s="57" t="s">
        <v>50</v>
      </c>
      <c r="P13" s="62">
        <v>251398498</v>
      </c>
      <c r="Q13" s="28"/>
      <c r="R13" s="28"/>
      <c r="S13" s="62"/>
      <c r="T13" s="30"/>
      <c r="U13" s="64">
        <f t="shared" si="1"/>
        <v>251398498</v>
      </c>
      <c r="V13" s="62">
        <v>53642911.5</v>
      </c>
      <c r="W13" s="62"/>
      <c r="X13" s="62"/>
      <c r="Y13" s="62"/>
      <c r="Z13" s="62"/>
      <c r="AA13" s="65">
        <f t="shared" si="0"/>
        <v>53642911.5</v>
      </c>
      <c r="AB13" s="52">
        <f t="shared" si="2"/>
        <v>0.21337801111285876</v>
      </c>
      <c r="AC13" s="43"/>
      <c r="AD13" s="60" t="s">
        <v>45</v>
      </c>
      <c r="AE13" s="63" t="s">
        <v>87</v>
      </c>
    </row>
    <row r="14" spans="1:31" ht="106.2" customHeight="1" x14ac:dyDescent="0.25">
      <c r="A14" s="53">
        <v>186</v>
      </c>
      <c r="B14" s="17" t="s">
        <v>38</v>
      </c>
      <c r="C14" s="58" t="s">
        <v>39</v>
      </c>
      <c r="D14" s="18" t="s">
        <v>57</v>
      </c>
      <c r="E14" s="19" t="s">
        <v>58</v>
      </c>
      <c r="F14" s="20" t="s">
        <v>59</v>
      </c>
      <c r="G14" s="45">
        <v>2020680010084</v>
      </c>
      <c r="H14" s="18" t="s">
        <v>76</v>
      </c>
      <c r="I14" s="32" t="s">
        <v>85</v>
      </c>
      <c r="J14" s="57">
        <v>44566</v>
      </c>
      <c r="K14" s="57">
        <v>44926</v>
      </c>
      <c r="L14" s="48">
        <v>300</v>
      </c>
      <c r="M14" s="22">
        <v>57</v>
      </c>
      <c r="N14" s="23">
        <f t="shared" si="3"/>
        <v>0.19</v>
      </c>
      <c r="O14" s="57" t="s">
        <v>37</v>
      </c>
      <c r="P14" s="62">
        <v>5000000</v>
      </c>
      <c r="Q14" s="28"/>
      <c r="R14" s="36"/>
      <c r="S14" s="62">
        <v>5000004</v>
      </c>
      <c r="T14" s="37"/>
      <c r="U14" s="64">
        <f t="shared" si="1"/>
        <v>10000004</v>
      </c>
      <c r="V14" s="62">
        <v>10000000</v>
      </c>
      <c r="W14" s="62"/>
      <c r="X14" s="62"/>
      <c r="Y14" s="62"/>
      <c r="Z14" s="62"/>
      <c r="AA14" s="64">
        <f t="shared" si="0"/>
        <v>10000000</v>
      </c>
      <c r="AB14" s="24">
        <f t="shared" si="2"/>
        <v>0.99999960000015997</v>
      </c>
      <c r="AC14" s="25"/>
      <c r="AD14" s="59" t="s">
        <v>45</v>
      </c>
      <c r="AE14" s="63" t="s">
        <v>87</v>
      </c>
    </row>
    <row r="15" spans="1:31" ht="91.2" customHeight="1" x14ac:dyDescent="0.25">
      <c r="A15" s="53">
        <v>187</v>
      </c>
      <c r="B15" s="17" t="s">
        <v>38</v>
      </c>
      <c r="C15" s="58" t="s">
        <v>39</v>
      </c>
      <c r="D15" s="18" t="s">
        <v>57</v>
      </c>
      <c r="E15" s="19" t="s">
        <v>60</v>
      </c>
      <c r="F15" s="20" t="s">
        <v>61</v>
      </c>
      <c r="G15" s="45">
        <v>2020680010084</v>
      </c>
      <c r="H15" s="18" t="s">
        <v>76</v>
      </c>
      <c r="I15" s="32" t="s">
        <v>86</v>
      </c>
      <c r="J15" s="57">
        <v>44566</v>
      </c>
      <c r="K15" s="57">
        <v>44926</v>
      </c>
      <c r="L15" s="50">
        <v>1200</v>
      </c>
      <c r="M15" s="55">
        <v>78</v>
      </c>
      <c r="N15" s="56">
        <f t="shared" si="3"/>
        <v>6.5000000000000002E-2</v>
      </c>
      <c r="O15" s="57" t="s">
        <v>37</v>
      </c>
      <c r="P15" s="62">
        <v>5000000</v>
      </c>
      <c r="Q15" s="28"/>
      <c r="R15" s="36"/>
      <c r="S15" s="62">
        <v>5000004</v>
      </c>
      <c r="T15" s="37"/>
      <c r="U15" s="64">
        <f t="shared" si="1"/>
        <v>10000004</v>
      </c>
      <c r="V15" s="62">
        <v>10000000</v>
      </c>
      <c r="W15" s="62"/>
      <c r="X15" s="62"/>
      <c r="Y15" s="62"/>
      <c r="Z15" s="62"/>
      <c r="AA15" s="65">
        <f t="shared" si="0"/>
        <v>10000000</v>
      </c>
      <c r="AB15" s="52">
        <f>IFERROR(AA15/U15,"-")</f>
        <v>0.99999960000015997</v>
      </c>
      <c r="AC15" s="43"/>
      <c r="AD15" s="60" t="s">
        <v>45</v>
      </c>
      <c r="AE15" s="63" t="s">
        <v>87</v>
      </c>
    </row>
    <row r="16" spans="1:31" ht="136.94999999999999" customHeight="1" x14ac:dyDescent="0.25">
      <c r="A16" s="53">
        <v>188</v>
      </c>
      <c r="B16" s="17" t="s">
        <v>38</v>
      </c>
      <c r="C16" s="58" t="s">
        <v>62</v>
      </c>
      <c r="D16" s="18" t="s">
        <v>63</v>
      </c>
      <c r="E16" s="19" t="s">
        <v>64</v>
      </c>
      <c r="F16" s="20" t="s">
        <v>65</v>
      </c>
      <c r="G16" s="44">
        <v>2020680010061</v>
      </c>
      <c r="H16" s="18" t="s">
        <v>66</v>
      </c>
      <c r="I16" s="58" t="s">
        <v>82</v>
      </c>
      <c r="J16" s="57">
        <v>44566</v>
      </c>
      <c r="K16" s="57">
        <v>44926</v>
      </c>
      <c r="L16" s="48">
        <v>1300</v>
      </c>
      <c r="M16" s="22">
        <v>96</v>
      </c>
      <c r="N16" s="23">
        <f t="shared" si="3"/>
        <v>7.3846153846153853E-2</v>
      </c>
      <c r="O16" s="57" t="s">
        <v>37</v>
      </c>
      <c r="P16" s="28">
        <v>107683334</v>
      </c>
      <c r="Q16" s="28"/>
      <c r="R16" s="36"/>
      <c r="S16" s="28"/>
      <c r="T16" s="37"/>
      <c r="U16" s="64">
        <f t="shared" si="1"/>
        <v>107683334</v>
      </c>
      <c r="V16" s="62">
        <v>76951514</v>
      </c>
      <c r="W16" s="62"/>
      <c r="X16" s="62"/>
      <c r="Y16" s="62"/>
      <c r="Z16" s="62"/>
      <c r="AA16" s="64">
        <f t="shared" si="0"/>
        <v>76951514</v>
      </c>
      <c r="AB16" s="24">
        <f t="shared" si="2"/>
        <v>0.71460931920997173</v>
      </c>
      <c r="AC16" s="25"/>
      <c r="AD16" s="59" t="s">
        <v>45</v>
      </c>
      <c r="AE16" s="63" t="s">
        <v>87</v>
      </c>
    </row>
    <row r="17" spans="1:31" ht="128.4" customHeight="1" x14ac:dyDescent="0.25">
      <c r="A17" s="53">
        <v>189</v>
      </c>
      <c r="B17" s="17" t="s">
        <v>38</v>
      </c>
      <c r="C17" s="58" t="s">
        <v>62</v>
      </c>
      <c r="D17" s="18" t="s">
        <v>63</v>
      </c>
      <c r="E17" s="19" t="s">
        <v>67</v>
      </c>
      <c r="F17" s="20" t="s">
        <v>68</v>
      </c>
      <c r="G17" s="44">
        <v>2020680010061</v>
      </c>
      <c r="H17" s="18" t="s">
        <v>66</v>
      </c>
      <c r="I17" s="58" t="s">
        <v>82</v>
      </c>
      <c r="J17" s="57">
        <v>44566</v>
      </c>
      <c r="K17" s="57">
        <v>44926</v>
      </c>
      <c r="L17" s="21">
        <v>800</v>
      </c>
      <c r="M17" s="22">
        <v>0</v>
      </c>
      <c r="N17" s="23">
        <f t="shared" si="3"/>
        <v>0</v>
      </c>
      <c r="O17" s="57" t="s">
        <v>37</v>
      </c>
      <c r="P17" s="28">
        <v>107683333</v>
      </c>
      <c r="Q17" s="28"/>
      <c r="R17" s="36"/>
      <c r="S17" s="28"/>
      <c r="T17" s="37"/>
      <c r="U17" s="64">
        <f t="shared" si="1"/>
        <v>107683333</v>
      </c>
      <c r="V17" s="62">
        <v>76951514</v>
      </c>
      <c r="W17" s="62"/>
      <c r="X17" s="62"/>
      <c r="Y17" s="62"/>
      <c r="Z17" s="62"/>
      <c r="AA17" s="64">
        <f t="shared" si="0"/>
        <v>76951514</v>
      </c>
      <c r="AB17" s="24">
        <f t="shared" si="2"/>
        <v>0.71460932584618275</v>
      </c>
      <c r="AC17" s="25"/>
      <c r="AD17" s="59" t="s">
        <v>45</v>
      </c>
      <c r="AE17" s="63" t="s">
        <v>87</v>
      </c>
    </row>
    <row r="18" spans="1:31" ht="141.6" customHeight="1" x14ac:dyDescent="0.25">
      <c r="A18" s="53">
        <v>190</v>
      </c>
      <c r="B18" s="17" t="s">
        <v>38</v>
      </c>
      <c r="C18" s="58" t="s">
        <v>62</v>
      </c>
      <c r="D18" s="18" t="s">
        <v>63</v>
      </c>
      <c r="E18" s="19" t="s">
        <v>69</v>
      </c>
      <c r="F18" s="20" t="s">
        <v>70</v>
      </c>
      <c r="G18" s="44">
        <v>2020680010061</v>
      </c>
      <c r="H18" s="18" t="s">
        <v>66</v>
      </c>
      <c r="I18" s="58" t="s">
        <v>82</v>
      </c>
      <c r="J18" s="57">
        <v>44566</v>
      </c>
      <c r="K18" s="57">
        <v>44926</v>
      </c>
      <c r="L18" s="21">
        <v>390</v>
      </c>
      <c r="M18" s="22">
        <v>0</v>
      </c>
      <c r="N18" s="23">
        <f t="shared" si="3"/>
        <v>0</v>
      </c>
      <c r="O18" s="57" t="s">
        <v>37</v>
      </c>
      <c r="P18" s="28">
        <v>107683333</v>
      </c>
      <c r="Q18" s="28"/>
      <c r="R18" s="36"/>
      <c r="S18" s="28"/>
      <c r="T18" s="37"/>
      <c r="U18" s="64">
        <f t="shared" si="1"/>
        <v>107683333</v>
      </c>
      <c r="V18" s="62">
        <v>76951514</v>
      </c>
      <c r="W18" s="62"/>
      <c r="X18" s="62"/>
      <c r="Y18" s="62"/>
      <c r="Z18" s="62"/>
      <c r="AA18" s="64">
        <f t="shared" si="0"/>
        <v>76951514</v>
      </c>
      <c r="AB18" s="24">
        <f t="shared" si="2"/>
        <v>0.71460932584618275</v>
      </c>
      <c r="AC18" s="25"/>
      <c r="AD18" s="59" t="s">
        <v>45</v>
      </c>
      <c r="AE18" s="63" t="s">
        <v>87</v>
      </c>
    </row>
    <row r="19" spans="1:31" ht="93" customHeight="1" x14ac:dyDescent="0.25">
      <c r="A19" s="53">
        <v>302</v>
      </c>
      <c r="B19" s="17" t="s">
        <v>71</v>
      </c>
      <c r="C19" s="58" t="s">
        <v>72</v>
      </c>
      <c r="D19" s="18" t="s">
        <v>73</v>
      </c>
      <c r="E19" s="19" t="s">
        <v>74</v>
      </c>
      <c r="F19" s="20" t="s">
        <v>75</v>
      </c>
      <c r="G19" s="44">
        <v>2021680010176</v>
      </c>
      <c r="H19" s="18" t="s">
        <v>79</v>
      </c>
      <c r="I19" s="58" t="s">
        <v>81</v>
      </c>
      <c r="J19" s="57">
        <v>44566</v>
      </c>
      <c r="K19" s="57">
        <v>44926</v>
      </c>
      <c r="L19" s="26">
        <v>1</v>
      </c>
      <c r="M19" s="27">
        <v>1</v>
      </c>
      <c r="N19" s="23">
        <f t="shared" si="3"/>
        <v>1</v>
      </c>
      <c r="O19" s="57" t="s">
        <v>37</v>
      </c>
      <c r="P19" s="28">
        <v>384087563</v>
      </c>
      <c r="Q19" s="28"/>
      <c r="R19" s="36"/>
      <c r="S19" s="28"/>
      <c r="T19" s="37"/>
      <c r="U19" s="64">
        <f t="shared" si="1"/>
        <v>384087563</v>
      </c>
      <c r="V19" s="62">
        <v>383420000</v>
      </c>
      <c r="W19" s="62"/>
      <c r="X19" s="62"/>
      <c r="Y19" s="62"/>
      <c r="Z19" s="62"/>
      <c r="AA19" s="64">
        <f t="shared" si="0"/>
        <v>383420000</v>
      </c>
      <c r="AB19" s="24">
        <f t="shared" si="2"/>
        <v>0.99826195101245707</v>
      </c>
      <c r="AC19" s="25"/>
      <c r="AD19" s="59" t="s">
        <v>45</v>
      </c>
      <c r="AE19" s="63" t="s">
        <v>87</v>
      </c>
    </row>
    <row r="20" spans="1:31" x14ac:dyDescent="0.25">
      <c r="A20" s="10">
        <f>SUM(--(FREQUENCY(A9:A19,A9:A19)&gt;0))</f>
        <v>11</v>
      </c>
      <c r="B20" s="12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1" t="s">
        <v>16</v>
      </c>
      <c r="N20" s="6">
        <f>IFERROR(AVERAGE(N9:N19),"-")</f>
        <v>0.21273601398601397</v>
      </c>
      <c r="O20" s="7"/>
      <c r="P20" s="34">
        <f t="shared" ref="P20:V20" si="4">SUM(P9:P19)</f>
        <v>2697137563</v>
      </c>
      <c r="Q20" s="16">
        <f t="shared" si="4"/>
        <v>0</v>
      </c>
      <c r="R20" s="16">
        <f t="shared" si="4"/>
        <v>0</v>
      </c>
      <c r="S20" s="16">
        <f t="shared" si="4"/>
        <v>10000008</v>
      </c>
      <c r="T20" s="16">
        <f t="shared" si="4"/>
        <v>0</v>
      </c>
      <c r="U20" s="8">
        <f>SUM(U9:U19)</f>
        <v>2707137571</v>
      </c>
      <c r="V20" s="47">
        <f t="shared" si="4"/>
        <v>2077540160</v>
      </c>
      <c r="W20" s="47">
        <f t="shared" ref="W20:Z20" si="5">SUM(W9:W19)</f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8">
        <f>SUM(AA9:AA19)</f>
        <v>2077540160</v>
      </c>
      <c r="AB20" s="9">
        <f>IFERROR(AA20/U20,"-")</f>
        <v>0.76743058138436959</v>
      </c>
      <c r="AC20" s="8">
        <f>SUM(AC9:AC19)</f>
        <v>459751534</v>
      </c>
      <c r="AD20" s="7"/>
      <c r="AE20" s="7"/>
    </row>
    <row r="29" spans="1:31" x14ac:dyDescent="0.25">
      <c r="R29" s="31"/>
    </row>
  </sheetData>
  <mergeCells count="18">
    <mergeCell ref="V7:AA7"/>
    <mergeCell ref="AB7:AB8"/>
    <mergeCell ref="A1:A4"/>
    <mergeCell ref="A5:C5"/>
    <mergeCell ref="A6:C6"/>
    <mergeCell ref="B1:AB4"/>
    <mergeCell ref="B7:F7"/>
    <mergeCell ref="G7:K7"/>
    <mergeCell ref="L7:N7"/>
    <mergeCell ref="O7:U7"/>
    <mergeCell ref="D5:G5"/>
    <mergeCell ref="D6:G6"/>
    <mergeCell ref="AC1:AE1"/>
    <mergeCell ref="AC2:AE2"/>
    <mergeCell ref="AC3:AE3"/>
    <mergeCell ref="AC4:AE4"/>
    <mergeCell ref="AC7:AC8"/>
    <mergeCell ref="AD7:AE7"/>
  </mergeCells>
  <phoneticPr fontId="12" type="noConversion"/>
  <conditionalFormatting sqref="N9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2022-02-10T17:14:02Z</dcterms:modified>
</cp:coreProperties>
</file>