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0F28458E-4917-4D73-83CD-95572B7B26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2022'!$A$8:$AE$36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8" i="14" l="1"/>
  <c r="AA15" i="14"/>
  <c r="AA14" i="14"/>
  <c r="AA13" i="14"/>
  <c r="AA12" i="14"/>
  <c r="AA11" i="14"/>
  <c r="AA10" i="14"/>
  <c r="AA9" i="14"/>
  <c r="P36" i="14"/>
  <c r="U9" i="14"/>
  <c r="AA35" i="14"/>
  <c r="AA34" i="14"/>
  <c r="AA33" i="14"/>
  <c r="AA31" i="14"/>
  <c r="AA29" i="14"/>
  <c r="AA28" i="14"/>
  <c r="AA27" i="14"/>
  <c r="AA26" i="14"/>
  <c r="AA25" i="14"/>
  <c r="AA24" i="14"/>
  <c r="AA23" i="14"/>
  <c r="AA22" i="14"/>
  <c r="AA21" i="14"/>
  <c r="AA20" i="14"/>
  <c r="AA19" i="14"/>
  <c r="U35" i="14"/>
  <c r="U34" i="14"/>
  <c r="U33" i="14"/>
  <c r="U31" i="14"/>
  <c r="U29" i="14"/>
  <c r="U19" i="14"/>
  <c r="U20" i="14"/>
  <c r="U21" i="14"/>
  <c r="U22" i="14"/>
  <c r="U23" i="14"/>
  <c r="U24" i="14"/>
  <c r="U25" i="14"/>
  <c r="U26" i="14"/>
  <c r="U27" i="14"/>
  <c r="U28" i="14"/>
  <c r="U18" i="14"/>
  <c r="U15" i="14"/>
  <c r="U10" i="14"/>
  <c r="U11" i="14"/>
  <c r="U12" i="14"/>
  <c r="U13" i="14"/>
  <c r="U14" i="14"/>
  <c r="Q36" i="14"/>
  <c r="R36" i="14"/>
  <c r="S36" i="14"/>
  <c r="T36" i="14"/>
  <c r="AB9" i="14" l="1"/>
  <c r="U36" i="14"/>
  <c r="N24" i="14"/>
  <c r="N25" i="14"/>
  <c r="N35" i="14" l="1"/>
  <c r="N34" i="14"/>
  <c r="N33" i="14"/>
  <c r="N31" i="14"/>
  <c r="N29" i="14"/>
  <c r="N28" i="14"/>
  <c r="N27" i="14"/>
  <c r="N26" i="14"/>
  <c r="N23" i="14"/>
  <c r="N22" i="14"/>
  <c r="N21" i="14"/>
  <c r="N20" i="14"/>
  <c r="N19" i="14"/>
  <c r="N18" i="14"/>
  <c r="N15" i="14"/>
  <c r="N14" i="14"/>
  <c r="N13" i="14"/>
  <c r="N12" i="14"/>
  <c r="N11" i="14"/>
  <c r="N10" i="14"/>
  <c r="N9" i="14"/>
  <c r="N36" i="14" l="1"/>
  <c r="V36" i="14"/>
  <c r="AC36" i="14"/>
  <c r="W36" i="14"/>
  <c r="X36" i="14"/>
  <c r="Y36" i="14"/>
  <c r="Z36" i="14"/>
  <c r="A36" i="14"/>
  <c r="AA36" i="14" l="1"/>
  <c r="AB36" i="14" s="1"/>
  <c r="AB27" i="14"/>
  <c r="AB31" i="14"/>
  <c r="AB29" i="14"/>
  <c r="AB34" i="14"/>
  <c r="AB10" i="14"/>
  <c r="AB20" i="14"/>
  <c r="AB21" i="14"/>
  <c r="AB33" i="14"/>
  <c r="AB11" i="14"/>
  <c r="AB13" i="14"/>
  <c r="AB22" i="14"/>
  <c r="AB35" i="14"/>
  <c r="AB28" i="14"/>
  <c r="AB12" i="14"/>
  <c r="AB23" i="14"/>
  <c r="AB15" i="14"/>
  <c r="AB25" i="14"/>
  <c r="AB18" i="14"/>
  <c r="AB24" i="14"/>
  <c r="AB19" i="14"/>
  <c r="AB26" i="14"/>
  <c r="AB14" i="14"/>
</calcChain>
</file>

<file path=xl/sharedStrings.xml><?xml version="1.0" encoding="utf-8"?>
<sst xmlns="http://schemas.openxmlformats.org/spreadsheetml/2006/main" count="354" uniqueCount="158">
  <si>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</si>
  <si>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</si>
  <si>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</si>
  <si>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</si>
  <si>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</si>
  <si>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</si>
  <si>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</si>
  <si>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</si>
  <si>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</si>
  <si>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</si>
  <si>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</si>
  <si>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</si>
  <si>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</si>
  <si>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</si>
  <si>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</si>
  <si>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</si>
  <si>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</si>
  <si>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</si>
  <si>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</si>
  <si>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</si>
  <si>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</si>
  <si>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</si>
  <si>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</si>
  <si>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</si>
  <si>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</si>
  <si>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</si>
  <si>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</si>
  <si>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</si>
  <si>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</si>
  <si>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</si>
  <si>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</si>
  <si>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</si>
  <si>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</si>
  <si>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</si>
  <si>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</si>
  <si>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</si>
  <si>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</si>
  <si>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</si>
  <si>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</si>
  <si>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</si>
  <si>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</si>
  <si>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</si>
  <si>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</si>
  <si>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</si>
  <si>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</si>
  <si>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</si>
  <si>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</si>
  <si>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</si>
  <si>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</si>
  <si>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Realizar 2 iniciativas artísticas y culturales enmarcadas en el Plan Integral Zonal.</t>
  </si>
  <si>
    <t>.Número de iniciativas artísticas y culturales enmarcadas en el Plan Integral Zonal realizadas.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</si>
  <si>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</si>
  <si>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</si>
  <si>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</si>
  <si>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</si>
  <si>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</si>
  <si>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</si>
  <si>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</si>
  <si>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</si>
  <si>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</si>
  <si>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</si>
  <si>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</si>
  <si>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</si>
  <si>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</si>
  <si>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</si>
  <si>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</si>
  <si>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</si>
  <si>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</si>
  <si>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</si>
  <si>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</si>
  <si>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</si>
  <si>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</si>
  <si>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</si>
  <si>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</si>
  <si>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</si>
  <si>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</si>
  <si>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</si>
  <si>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</si>
  <si>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</si>
  <si>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</si>
  <si>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</si>
  <si>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</si>
  <si>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</si>
  <si>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</si>
  <si>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</si>
  <si>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</si>
  <si>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</si>
  <si>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</si>
  <si>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</si>
  <si>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</si>
  <si>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</si>
  <si>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</si>
  <si>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</si>
  <si>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</si>
  <si>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</si>
  <si>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</si>
  <si>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</si>
  <si>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</si>
  <si>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</si>
  <si>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</si>
  <si>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</si>
  <si>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</si>
  <si>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</si>
  <si>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</si>
  <si>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</si>
  <si>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</si>
  <si>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</si>
  <si>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</si>
  <si>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</si>
  <si>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</si>
  <si>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</si>
  <si>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</si>
  <si>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</si>
  <si>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>Seguridad Social de los artistas - FONPET</t>
  </si>
  <si>
    <t>01/01/2022</t>
  </si>
  <si>
    <t>01/12/2022</t>
  </si>
  <si>
    <t>IMPLEMENTACIÓN DE LOS BENEFICIOS ECONÓMICOS PERIÓDICOS - BEPS PARA GARANTIZAR LA VEJEZ DE LOS GESTORES Y CREADORES CULTURALES DE LA CIUDAD DE BUCARAMANGA</t>
  </si>
  <si>
    <t>ESTUDIO DE PREINVERSION Y DISEÑO PARA LA MODERNIZACIÓN DEL AUDITORIO PEDRO GÓMEZ VALDERRAMA Y DEL EDIFICIO ANTIGUO DE LA EMISORA DE LA BIBLIOTECA GABRIEL TURBAY DE BUCARAMANGA</t>
  </si>
  <si>
    <t>01/01/2023</t>
  </si>
  <si>
    <t>01/12/2023</t>
  </si>
  <si>
    <t>DESARROLLO DE LA AGENDA CULTURAL Y ARTÍSTICA EN EL MARCO DE LA CELEBRACIÓN DE LOS 400 AÑOS DE LA CIUDAD DE BUCARAMANGA</t>
  </si>
  <si>
    <t>APOYO A  LOS PROGRAMAS  DE CONCERTACIÓN CULTURAL EN LA CIUDAD DE BUCARAMANGA</t>
  </si>
  <si>
    <t>Realizar 2 estudios</t>
  </si>
  <si>
    <t xml:space="preserve">Realizar 1 agenda cultural en  el marco de la celebracion de los 400 años de la ciudad </t>
  </si>
  <si>
    <t>Mantener en operacion (1) la emisora cultural LCGS</t>
  </si>
  <si>
    <t xml:space="preserve">Desarrollar 16 Acciones para dar respuesta a las necesidades del sector turismo en Bucaramanga.
</t>
  </si>
  <si>
    <t>Participantes en la captación de eventos de turismo -MICE.</t>
  </si>
  <si>
    <t>Desarrollar 14 acciones para el reconocimiento y apropiación social del patrimonio material e inmaterial.</t>
  </si>
  <si>
    <t>Apoyar 46 Proyectos ganadores en los programas de concertación a nivel nacional.</t>
  </si>
  <si>
    <t>Meta no programada para la vigencia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</si>
  <si>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</si>
  <si>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</si>
  <si>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DESARROLLO DE LA PROGRAMACIÓN Y DIVULGACIÓN DE LAS COMUNICACIONES EN LA EMISORA LUIS CARLOS GALÁN SARMIENTO DE LA CIUDAD DE BUCARAMANGA</t>
  </si>
  <si>
    <t>2.3.2.01.01.004.01.02.33.01.126.22.0    2.3.2.01.01.004.01.02.33.01.126.3835099.22.0  2.3.2.02.01.003.33.01.087.62151.22.0  2.3.2.02.01.004.33.01.087.47829.22.0  2.3.2.02.02.008.33.01.087.82120.22.0  2.3.2.02.02.008.33.01.087.85940.22.0  2.3.2.02.02.008.33.01.087.8729003.22.0  2.3.2.02.02.008.33.01.087.92911.22.0  2.3.2.02.02.008.33.01.087.92911.54.0  2.3.2.02.02.008.33.01.087.96210.22.0  2.3.2.02.02.009.33.01.087.91122.22.0  2.3.2.02.02.009.33.01.087.92511.22.0  2.3.2.02.02.009.33.01.087.92511.54.0  2.3.2.02.02.009.33.01.087.92911.22.0  2.3.2.02.02.009.33.01.087.92911.54.0  2.3.2.02.02.009.33.01.087.92920.22.0  2.3.2.02.02.009.33.01.087.96290.22.0 </t>
  </si>
  <si>
    <t>2.3.2.02.02.009.33.01.087.92911.22.0   2.3.2.02.02.009.33.01.087.96310.22.0 </t>
  </si>
  <si>
    <t>2.3.2.02.02.008.33.01.053.85961.22.0 </t>
  </si>
  <si>
    <t>2.3.2.02.02.008.33.01.051.85940.22.0 </t>
  </si>
  <si>
    <t>2.3.2.02.01.003.33.01.085.62151.37.0  2.3.2.02.01.003.33.01.085.62151.97.0   2.3.2.02.01.003.33.01.085.62520.37.0  2.3.2.02.01.003.33.01.085.62570.37.0  2.3.2.02.02.007.33.01.085.73311.37.0  2.3.2.02.02.007.33.01.085.73311.79.0  2.3.2.02.02.007.33.01.085.73311.97.0  2.3.2.02.02.008.33.01.085.82120.37.0  2.3.2.02.02.008.33.01.085.82221.37.0  2.3.2.02.02.008.33.01.085.83111.37.0   2.3.2.02.02.008.33.01.085.83112.37.0  2.3.2.02.02.008.33.01.085.83113.37.0  2.3.2.02.02.008.33.01.085.83132.37.0  2.3.2.02.02.008.33.01.085.83151.37.0  2.3.2.02.02.008.33.01.085.83159.37.0  2.3.2.02.02.008.33.01.085.83159.97.0  2.3.2.02.02.008.33.01.085.83310.37.0  2.3.2.02.02.008.33.01.085.84392.37.0  2.3.2.02.02.008.33.01.085.84520.37.0  2.3.2.02.02.008.33.01.085.85330.37.0  2.3.2.02.02.008.33.01.085.85940.37.0  2.3.2.02.02.009.33.01.085.92911.22.0  2.3.2.02.02.009.33.01.085.92911.37.0  2.3.2.02.02.009.33.01.085.96210.22.0  2.3.2.02.02.009.33.01.085.96210.37.0 </t>
  </si>
  <si>
    <t>2.3.2.02.02.009.33.01.053.92911.22.0   2.3.2.02.02.009.33.01.053.96290.22.0 </t>
  </si>
  <si>
    <t>2.3.2.02.02.008.33.01.054.85940.22.0   2.3.2.02.02.008.33.01.054.85961.22.0  2.3.2.02.02.009.33.01.054.96210.22.0  2.3.2.02.02.009.33.01.054.96220.37.0  2.3.2.02.02.009.33.01.054.96220.37.0 </t>
  </si>
  <si>
    <t>2.3.2.02.02.009.33.01.054.96210.37.0 </t>
  </si>
  <si>
    <t>2.3.2.02.02.009.33.01.054.95996.22.0 </t>
  </si>
  <si>
    <t>2.3.2.02.02.008.23.01.030.83132.22.0  2.3.2.02.02.008.23.01.030.83141.22.0 </t>
  </si>
  <si>
    <t>2.3.2.02.02.009.33.01.051.92911.22.0 </t>
  </si>
  <si>
    <t>2.3.2.02.02.009.23.01.030.96411.22.0 </t>
  </si>
  <si>
    <t>2.3.2.02.02.007.23.01.011.72112.22.0  2.3.2.02.02.007.23.01.011.73311.37.0  2.3.2.02.02.007.23.01.011.73320.37.0 2.3.2.02.02.007.23.01.011.73390.37.0 2.3.2.02.02.008.23.01.011.83159.37.0   2.3.2.02.02.008.23.01.011.83611.37.0  2.3.2.02.02.008.23.01.011.84611.22.0  2.3.2.02.02.008.23.01.011.84611.37.0  2.3.2.02.02.008.23.01.011.87153.37.0  2.3.2.02.02.009.23.01.011.96122.22.0  2.3.2.02.02.009.23.01.011.96122.37.0  2.3.2.02.02.009.23.01.011.96131.37.0 </t>
  </si>
  <si>
    <t>2.3.2.02.02.009.33.01.095.96210.22.0 </t>
  </si>
  <si>
    <t>2.3.2.02.02.008.33.99.056.83141.22.0 </t>
  </si>
  <si>
    <t>2.3.2.02.02.009.33.01.087.92911.22.0 </t>
  </si>
  <si>
    <t>2.3.2.02.02.009.33.02.001.96412.22.0  2.3.2.02.02.009.33.02.001.96412.24.0 </t>
  </si>
  <si>
    <t>2.3.2.02.02.009.33.02.072.96290.37.0 </t>
  </si>
  <si>
    <t>2.3.2.02.02.008.33.02.044.96131.22.0  2.3.2.02.02.008.33.02.044.96134.22.0 </t>
  </si>
  <si>
    <t>2.3.2.02.01.003.33.01.053.62151.37.0  2.3.2.02.02.009.33.01.053.91136.37.0  2.3.2.02.02.009.33.01.053.96210.37.0  2.3.2.02.02.009.33.02.044.92911.37.0  2.3.2.02.02.009.33.02.044.96137.37.0  2.3.2.02.02.009.33.02.044.96210.37.0 </t>
  </si>
  <si>
    <t>2.3.2.02.01.003.35.02.046.62151.37.0  2.3.2.02.02.008.35.02.046.85940.37.0  2.3.2.02.02.009.35.02.046.91136.37.0 </t>
  </si>
  <si>
    <t>2.3.2.02.02.008.35.02.046.83611.37.0  2.3.2.02.02.009.35.02.046.91136.37.0 </t>
  </si>
  <si>
    <t>2.3.2.02.02.009.35.02.046.91136.37.0 </t>
  </si>
  <si>
    <t>2.3.2.02.02.008.35.02.049.85550.37.0   2.3.2.02.02.009.35.02.049.91136.37.0 </t>
  </si>
  <si>
    <t xml:space="preserve"> 2.3.2.02.02.009.35.02.045.91136.37.0 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</si>
</sst>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30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0" fontId="7" fillId="2" borderId="2" xfId="0" applyFont="1" applyFill="1" applyBorder="1" applyAlignment="1">
      <alignment vertical="center"/>
    </xf>
    <xf numFmtId="0" fontId="4" fillId="0" borderId="0" xfId="0" applyFont="1"/>
    <xf numFmtId="0" fontId="7" fillId="2" borderId="5" xfId="0" applyFont="1" applyFill="1" applyBorder="1" applyAlignment="1">
      <alignment horizontal="right"/>
    </xf>
    <xf numFmtId="167" fontId="9" fillId="0" borderId="0" xfId="0" applyNumberFormat="1" applyFont="1"/>
    <xf numFmtId="0" fontId="7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3" fontId="7" fillId="2" borderId="2" xfId="0" applyNumberFormat="1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left" vertical="center" wrapText="1"/>
    </xf>
    <xf numFmtId="167" fontId="6" fillId="0" borderId="2" xfId="108" applyNumberFormat="1" applyFont="1" applyFill="1" applyBorder="1" applyAlignment="1">
      <alignment horizontal="right" vertical="center" wrapText="1"/>
    </xf>
    <xf numFmtId="167" fontId="6" fillId="0" borderId="2" xfId="0" applyNumberFormat="1" applyFont="1" applyFill="1" applyBorder="1" applyAlignment="1">
      <alignment horizontal="righ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9" fontId="10" fillId="5" borderId="2" xfId="0" applyNumberFormat="1" applyFont="1" applyFill="1" applyBorder="1" applyAlignment="1">
      <alignment horizontal="center" vertical="center"/>
    </xf>
    <xf numFmtId="9" fontId="10" fillId="4" borderId="2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justify" vertical="center" wrapText="1"/>
    </xf>
    <xf numFmtId="167" fontId="6" fillId="0" borderId="2" xfId="11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167" fontId="6" fillId="0" borderId="2" xfId="108" applyNumberFormat="1" applyFont="1" applyFill="1" applyBorder="1" applyAlignment="1">
      <alignment horizontal="right" vertical="center"/>
    </xf>
    <xf numFmtId="9" fontId="6" fillId="6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1" xfId="107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/>
    </xf>
    <xf numFmtId="167" fontId="6" fillId="0" borderId="0" xfId="108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vertical="top"/>
    </xf>
    <xf numFmtId="14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/>
    <xf numFmtId="0" fontId="3" fillId="3" borderId="6" xfId="0" applyFont="1" applyFill="1" applyBorder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8" fontId="3" fillId="0" borderId="0" xfId="110" applyNumberFormat="1" applyFont="1" applyAlignment="1"/>
    <xf numFmtId="165" fontId="3" fillId="0" borderId="0" xfId="0" applyNumberFormat="1" applyFont="1" applyAlignment="1"/>
    <xf numFmtId="43" fontId="3" fillId="0" borderId="0" xfId="110" applyFont="1" applyAlignment="1"/>
    <xf numFmtId="43" fontId="3" fillId="0" borderId="0" xfId="110" applyFont="1"/>
    <xf numFmtId="43" fontId="3" fillId="0" borderId="0" xfId="0" applyNumberFormat="1" applyFont="1" applyAlignment="1"/>
    <xf numFmtId="43" fontId="3" fillId="0" borderId="0" xfId="0" applyNumberFormat="1" applyFont="1"/>
    <xf numFmtId="0" fontId="3" fillId="0" borderId="0" xfId="0" applyFont="1" applyAlignment="1"/>
    <xf numFmtId="167" fontId="6" fillId="0" borderId="2" xfId="110" applyNumberFormat="1" applyFont="1" applyFill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vertical="center"/>
    </xf>
    <xf numFmtId="5" fontId="7" fillId="2" borderId="2" xfId="108" applyNumberFormat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/>
    <xf numFmtId="3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8" xfId="107" applyFont="1" applyFill="1" applyBorder="1" applyAlignment="1">
      <alignment horizontal="center" vertical="center" wrapText="1"/>
    </xf>
    <xf numFmtId="9" fontId="6" fillId="0" borderId="7" xfId="107" applyFont="1" applyFill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167" fontId="7" fillId="0" borderId="8" xfId="0" applyNumberFormat="1" applyFont="1" applyBorder="1" applyAlignment="1">
      <alignment horizontal="center" vertical="center" wrapText="1"/>
    </xf>
    <xf numFmtId="167" fontId="7" fillId="0" borderId="7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5" fontId="7" fillId="2" borderId="2" xfId="108" applyNumberFormat="1" applyFont="1" applyFill="1" applyBorder="1" applyAlignment="1">
      <alignment vertical="center" wrapText="1"/>
    </xf>
    <xf numFmtId="9" fontId="6" fillId="0" borderId="2" xfId="107" applyFont="1" applyFill="1" applyBorder="1" applyAlignment="1">
      <alignment horizontal="center" vertical="center" wrapText="1"/>
    </xf>
    <xf numFmtId="16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" fontId="7" fillId="2" borderId="1" xfId="108" applyNumberFormat="1" applyFont="1" applyFill="1" applyBorder="1" applyAlignment="1">
      <alignment horizontal="right" vertical="center" wrapText="1"/>
    </xf>
    <xf numFmtId="5" fontId="7" fillId="2" borderId="8" xfId="108" applyNumberFormat="1" applyFont="1" applyFill="1" applyBorder="1" applyAlignment="1">
      <alignment horizontal="right" vertical="center" wrapText="1"/>
    </xf>
    <xf numFmtId="5" fontId="7" fillId="2" borderId="7" xfId="108" applyNumberFormat="1" applyFont="1" applyFill="1" applyBorder="1" applyAlignment="1">
      <alignment horizontal="right" vertical="center" wrapText="1"/>
    </xf>
    <xf numFmtId="5" fontId="7" fillId="2" borderId="1" xfId="108" applyNumberFormat="1" applyFont="1" applyFill="1" applyBorder="1" applyAlignment="1">
      <alignment vertical="center" wrapText="1"/>
    </xf>
    <xf numFmtId="5" fontId="7" fillId="2" borderId="7" xfId="108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8" xfId="0" applyNumberFormat="1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239072</xdr:colOff>
      <xdr:row>0</xdr:row>
      <xdr:rowOff>51707</xdr:rowOff>
    </xdr:from>
    <xdr:to>
      <xdr:col>1</xdr:col>
      <xdr:colOff>378386</xdr:colOff>
      <xdr:row>3</xdr:row>
      <xdr:rowOff>132252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2" y="51707"/>
          <a:ext cx="637880" cy="60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tabSelected="1" zoomScale="70" zoomScaleNormal="70" workbookViewId="0">
      <selection activeCell="G20" sqref="G20"/>
    </sheetView>
  </sheetViews>
  <sheetFormatPr baseColWidth="10" defaultColWidth="11.19921875" defaultRowHeight="13.8" x14ac:dyDescent="0.25"/>
  <cols>
    <col min="1" max="1" width="6.5" style="52" customWidth="1"/>
    <col min="2" max="2" width="22.59765625" style="52" customWidth="1"/>
    <col min="3" max="3" width="18.69921875" style="52" customWidth="1"/>
    <col min="4" max="4" width="22.59765625" style="52" customWidth="1"/>
    <col min="5" max="5" width="45.8984375" style="52" customWidth="1"/>
    <col min="6" max="6" width="39.8984375" style="52" customWidth="1"/>
    <col min="7" max="7" width="15.5" style="62" customWidth="1"/>
    <col min="8" max="8" width="38.59765625" style="52" customWidth="1"/>
    <col min="9" max="9" width="26.19921875" style="52" customWidth="1"/>
    <col min="10" max="10" width="12.5" style="52" customWidth="1"/>
    <col min="11" max="11" width="15.09765625" style="52" customWidth="1"/>
    <col min="12" max="13" width="12.19921875" style="52" customWidth="1"/>
    <col min="14" max="14" width="9.59765625" style="52" customWidth="1"/>
    <col min="15" max="15" width="39.19921875" style="63" customWidth="1"/>
    <col min="16" max="16" width="16.5" style="52" customWidth="1"/>
    <col min="17" max="17" width="17" style="52" customWidth="1"/>
    <col min="18" max="18" width="9.19921875" style="52" customWidth="1"/>
    <col min="19" max="19" width="17.8984375" style="52" customWidth="1"/>
    <col min="20" max="20" width="16.69921875" style="52" customWidth="1"/>
    <col min="21" max="21" width="20.8984375" style="70" customWidth="1"/>
    <col min="22" max="22" width="21" style="52" customWidth="1"/>
    <col min="23" max="23" width="18.8984375" style="52" customWidth="1"/>
    <col min="24" max="24" width="9.59765625" style="52" customWidth="1"/>
    <col min="25" max="25" width="10.19921875" style="52" customWidth="1"/>
    <col min="26" max="26" width="19.5" style="52" customWidth="1"/>
    <col min="27" max="27" width="19.69921875" style="52" customWidth="1"/>
    <col min="28" max="28" width="14.59765625" style="52" customWidth="1"/>
    <col min="29" max="29" width="17.19921875" style="52" customWidth="1"/>
    <col min="30" max="31" width="15.3984375" style="52" customWidth="1"/>
    <col min="32" max="16384" width="11.19921875" style="52"/>
  </cols>
  <sheetData>
    <row r="1" spans="1:31" x14ac:dyDescent="0.25">
      <c r="A1" s="101"/>
      <c r="B1" s="98" t="s">
        <v>37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106" t="s">
        <v>131</v>
      </c>
      <c r="AD1" s="106"/>
      <c r="AE1" s="106"/>
    </row>
    <row r="2" spans="1:31" x14ac:dyDescent="0.25">
      <c r="A2" s="101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107" t="s">
        <v>36</v>
      </c>
      <c r="AD2" s="107"/>
      <c r="AE2" s="107"/>
    </row>
    <row r="3" spans="1:31" x14ac:dyDescent="0.25">
      <c r="A3" s="101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107" t="s">
        <v>33</v>
      </c>
      <c r="AD3" s="107"/>
      <c r="AE3" s="107"/>
    </row>
    <row r="4" spans="1:31" x14ac:dyDescent="0.25">
      <c r="A4" s="101"/>
      <c r="B4" s="98"/>
      <c r="C4" s="98"/>
      <c r="D4" s="98"/>
      <c r="E4" s="98"/>
      <c r="F4" s="98"/>
      <c r="G4" s="98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107" t="s">
        <v>32</v>
      </c>
      <c r="AD4" s="107"/>
      <c r="AE4" s="107"/>
    </row>
    <row r="5" spans="1:31" x14ac:dyDescent="0.25">
      <c r="A5" s="102" t="s">
        <v>30</v>
      </c>
      <c r="B5" s="102"/>
      <c r="C5" s="102"/>
      <c r="D5" s="104">
        <v>44595</v>
      </c>
      <c r="E5" s="104"/>
      <c r="F5" s="104"/>
      <c r="G5" s="104"/>
      <c r="H5" s="53"/>
      <c r="I5" s="53"/>
      <c r="J5" s="53"/>
      <c r="K5" s="53"/>
      <c r="L5" s="53"/>
      <c r="M5" s="54"/>
      <c r="N5" s="54"/>
      <c r="O5" s="55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6"/>
    </row>
    <row r="6" spans="1:31" x14ac:dyDescent="0.25">
      <c r="A6" s="103" t="s">
        <v>31</v>
      </c>
      <c r="B6" s="103"/>
      <c r="C6" s="103"/>
      <c r="D6" s="105">
        <v>44592</v>
      </c>
      <c r="E6" s="105"/>
      <c r="F6" s="105"/>
      <c r="G6" s="105"/>
      <c r="H6" s="72"/>
      <c r="I6" s="57"/>
      <c r="J6" s="57"/>
      <c r="K6" s="57"/>
      <c r="L6" s="57"/>
      <c r="M6" s="54"/>
      <c r="N6" s="54"/>
      <c r="O6" s="55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8"/>
      <c r="AE6" s="59"/>
    </row>
    <row r="7" spans="1:31" x14ac:dyDescent="0.25">
      <c r="A7" s="60"/>
      <c r="B7" s="97" t="s">
        <v>10</v>
      </c>
      <c r="C7" s="97"/>
      <c r="D7" s="97"/>
      <c r="E7" s="97"/>
      <c r="F7" s="97"/>
      <c r="G7" s="97" t="s">
        <v>11</v>
      </c>
      <c r="H7" s="97"/>
      <c r="I7" s="97"/>
      <c r="J7" s="97"/>
      <c r="K7" s="97"/>
      <c r="L7" s="97" t="s">
        <v>25</v>
      </c>
      <c r="M7" s="97"/>
      <c r="N7" s="97"/>
      <c r="O7" s="97" t="s">
        <v>23</v>
      </c>
      <c r="P7" s="97"/>
      <c r="Q7" s="97"/>
      <c r="R7" s="97"/>
      <c r="S7" s="97"/>
      <c r="T7" s="97"/>
      <c r="U7" s="97"/>
      <c r="V7" s="97" t="s">
        <v>17</v>
      </c>
      <c r="W7" s="97"/>
      <c r="X7" s="97"/>
      <c r="Y7" s="97"/>
      <c r="Z7" s="97"/>
      <c r="AA7" s="97"/>
      <c r="AB7" s="100" t="s">
        <v>18</v>
      </c>
      <c r="AC7" s="100" t="s">
        <v>26</v>
      </c>
      <c r="AD7" s="100" t="s">
        <v>24</v>
      </c>
      <c r="AE7" s="100"/>
    </row>
    <row r="8" spans="1:31" s="61" customFormat="1" ht="69" x14ac:dyDescent="0.25">
      <c r="A8" s="47" t="s">
        <v>29</v>
      </c>
      <c r="B8" s="47" t="s">
        <v>1</v>
      </c>
      <c r="C8" s="47" t="s">
        <v>6</v>
      </c>
      <c r="D8" s="47" t="s">
        <v>2</v>
      </c>
      <c r="E8" s="47" t="s">
        <v>7</v>
      </c>
      <c r="F8" s="47" t="s">
        <v>19</v>
      </c>
      <c r="G8" s="82" t="s">
        <v>130</v>
      </c>
      <c r="H8" s="47" t="s">
        <v>3</v>
      </c>
      <c r="I8" s="47" t="s">
        <v>15</v>
      </c>
      <c r="J8" s="47" t="s">
        <v>21</v>
      </c>
      <c r="K8" s="47" t="s">
        <v>22</v>
      </c>
      <c r="L8" s="47" t="s">
        <v>4</v>
      </c>
      <c r="M8" s="47" t="s">
        <v>5</v>
      </c>
      <c r="N8" s="47" t="s">
        <v>0</v>
      </c>
      <c r="O8" s="47" t="s">
        <v>9</v>
      </c>
      <c r="P8" s="47" t="s">
        <v>35</v>
      </c>
      <c r="Q8" s="47" t="s">
        <v>8</v>
      </c>
      <c r="R8" s="47" t="s">
        <v>27</v>
      </c>
      <c r="S8" s="47" t="s">
        <v>34</v>
      </c>
      <c r="T8" s="47" t="s">
        <v>12</v>
      </c>
      <c r="U8" s="49" t="s">
        <v>20</v>
      </c>
      <c r="V8" s="47" t="s">
        <v>35</v>
      </c>
      <c r="W8" s="47" t="s">
        <v>8</v>
      </c>
      <c r="X8" s="47" t="s">
        <v>27</v>
      </c>
      <c r="Y8" s="47" t="s">
        <v>34</v>
      </c>
      <c r="Z8" s="47" t="s">
        <v>12</v>
      </c>
      <c r="AA8" s="47" t="s">
        <v>28</v>
      </c>
      <c r="AB8" s="100"/>
      <c r="AC8" s="100"/>
      <c r="AD8" s="47" t="s">
        <v>13</v>
      </c>
      <c r="AE8" s="47" t="s">
        <v>14</v>
      </c>
    </row>
    <row r="9" spans="1:31" ht="255" customHeight="1" x14ac:dyDescent="0.25">
      <c r="A9" s="48">
        <v>132</v>
      </c>
      <c r="B9" s="15" t="s">
        <v>38</v>
      </c>
      <c r="C9" s="16" t="s">
        <v>39</v>
      </c>
      <c r="D9" s="15" t="s">
        <v>46</v>
      </c>
      <c r="E9" s="17" t="s">
        <v>40</v>
      </c>
      <c r="F9" s="18" t="s">
        <v>41</v>
      </c>
      <c r="G9" s="19">
        <v>2020680010054</v>
      </c>
      <c r="H9" s="18" t="s">
        <v>42</v>
      </c>
      <c r="I9" s="18" t="s">
        <v>43</v>
      </c>
      <c r="J9" s="20" t="s">
        <v>114</v>
      </c>
      <c r="K9" s="20" t="s">
        <v>115</v>
      </c>
      <c r="L9" s="41">
        <v>1</v>
      </c>
      <c r="M9" s="74">
        <v>1</v>
      </c>
      <c r="N9" s="42">
        <f t="shared" ref="N9:N15" si="0">IFERROR(IF(M9/L9&gt;100%,100%,M9/L9),"-")</f>
        <v>1</v>
      </c>
      <c r="O9" s="21" t="s">
        <v>133</v>
      </c>
      <c r="P9" s="80"/>
      <c r="Q9" s="22">
        <v>1369139833</v>
      </c>
      <c r="R9" s="22"/>
      <c r="S9" s="22"/>
      <c r="T9" s="22">
        <v>828710167</v>
      </c>
      <c r="U9" s="73">
        <f>SUM(P9:T9)</f>
        <v>2197850000</v>
      </c>
      <c r="V9" s="22"/>
      <c r="W9" s="23">
        <v>1027710000</v>
      </c>
      <c r="X9" s="24"/>
      <c r="Y9" s="23"/>
      <c r="Z9" s="25">
        <v>367800000</v>
      </c>
      <c r="AA9" s="73">
        <f t="shared" ref="AA9:AA14" si="1">SUM(V9:Z9)</f>
        <v>1395510000</v>
      </c>
      <c r="AB9" s="45">
        <f>IFERROR(AA9/U9,"-")</f>
        <v>0.63494323998453028</v>
      </c>
      <c r="AC9" s="46"/>
      <c r="AD9" s="50" t="s">
        <v>44</v>
      </c>
      <c r="AE9" s="44" t="s">
        <v>45</v>
      </c>
    </row>
    <row r="10" spans="1:31" ht="55.2" x14ac:dyDescent="0.25">
      <c r="A10" s="48">
        <v>133</v>
      </c>
      <c r="B10" s="15" t="s">
        <v>38</v>
      </c>
      <c r="C10" s="15" t="s">
        <v>39</v>
      </c>
      <c r="D10" s="15" t="s">
        <v>46</v>
      </c>
      <c r="E10" s="17" t="s">
        <v>47</v>
      </c>
      <c r="F10" s="18" t="s">
        <v>48</v>
      </c>
      <c r="G10" s="19">
        <v>2020680010054</v>
      </c>
      <c r="H10" s="18" t="s">
        <v>42</v>
      </c>
      <c r="I10" s="18" t="s">
        <v>43</v>
      </c>
      <c r="J10" s="20" t="s">
        <v>114</v>
      </c>
      <c r="K10" s="20" t="s">
        <v>115</v>
      </c>
      <c r="L10" s="41">
        <v>1</v>
      </c>
      <c r="M10" s="74">
        <v>1</v>
      </c>
      <c r="N10" s="42">
        <f t="shared" si="0"/>
        <v>1</v>
      </c>
      <c r="O10" s="21" t="s">
        <v>134</v>
      </c>
      <c r="P10" s="80"/>
      <c r="Q10" s="22"/>
      <c r="R10" s="22"/>
      <c r="S10" s="22"/>
      <c r="T10" s="22">
        <v>138600000</v>
      </c>
      <c r="U10" s="73">
        <f t="shared" ref="U10:U14" si="2">SUM(P10:T10)</f>
        <v>138600000</v>
      </c>
      <c r="V10" s="22"/>
      <c r="W10" s="22"/>
      <c r="X10" s="24"/>
      <c r="Y10" s="23"/>
      <c r="Z10" s="22">
        <v>83160000</v>
      </c>
      <c r="AA10" s="73">
        <f t="shared" si="1"/>
        <v>83160000</v>
      </c>
      <c r="AB10" s="45">
        <f t="shared" ref="AB10:AB13" si="3">IFERROR(AA10/U10,"-")</f>
        <v>0.6</v>
      </c>
      <c r="AC10" s="46"/>
      <c r="AD10" s="50" t="s">
        <v>44</v>
      </c>
      <c r="AE10" s="44" t="s">
        <v>45</v>
      </c>
    </row>
    <row r="11" spans="1:31" ht="55.2" x14ac:dyDescent="0.25">
      <c r="A11" s="48">
        <v>134</v>
      </c>
      <c r="B11" s="15" t="s">
        <v>38</v>
      </c>
      <c r="C11" s="15" t="s">
        <v>39</v>
      </c>
      <c r="D11" s="15" t="s">
        <v>46</v>
      </c>
      <c r="E11" s="17" t="s">
        <v>51</v>
      </c>
      <c r="F11" s="18" t="s">
        <v>52</v>
      </c>
      <c r="G11" s="19">
        <v>2021680010060</v>
      </c>
      <c r="H11" s="18" t="s">
        <v>53</v>
      </c>
      <c r="I11" s="30" t="s">
        <v>54</v>
      </c>
      <c r="J11" s="20" t="s">
        <v>114</v>
      </c>
      <c r="K11" s="20" t="s">
        <v>115</v>
      </c>
      <c r="L11" s="41">
        <v>1</v>
      </c>
      <c r="M11" s="74">
        <v>0</v>
      </c>
      <c r="N11" s="42">
        <f t="shared" si="0"/>
        <v>0</v>
      </c>
      <c r="O11" s="21" t="s">
        <v>135</v>
      </c>
      <c r="P11" s="80"/>
      <c r="Q11" s="22"/>
      <c r="R11" s="22"/>
      <c r="S11" s="22"/>
      <c r="T11" s="22">
        <v>50000000</v>
      </c>
      <c r="U11" s="73">
        <f t="shared" si="2"/>
        <v>50000000</v>
      </c>
      <c r="V11" s="22"/>
      <c r="W11" s="23"/>
      <c r="X11" s="24"/>
      <c r="Y11" s="23"/>
      <c r="Z11" s="25"/>
      <c r="AA11" s="73">
        <f t="shared" si="1"/>
        <v>0</v>
      </c>
      <c r="AB11" s="45">
        <f t="shared" si="3"/>
        <v>0</v>
      </c>
      <c r="AC11" s="46"/>
      <c r="AD11" s="50" t="s">
        <v>44</v>
      </c>
      <c r="AE11" s="44" t="s">
        <v>45</v>
      </c>
    </row>
    <row r="12" spans="1:31" ht="110.4" x14ac:dyDescent="0.25">
      <c r="A12" s="48">
        <v>135</v>
      </c>
      <c r="B12" s="15" t="s">
        <v>38</v>
      </c>
      <c r="C12" s="15" t="s">
        <v>39</v>
      </c>
      <c r="D12" s="15" t="s">
        <v>46</v>
      </c>
      <c r="E12" s="17" t="s">
        <v>61</v>
      </c>
      <c r="F12" s="18" t="s">
        <v>62</v>
      </c>
      <c r="G12" s="19">
        <v>2020680010045</v>
      </c>
      <c r="H12" s="18" t="s">
        <v>63</v>
      </c>
      <c r="I12" s="18" t="s">
        <v>66</v>
      </c>
      <c r="J12" s="20" t="s">
        <v>114</v>
      </c>
      <c r="K12" s="20" t="s">
        <v>115</v>
      </c>
      <c r="L12" s="41">
        <v>1</v>
      </c>
      <c r="M12" s="74">
        <v>1</v>
      </c>
      <c r="N12" s="26">
        <f t="shared" si="0"/>
        <v>1</v>
      </c>
      <c r="O12" s="21" t="s">
        <v>136</v>
      </c>
      <c r="P12" s="80"/>
      <c r="Q12" s="22"/>
      <c r="R12" s="22"/>
      <c r="S12" s="22"/>
      <c r="T12" s="22">
        <v>40000000</v>
      </c>
      <c r="U12" s="73">
        <f t="shared" si="2"/>
        <v>40000000</v>
      </c>
      <c r="V12" s="22"/>
      <c r="W12" s="23"/>
      <c r="X12" s="24"/>
      <c r="Y12" s="23"/>
      <c r="Z12" s="22">
        <v>24000000</v>
      </c>
      <c r="AA12" s="73">
        <f t="shared" si="1"/>
        <v>24000000</v>
      </c>
      <c r="AB12" s="45">
        <f t="shared" si="3"/>
        <v>0.6</v>
      </c>
      <c r="AC12" s="46"/>
      <c r="AD12" s="50" t="s">
        <v>44</v>
      </c>
      <c r="AE12" s="44" t="s">
        <v>45</v>
      </c>
    </row>
    <row r="13" spans="1:31" ht="345" x14ac:dyDescent="0.25">
      <c r="A13" s="48">
        <v>136</v>
      </c>
      <c r="B13" s="16" t="s">
        <v>38</v>
      </c>
      <c r="C13" s="16" t="s">
        <v>39</v>
      </c>
      <c r="D13" s="16" t="s">
        <v>46</v>
      </c>
      <c r="E13" s="17" t="s">
        <v>55</v>
      </c>
      <c r="F13" s="18" t="s">
        <v>56</v>
      </c>
      <c r="G13" s="19">
        <v>2020680010037</v>
      </c>
      <c r="H13" s="18" t="s">
        <v>57</v>
      </c>
      <c r="I13" s="18" t="s">
        <v>58</v>
      </c>
      <c r="J13" s="20">
        <v>44573</v>
      </c>
      <c r="K13" s="20" t="s">
        <v>115</v>
      </c>
      <c r="L13" s="41">
        <v>1</v>
      </c>
      <c r="M13" s="74">
        <v>1</v>
      </c>
      <c r="N13" s="27">
        <f t="shared" si="0"/>
        <v>1</v>
      </c>
      <c r="O13" s="21" t="s">
        <v>137</v>
      </c>
      <c r="P13" s="22">
        <v>1701132096</v>
      </c>
      <c r="Q13" s="22"/>
      <c r="R13" s="22"/>
      <c r="S13" s="22">
        <v>50000000</v>
      </c>
      <c r="T13" s="22">
        <v>478767904</v>
      </c>
      <c r="U13" s="73">
        <f t="shared" si="2"/>
        <v>2229900000</v>
      </c>
      <c r="V13" s="22">
        <v>966200000</v>
      </c>
      <c r="W13" s="23"/>
      <c r="X13" s="24"/>
      <c r="Y13" s="23"/>
      <c r="Z13" s="22">
        <v>288000000</v>
      </c>
      <c r="AA13" s="73">
        <f t="shared" si="1"/>
        <v>1254200000</v>
      </c>
      <c r="AB13" s="45">
        <f t="shared" si="3"/>
        <v>0.56244674649087401</v>
      </c>
      <c r="AC13" s="46"/>
      <c r="AD13" s="50" t="s">
        <v>44</v>
      </c>
      <c r="AE13" s="44" t="s">
        <v>45</v>
      </c>
    </row>
    <row r="14" spans="1:31" ht="82.8" x14ac:dyDescent="0.25">
      <c r="A14" s="48">
        <v>137</v>
      </c>
      <c r="B14" s="15" t="s">
        <v>38</v>
      </c>
      <c r="C14" s="15" t="s">
        <v>39</v>
      </c>
      <c r="D14" s="15" t="s">
        <v>46</v>
      </c>
      <c r="E14" s="17" t="s">
        <v>59</v>
      </c>
      <c r="F14" s="18" t="s">
        <v>60</v>
      </c>
      <c r="G14" s="19">
        <v>2020680010037</v>
      </c>
      <c r="H14" s="18" t="s">
        <v>57</v>
      </c>
      <c r="I14" s="30" t="s">
        <v>58</v>
      </c>
      <c r="J14" s="20">
        <v>44573</v>
      </c>
      <c r="K14" s="20" t="s">
        <v>115</v>
      </c>
      <c r="L14" s="41">
        <v>50</v>
      </c>
      <c r="M14" s="74">
        <v>1</v>
      </c>
      <c r="N14" s="42">
        <f t="shared" si="0"/>
        <v>0.02</v>
      </c>
      <c r="O14" s="21" t="s">
        <v>138</v>
      </c>
      <c r="P14" s="22"/>
      <c r="Q14" s="22"/>
      <c r="R14" s="22"/>
      <c r="S14" s="22"/>
      <c r="T14" s="22">
        <v>137200000</v>
      </c>
      <c r="U14" s="73">
        <f t="shared" si="2"/>
        <v>137200000</v>
      </c>
      <c r="V14" s="22"/>
      <c r="W14" s="23"/>
      <c r="X14" s="24"/>
      <c r="Y14" s="24"/>
      <c r="Z14" s="22">
        <v>60000000</v>
      </c>
      <c r="AA14" s="73">
        <f t="shared" si="1"/>
        <v>60000000</v>
      </c>
      <c r="AB14" s="45">
        <f>IFERROR(AA14/U14,"-")</f>
        <v>0.43731778425655976</v>
      </c>
      <c r="AC14" s="46"/>
      <c r="AD14" s="50" t="s">
        <v>44</v>
      </c>
      <c r="AE14" s="44" t="s">
        <v>45</v>
      </c>
    </row>
    <row r="15" spans="1:31" ht="110.4" x14ac:dyDescent="0.25">
      <c r="A15" s="48">
        <v>138</v>
      </c>
      <c r="B15" s="15" t="s">
        <v>38</v>
      </c>
      <c r="C15" s="16" t="s">
        <v>39</v>
      </c>
      <c r="D15" s="16" t="s">
        <v>46</v>
      </c>
      <c r="E15" s="17" t="s">
        <v>64</v>
      </c>
      <c r="F15" s="18" t="s">
        <v>65</v>
      </c>
      <c r="G15" s="19">
        <v>2020680010045</v>
      </c>
      <c r="H15" s="18" t="s">
        <v>63</v>
      </c>
      <c r="I15" s="30" t="s">
        <v>66</v>
      </c>
      <c r="J15" s="20" t="s">
        <v>114</v>
      </c>
      <c r="K15" s="20" t="s">
        <v>115</v>
      </c>
      <c r="L15" s="118">
        <v>5</v>
      </c>
      <c r="M15" s="124">
        <v>1</v>
      </c>
      <c r="N15" s="127">
        <f t="shared" si="0"/>
        <v>0.2</v>
      </c>
      <c r="O15" s="21" t="s">
        <v>139</v>
      </c>
      <c r="P15" s="22">
        <v>860000000</v>
      </c>
      <c r="Q15" s="22"/>
      <c r="R15" s="22"/>
      <c r="S15" s="22"/>
      <c r="T15" s="71">
        <v>300000000</v>
      </c>
      <c r="U15" s="113">
        <f>SUM(P15:T17)</f>
        <v>2025034010</v>
      </c>
      <c r="V15" s="22"/>
      <c r="W15" s="23"/>
      <c r="X15" s="24"/>
      <c r="Y15" s="24"/>
      <c r="Z15" s="22">
        <v>60000000</v>
      </c>
      <c r="AA15" s="113">
        <f>SUM(V15:Z17)</f>
        <v>60000000</v>
      </c>
      <c r="AB15" s="88">
        <f>IFERROR(AA15/U15,"-")</f>
        <v>2.962913200652862E-2</v>
      </c>
      <c r="AC15" s="91"/>
      <c r="AD15" s="85" t="s">
        <v>44</v>
      </c>
      <c r="AE15" s="94" t="s">
        <v>45</v>
      </c>
    </row>
    <row r="16" spans="1:31" ht="69" x14ac:dyDescent="0.25">
      <c r="A16" s="48">
        <v>138</v>
      </c>
      <c r="B16" s="15" t="s">
        <v>38</v>
      </c>
      <c r="C16" s="16" t="s">
        <v>39</v>
      </c>
      <c r="D16" s="16" t="s">
        <v>46</v>
      </c>
      <c r="E16" s="17" t="s">
        <v>64</v>
      </c>
      <c r="F16" s="18" t="s">
        <v>65</v>
      </c>
      <c r="G16" s="19">
        <v>2021680010123</v>
      </c>
      <c r="H16" s="18" t="s">
        <v>121</v>
      </c>
      <c r="I16" s="30" t="s">
        <v>128</v>
      </c>
      <c r="J16" s="20">
        <v>44562</v>
      </c>
      <c r="K16" s="20" t="s">
        <v>119</v>
      </c>
      <c r="L16" s="119"/>
      <c r="M16" s="125"/>
      <c r="N16" s="129"/>
      <c r="O16" s="21" t="s">
        <v>140</v>
      </c>
      <c r="P16" s="22">
        <v>437680000</v>
      </c>
      <c r="Q16" s="22"/>
      <c r="R16" s="22"/>
      <c r="S16" s="22"/>
      <c r="T16" s="71"/>
      <c r="U16" s="114"/>
      <c r="V16" s="22"/>
      <c r="W16" s="23"/>
      <c r="X16" s="24"/>
      <c r="Y16" s="24"/>
      <c r="Z16" s="25"/>
      <c r="AA16" s="114"/>
      <c r="AB16" s="89"/>
      <c r="AC16" s="92"/>
      <c r="AD16" s="86"/>
      <c r="AE16" s="95"/>
    </row>
    <row r="17" spans="1:31" ht="69" x14ac:dyDescent="0.25">
      <c r="A17" s="48">
        <v>138</v>
      </c>
      <c r="B17" s="15" t="s">
        <v>38</v>
      </c>
      <c r="C17" s="16" t="s">
        <v>39</v>
      </c>
      <c r="D17" s="16" t="s">
        <v>46</v>
      </c>
      <c r="E17" s="17" t="s">
        <v>64</v>
      </c>
      <c r="F17" s="18" t="s">
        <v>65</v>
      </c>
      <c r="G17" s="19">
        <v>2021680010089</v>
      </c>
      <c r="H17" s="18" t="s">
        <v>116</v>
      </c>
      <c r="I17" s="30" t="s">
        <v>113</v>
      </c>
      <c r="J17" s="20" t="s">
        <v>114</v>
      </c>
      <c r="K17" s="20" t="s">
        <v>115</v>
      </c>
      <c r="L17" s="120"/>
      <c r="M17" s="126"/>
      <c r="N17" s="128"/>
      <c r="O17" s="21" t="s">
        <v>141</v>
      </c>
      <c r="P17" s="22"/>
      <c r="Q17" s="22"/>
      <c r="R17" s="22"/>
      <c r="S17" s="22"/>
      <c r="T17" s="22">
        <v>427354010</v>
      </c>
      <c r="U17" s="115"/>
      <c r="V17" s="22"/>
      <c r="W17" s="23"/>
      <c r="X17" s="24"/>
      <c r="Y17" s="24"/>
      <c r="Z17" s="22"/>
      <c r="AA17" s="115"/>
      <c r="AB17" s="90"/>
      <c r="AC17" s="93"/>
      <c r="AD17" s="87"/>
      <c r="AE17" s="96"/>
    </row>
    <row r="18" spans="1:31" ht="55.2" x14ac:dyDescent="0.25">
      <c r="A18" s="48">
        <v>139</v>
      </c>
      <c r="B18" s="15" t="s">
        <v>38</v>
      </c>
      <c r="C18" s="15" t="s">
        <v>39</v>
      </c>
      <c r="D18" s="15" t="s">
        <v>46</v>
      </c>
      <c r="E18" s="17" t="s">
        <v>69</v>
      </c>
      <c r="F18" s="18" t="s">
        <v>70</v>
      </c>
      <c r="G18" s="19">
        <v>2021680010010</v>
      </c>
      <c r="H18" s="18" t="s">
        <v>71</v>
      </c>
      <c r="I18" s="18" t="s">
        <v>72</v>
      </c>
      <c r="J18" s="20" t="s">
        <v>114</v>
      </c>
      <c r="K18" s="20" t="s">
        <v>115</v>
      </c>
      <c r="L18" s="41">
        <v>1</v>
      </c>
      <c r="M18" s="74">
        <v>1</v>
      </c>
      <c r="N18" s="42">
        <f t="shared" ref="N18:N26" si="4">IFERROR(IF(M18/L18&gt;100%,100%,M18/L18),"-")</f>
        <v>1</v>
      </c>
      <c r="O18" s="21" t="s">
        <v>142</v>
      </c>
      <c r="P18" s="31"/>
      <c r="Q18" s="22"/>
      <c r="R18" s="22"/>
      <c r="S18" s="22"/>
      <c r="T18" s="31">
        <v>65000000</v>
      </c>
      <c r="U18" s="73">
        <f>SUM(P18:T18)</f>
        <v>65000000</v>
      </c>
      <c r="V18" s="22"/>
      <c r="W18" s="23"/>
      <c r="X18" s="24"/>
      <c r="Y18" s="24"/>
      <c r="Z18" s="22">
        <v>39000000</v>
      </c>
      <c r="AA18" s="73">
        <f>SUM(V18:Z18)</f>
        <v>39000000</v>
      </c>
      <c r="AB18" s="45">
        <f>IFERROR(AA18/U18,"-")</f>
        <v>0.6</v>
      </c>
      <c r="AC18" s="46"/>
      <c r="AD18" s="50" t="s">
        <v>44</v>
      </c>
      <c r="AE18" s="44" t="s">
        <v>45</v>
      </c>
    </row>
    <row r="19" spans="1:31" ht="110.4" x14ac:dyDescent="0.25">
      <c r="A19" s="48">
        <v>140</v>
      </c>
      <c r="B19" s="15" t="s">
        <v>38</v>
      </c>
      <c r="C19" s="15" t="s">
        <v>39</v>
      </c>
      <c r="D19" s="15" t="s">
        <v>46</v>
      </c>
      <c r="E19" s="17" t="s">
        <v>67</v>
      </c>
      <c r="F19" s="18" t="s">
        <v>68</v>
      </c>
      <c r="G19" s="19">
        <v>2020680010045</v>
      </c>
      <c r="H19" s="18" t="s">
        <v>63</v>
      </c>
      <c r="I19" s="30" t="s">
        <v>66</v>
      </c>
      <c r="J19" s="20" t="s">
        <v>114</v>
      </c>
      <c r="K19" s="20" t="s">
        <v>115</v>
      </c>
      <c r="L19" s="41">
        <v>1</v>
      </c>
      <c r="M19" s="74">
        <v>0</v>
      </c>
      <c r="N19" s="26">
        <f t="shared" si="4"/>
        <v>0</v>
      </c>
      <c r="O19" s="32" t="s">
        <v>143</v>
      </c>
      <c r="P19" s="33"/>
      <c r="Q19" s="22"/>
      <c r="R19" s="22"/>
      <c r="S19" s="22"/>
      <c r="T19" s="33">
        <v>20000000</v>
      </c>
      <c r="U19" s="73">
        <f t="shared" ref="U19:U28" si="5">SUM(P19:T19)</f>
        <v>20000000</v>
      </c>
      <c r="V19" s="22"/>
      <c r="W19" s="23"/>
      <c r="X19" s="24"/>
      <c r="Y19" s="24"/>
      <c r="Z19" s="22"/>
      <c r="AA19" s="73">
        <f t="shared" ref="AA19:AA28" si="6">SUM(V19:Z19)</f>
        <v>0</v>
      </c>
      <c r="AB19" s="45">
        <f>IFERROR(AA19/U19,"-")</f>
        <v>0</v>
      </c>
      <c r="AC19" s="46"/>
      <c r="AD19" s="50" t="s">
        <v>44</v>
      </c>
      <c r="AE19" s="44" t="s">
        <v>45</v>
      </c>
    </row>
    <row r="20" spans="1:31" ht="55.2" x14ac:dyDescent="0.25">
      <c r="A20" s="48">
        <v>141</v>
      </c>
      <c r="B20" s="15" t="s">
        <v>38</v>
      </c>
      <c r="C20" s="15" t="s">
        <v>39</v>
      </c>
      <c r="D20" s="15" t="s">
        <v>46</v>
      </c>
      <c r="E20" s="17" t="s">
        <v>73</v>
      </c>
      <c r="F20" s="18" t="s">
        <v>74</v>
      </c>
      <c r="G20" s="83">
        <v>2021680010010</v>
      </c>
      <c r="H20" s="84" t="s">
        <v>71</v>
      </c>
      <c r="I20" s="18" t="s">
        <v>72</v>
      </c>
      <c r="J20" s="20" t="s">
        <v>114</v>
      </c>
      <c r="K20" s="20" t="s">
        <v>115</v>
      </c>
      <c r="L20" s="41">
        <v>1</v>
      </c>
      <c r="M20" s="74">
        <v>0</v>
      </c>
      <c r="N20" s="42">
        <f t="shared" si="4"/>
        <v>0</v>
      </c>
      <c r="O20" s="21" t="s">
        <v>144</v>
      </c>
      <c r="P20" s="22"/>
      <c r="Q20" s="22"/>
      <c r="R20" s="22"/>
      <c r="S20" s="22"/>
      <c r="T20" s="22">
        <v>20000000</v>
      </c>
      <c r="U20" s="73">
        <f t="shared" si="5"/>
        <v>20000000</v>
      </c>
      <c r="V20" s="22"/>
      <c r="W20" s="23"/>
      <c r="X20" s="24"/>
      <c r="Y20" s="24"/>
      <c r="Z20" s="22"/>
      <c r="AA20" s="73">
        <f t="shared" si="6"/>
        <v>0</v>
      </c>
      <c r="AB20" s="45">
        <f>IFERROR(AA20/U20,"-")</f>
        <v>0</v>
      </c>
      <c r="AC20" s="46"/>
      <c r="AD20" s="50" t="s">
        <v>44</v>
      </c>
      <c r="AE20" s="44" t="s">
        <v>45</v>
      </c>
    </row>
    <row r="21" spans="1:31" ht="165.6" x14ac:dyDescent="0.25">
      <c r="A21" s="48">
        <v>142</v>
      </c>
      <c r="B21" s="16" t="s">
        <v>38</v>
      </c>
      <c r="C21" s="16" t="s">
        <v>39</v>
      </c>
      <c r="D21" s="16" t="s">
        <v>46</v>
      </c>
      <c r="E21" s="17" t="s">
        <v>75</v>
      </c>
      <c r="F21" s="18" t="s">
        <v>76</v>
      </c>
      <c r="G21" s="19">
        <v>2021680010121</v>
      </c>
      <c r="H21" s="18" t="s">
        <v>132</v>
      </c>
      <c r="I21" s="18" t="s">
        <v>124</v>
      </c>
      <c r="J21" s="20" t="s">
        <v>114</v>
      </c>
      <c r="K21" s="20" t="s">
        <v>115</v>
      </c>
      <c r="L21" s="41">
        <v>1</v>
      </c>
      <c r="M21" s="74">
        <v>1</v>
      </c>
      <c r="N21" s="34">
        <f t="shared" si="4"/>
        <v>1</v>
      </c>
      <c r="O21" s="21" t="s">
        <v>145</v>
      </c>
      <c r="P21" s="22">
        <v>400000000</v>
      </c>
      <c r="Q21" s="22"/>
      <c r="R21" s="22"/>
      <c r="S21" s="22"/>
      <c r="T21" s="22">
        <v>328000000</v>
      </c>
      <c r="U21" s="73">
        <f t="shared" si="5"/>
        <v>728000000</v>
      </c>
      <c r="V21" s="22">
        <v>263000000</v>
      </c>
      <c r="W21" s="23"/>
      <c r="X21" s="24"/>
      <c r="Y21" s="24"/>
      <c r="Z21" s="25">
        <v>213130000</v>
      </c>
      <c r="AA21" s="73">
        <f t="shared" si="6"/>
        <v>476130000</v>
      </c>
      <c r="AB21" s="45">
        <f>IFERROR(AA21/U21,"-")</f>
        <v>0.65402472527472533</v>
      </c>
      <c r="AC21" s="46"/>
      <c r="AD21" s="50" t="s">
        <v>44</v>
      </c>
      <c r="AE21" s="44" t="s">
        <v>45</v>
      </c>
    </row>
    <row r="22" spans="1:31" ht="55.2" x14ac:dyDescent="0.25">
      <c r="A22" s="48">
        <v>143</v>
      </c>
      <c r="B22" s="15" t="s">
        <v>38</v>
      </c>
      <c r="C22" s="15" t="s">
        <v>39</v>
      </c>
      <c r="D22" s="15" t="s">
        <v>46</v>
      </c>
      <c r="E22" s="17" t="s">
        <v>77</v>
      </c>
      <c r="F22" s="18" t="s">
        <v>78</v>
      </c>
      <c r="G22" s="19">
        <v>2021680010052</v>
      </c>
      <c r="H22" s="18" t="s">
        <v>79</v>
      </c>
      <c r="I22" s="18" t="s">
        <v>80</v>
      </c>
      <c r="J22" s="20" t="s">
        <v>114</v>
      </c>
      <c r="K22" s="20" t="s">
        <v>115</v>
      </c>
      <c r="L22" s="41">
        <v>1</v>
      </c>
      <c r="M22" s="74">
        <v>0</v>
      </c>
      <c r="N22" s="42">
        <f t="shared" si="4"/>
        <v>0</v>
      </c>
      <c r="O22" s="21" t="s">
        <v>146</v>
      </c>
      <c r="P22" s="22"/>
      <c r="Q22" s="22"/>
      <c r="R22" s="22"/>
      <c r="S22" s="22"/>
      <c r="T22" s="22">
        <v>10000000</v>
      </c>
      <c r="U22" s="73">
        <f t="shared" si="5"/>
        <v>10000000</v>
      </c>
      <c r="V22" s="22"/>
      <c r="W22" s="23"/>
      <c r="X22" s="24"/>
      <c r="Y22" s="24"/>
      <c r="Z22" s="22"/>
      <c r="AA22" s="73">
        <f t="shared" si="6"/>
        <v>0</v>
      </c>
      <c r="AB22" s="45">
        <f t="shared" ref="AB22:AB28" si="7">IFERROR(AA22/U22,"-")</f>
        <v>0</v>
      </c>
      <c r="AC22" s="46"/>
      <c r="AD22" s="50" t="s">
        <v>44</v>
      </c>
      <c r="AE22" s="44" t="s">
        <v>45</v>
      </c>
    </row>
    <row r="23" spans="1:31" ht="55.2" x14ac:dyDescent="0.25">
      <c r="A23" s="48">
        <v>144</v>
      </c>
      <c r="B23" s="15" t="s">
        <v>38</v>
      </c>
      <c r="C23" s="15" t="s">
        <v>39</v>
      </c>
      <c r="D23" s="15" t="s">
        <v>46</v>
      </c>
      <c r="E23" s="17" t="s">
        <v>81</v>
      </c>
      <c r="F23" s="18" t="s">
        <v>82</v>
      </c>
      <c r="G23" s="19">
        <v>2021680010061</v>
      </c>
      <c r="H23" s="18" t="s">
        <v>83</v>
      </c>
      <c r="I23" s="18" t="s">
        <v>84</v>
      </c>
      <c r="J23" s="20" t="s">
        <v>114</v>
      </c>
      <c r="K23" s="20" t="s">
        <v>115</v>
      </c>
      <c r="L23" s="41">
        <v>1</v>
      </c>
      <c r="M23" s="74">
        <v>0</v>
      </c>
      <c r="N23" s="42">
        <f t="shared" si="4"/>
        <v>0</v>
      </c>
      <c r="O23" s="21" t="s">
        <v>147</v>
      </c>
      <c r="P23" s="22"/>
      <c r="Q23" s="22"/>
      <c r="R23" s="22"/>
      <c r="S23" s="22"/>
      <c r="T23" s="22">
        <v>10000000</v>
      </c>
      <c r="U23" s="73">
        <f t="shared" si="5"/>
        <v>10000000</v>
      </c>
      <c r="V23" s="22"/>
      <c r="W23" s="23"/>
      <c r="X23" s="24"/>
      <c r="Y23" s="24"/>
      <c r="Z23" s="22"/>
      <c r="AA23" s="73">
        <f t="shared" si="6"/>
        <v>0</v>
      </c>
      <c r="AB23" s="45">
        <f t="shared" si="7"/>
        <v>0</v>
      </c>
      <c r="AC23" s="46"/>
      <c r="AD23" s="50" t="s">
        <v>44</v>
      </c>
      <c r="AE23" s="44" t="s">
        <v>45</v>
      </c>
    </row>
    <row r="24" spans="1:31" ht="55.2" x14ac:dyDescent="0.25">
      <c r="A24" s="48">
        <v>145</v>
      </c>
      <c r="B24" s="15" t="s">
        <v>38</v>
      </c>
      <c r="C24" s="15" t="s">
        <v>39</v>
      </c>
      <c r="D24" s="15" t="s">
        <v>46</v>
      </c>
      <c r="E24" s="17" t="s">
        <v>49</v>
      </c>
      <c r="F24" s="18" t="s">
        <v>50</v>
      </c>
      <c r="G24" s="19">
        <v>2020680010054</v>
      </c>
      <c r="H24" s="18" t="s">
        <v>42</v>
      </c>
      <c r="I24" s="18" t="s">
        <v>43</v>
      </c>
      <c r="J24" s="20" t="s">
        <v>114</v>
      </c>
      <c r="K24" s="20" t="s">
        <v>115</v>
      </c>
      <c r="L24" s="41">
        <v>0</v>
      </c>
      <c r="M24" s="74">
        <v>1</v>
      </c>
      <c r="N24" s="35" t="str">
        <f t="shared" si="4"/>
        <v>-</v>
      </c>
      <c r="O24" s="21" t="s">
        <v>148</v>
      </c>
      <c r="P24" s="33"/>
      <c r="Q24" s="22"/>
      <c r="R24" s="22"/>
      <c r="S24" s="22"/>
      <c r="T24" s="33">
        <v>95200000</v>
      </c>
      <c r="U24" s="73">
        <f t="shared" si="5"/>
        <v>95200000</v>
      </c>
      <c r="V24" s="22"/>
      <c r="W24" s="23"/>
      <c r="X24" s="24"/>
      <c r="Y24" s="24"/>
      <c r="Z24" s="22">
        <v>57120000</v>
      </c>
      <c r="AA24" s="73">
        <f t="shared" si="6"/>
        <v>57120000</v>
      </c>
      <c r="AB24" s="45">
        <f t="shared" si="7"/>
        <v>0.6</v>
      </c>
      <c r="AC24" s="46"/>
      <c r="AD24" s="50" t="s">
        <v>44</v>
      </c>
      <c r="AE24" s="44" t="s">
        <v>45</v>
      </c>
    </row>
    <row r="25" spans="1:31" ht="55.2" x14ac:dyDescent="0.25">
      <c r="A25" s="48">
        <v>146</v>
      </c>
      <c r="B25" s="15" t="s">
        <v>38</v>
      </c>
      <c r="C25" s="15" t="s">
        <v>39</v>
      </c>
      <c r="D25" s="15" t="s">
        <v>85</v>
      </c>
      <c r="E25" s="17" t="s">
        <v>86</v>
      </c>
      <c r="F25" s="18" t="s">
        <v>87</v>
      </c>
      <c r="G25" s="19"/>
      <c r="H25" s="18" t="s">
        <v>129</v>
      </c>
      <c r="I25" s="30"/>
      <c r="J25" s="20"/>
      <c r="K25" s="20"/>
      <c r="L25" s="41">
        <v>0</v>
      </c>
      <c r="M25" s="81">
        <v>0</v>
      </c>
      <c r="N25" s="35" t="str">
        <f t="shared" si="4"/>
        <v>-</v>
      </c>
      <c r="O25" s="21"/>
      <c r="P25" s="22"/>
      <c r="Q25" s="22"/>
      <c r="R25" s="22"/>
      <c r="S25" s="22"/>
      <c r="T25" s="71"/>
      <c r="U25" s="73">
        <f t="shared" si="5"/>
        <v>0</v>
      </c>
      <c r="V25" s="22"/>
      <c r="W25" s="23"/>
      <c r="X25" s="24"/>
      <c r="Y25" s="24"/>
      <c r="Z25" s="22"/>
      <c r="AA25" s="73">
        <f t="shared" si="6"/>
        <v>0</v>
      </c>
      <c r="AB25" s="45" t="str">
        <f t="shared" si="7"/>
        <v>-</v>
      </c>
      <c r="AC25" s="46"/>
      <c r="AD25" s="50" t="s">
        <v>44</v>
      </c>
      <c r="AE25" s="44" t="s">
        <v>45</v>
      </c>
    </row>
    <row r="26" spans="1:31" ht="69" x14ac:dyDescent="0.25">
      <c r="A26" s="48">
        <v>147</v>
      </c>
      <c r="B26" s="15" t="s">
        <v>38</v>
      </c>
      <c r="C26" s="15" t="s">
        <v>39</v>
      </c>
      <c r="D26" s="15" t="s">
        <v>85</v>
      </c>
      <c r="E26" s="17" t="s">
        <v>88</v>
      </c>
      <c r="F26" s="18" t="s">
        <v>89</v>
      </c>
      <c r="G26" s="19">
        <v>2020680010143</v>
      </c>
      <c r="H26" s="18" t="s">
        <v>90</v>
      </c>
      <c r="I26" s="18" t="s">
        <v>127</v>
      </c>
      <c r="J26" s="20" t="s">
        <v>114</v>
      </c>
      <c r="K26" s="20" t="s">
        <v>115</v>
      </c>
      <c r="L26" s="40">
        <v>4</v>
      </c>
      <c r="M26" s="75">
        <v>0</v>
      </c>
      <c r="N26" s="43">
        <f t="shared" si="4"/>
        <v>0</v>
      </c>
      <c r="O26" s="21" t="s">
        <v>149</v>
      </c>
      <c r="P26" s="22"/>
      <c r="Q26" s="22"/>
      <c r="R26" s="22"/>
      <c r="S26" s="22"/>
      <c r="T26" s="22">
        <v>100000000</v>
      </c>
      <c r="U26" s="73">
        <f t="shared" si="5"/>
        <v>100000000</v>
      </c>
      <c r="V26" s="22"/>
      <c r="W26" s="23"/>
      <c r="X26" s="24"/>
      <c r="Y26" s="24"/>
      <c r="Z26" s="22"/>
      <c r="AA26" s="73">
        <f t="shared" si="6"/>
        <v>0</v>
      </c>
      <c r="AB26" s="36">
        <f t="shared" si="7"/>
        <v>0</v>
      </c>
      <c r="AC26" s="28"/>
      <c r="AD26" s="51" t="s">
        <v>44</v>
      </c>
      <c r="AE26" s="29" t="s">
        <v>45</v>
      </c>
    </row>
    <row r="27" spans="1:31" ht="82.8" x14ac:dyDescent="0.25">
      <c r="A27" s="48">
        <v>148</v>
      </c>
      <c r="B27" s="15" t="s">
        <v>38</v>
      </c>
      <c r="C27" s="15" t="s">
        <v>39</v>
      </c>
      <c r="D27" s="15" t="s">
        <v>85</v>
      </c>
      <c r="E27" s="17" t="s">
        <v>95</v>
      </c>
      <c r="F27" s="18" t="s">
        <v>96</v>
      </c>
      <c r="G27" s="19">
        <v>2021680010122</v>
      </c>
      <c r="H27" s="18" t="s">
        <v>117</v>
      </c>
      <c r="I27" s="30" t="s">
        <v>122</v>
      </c>
      <c r="J27" s="20" t="s">
        <v>114</v>
      </c>
      <c r="K27" s="20" t="s">
        <v>115</v>
      </c>
      <c r="L27" s="37">
        <v>0.15</v>
      </c>
      <c r="M27" s="76">
        <v>0</v>
      </c>
      <c r="N27" s="34">
        <f>IFERROR(IF(M27/L27&gt;100%,100%,M27/L27),"-")</f>
        <v>0</v>
      </c>
      <c r="O27" s="21" t="s">
        <v>150</v>
      </c>
      <c r="P27" s="22">
        <v>184115990</v>
      </c>
      <c r="Q27" s="22"/>
      <c r="R27" s="22"/>
      <c r="S27" s="22"/>
      <c r="T27" s="71"/>
      <c r="U27" s="73">
        <f t="shared" si="5"/>
        <v>184115990</v>
      </c>
      <c r="V27" s="22"/>
      <c r="W27" s="23"/>
      <c r="X27" s="24"/>
      <c r="Y27" s="24"/>
      <c r="Z27" s="22"/>
      <c r="AA27" s="73">
        <f t="shared" si="6"/>
        <v>0</v>
      </c>
      <c r="AB27" s="45">
        <f t="shared" si="7"/>
        <v>0</v>
      </c>
      <c r="AC27" s="46"/>
      <c r="AD27" s="50" t="s">
        <v>44</v>
      </c>
      <c r="AE27" s="44" t="s">
        <v>45</v>
      </c>
    </row>
    <row r="28" spans="1:31" ht="69" x14ac:dyDescent="0.25">
      <c r="A28" s="48">
        <v>149</v>
      </c>
      <c r="B28" s="16" t="s">
        <v>38</v>
      </c>
      <c r="C28" s="16" t="s">
        <v>39</v>
      </c>
      <c r="D28" s="16" t="s">
        <v>85</v>
      </c>
      <c r="E28" s="17" t="s">
        <v>91</v>
      </c>
      <c r="F28" s="18" t="s">
        <v>92</v>
      </c>
      <c r="G28" s="19">
        <v>2020680010143</v>
      </c>
      <c r="H28" s="18" t="s">
        <v>90</v>
      </c>
      <c r="I28" s="18" t="s">
        <v>127</v>
      </c>
      <c r="J28" s="20" t="s">
        <v>114</v>
      </c>
      <c r="K28" s="20" t="s">
        <v>115</v>
      </c>
      <c r="L28" s="41">
        <v>1</v>
      </c>
      <c r="M28" s="74">
        <v>0</v>
      </c>
      <c r="N28" s="42">
        <f>IFERROR(IF(M28/L28&gt;100%,100%,M28/L28),"-")</f>
        <v>0</v>
      </c>
      <c r="O28" s="21" t="s">
        <v>151</v>
      </c>
      <c r="P28" s="79"/>
      <c r="Q28" s="22"/>
      <c r="R28" s="22"/>
      <c r="S28" s="22"/>
      <c r="T28" s="22">
        <v>300000000</v>
      </c>
      <c r="U28" s="73">
        <f t="shared" si="5"/>
        <v>300000000</v>
      </c>
      <c r="V28" s="22"/>
      <c r="W28" s="23"/>
      <c r="X28" s="24"/>
      <c r="Y28" s="24"/>
      <c r="Z28" s="25"/>
      <c r="AA28" s="73">
        <f t="shared" si="6"/>
        <v>0</v>
      </c>
      <c r="AB28" s="45">
        <f t="shared" si="7"/>
        <v>0</v>
      </c>
      <c r="AC28" s="46"/>
      <c r="AD28" s="50" t="s">
        <v>44</v>
      </c>
      <c r="AE28" s="44" t="s">
        <v>45</v>
      </c>
    </row>
    <row r="29" spans="1:31" ht="72.599999999999994" customHeight="1" x14ac:dyDescent="0.25">
      <c r="A29" s="48">
        <v>150</v>
      </c>
      <c r="B29" s="15" t="s">
        <v>38</v>
      </c>
      <c r="C29" s="15" t="s">
        <v>39</v>
      </c>
      <c r="D29" s="15" t="s">
        <v>85</v>
      </c>
      <c r="E29" s="17" t="s">
        <v>93</v>
      </c>
      <c r="F29" s="18" t="s">
        <v>94</v>
      </c>
      <c r="G29" s="19">
        <v>2020680010143</v>
      </c>
      <c r="H29" s="18" t="s">
        <v>90</v>
      </c>
      <c r="I29" s="18" t="s">
        <v>127</v>
      </c>
      <c r="J29" s="20" t="s">
        <v>114</v>
      </c>
      <c r="K29" s="20" t="s">
        <v>115</v>
      </c>
      <c r="L29" s="118">
        <v>1</v>
      </c>
      <c r="M29" s="124">
        <v>1</v>
      </c>
      <c r="N29" s="127">
        <f>IFERROR(IF(M29/L29&gt;100%,100%,M29/L29),"-")</f>
        <v>1</v>
      </c>
      <c r="O29" s="21" t="s">
        <v>151</v>
      </c>
      <c r="P29" s="79"/>
      <c r="Q29" s="22"/>
      <c r="R29" s="22"/>
      <c r="S29" s="22"/>
      <c r="T29" s="22">
        <v>100000000</v>
      </c>
      <c r="U29" s="116">
        <f>SUM(P29:T30)</f>
        <v>3895680000</v>
      </c>
      <c r="V29" s="22"/>
      <c r="W29" s="23"/>
      <c r="X29" s="24"/>
      <c r="Y29" s="24"/>
      <c r="Z29" s="22"/>
      <c r="AA29" s="116">
        <f>SUM(V29:Z30)</f>
        <v>3000000000</v>
      </c>
      <c r="AB29" s="88">
        <f>IFERROR(AA29/U29,"-")</f>
        <v>0.77008378511582065</v>
      </c>
      <c r="AC29" s="91"/>
      <c r="AD29" s="85" t="s">
        <v>44</v>
      </c>
      <c r="AE29" s="94" t="s">
        <v>45</v>
      </c>
    </row>
    <row r="30" spans="1:31" ht="95.25" customHeight="1" x14ac:dyDescent="0.25">
      <c r="A30" s="78">
        <v>150</v>
      </c>
      <c r="B30" s="15" t="s">
        <v>38</v>
      </c>
      <c r="C30" s="15" t="s">
        <v>39</v>
      </c>
      <c r="D30" s="15" t="s">
        <v>85</v>
      </c>
      <c r="E30" s="17" t="s">
        <v>93</v>
      </c>
      <c r="F30" s="18" t="s">
        <v>94</v>
      </c>
      <c r="G30" s="19">
        <v>2021680010138</v>
      </c>
      <c r="H30" s="18" t="s">
        <v>120</v>
      </c>
      <c r="I30" s="18" t="s">
        <v>123</v>
      </c>
      <c r="J30" s="20" t="s">
        <v>118</v>
      </c>
      <c r="K30" s="20" t="s">
        <v>119</v>
      </c>
      <c r="L30" s="120"/>
      <c r="M30" s="126"/>
      <c r="N30" s="128"/>
      <c r="O30" s="21" t="s">
        <v>152</v>
      </c>
      <c r="P30" s="22">
        <v>3795680000</v>
      </c>
      <c r="Q30" s="22"/>
      <c r="R30" s="22"/>
      <c r="S30" s="22"/>
      <c r="T30" s="71"/>
      <c r="U30" s="117"/>
      <c r="V30" s="22">
        <v>3000000000</v>
      </c>
      <c r="W30" s="23"/>
      <c r="X30" s="24"/>
      <c r="Y30" s="24"/>
      <c r="Z30" s="22"/>
      <c r="AA30" s="117"/>
      <c r="AB30" s="90"/>
      <c r="AC30" s="93"/>
      <c r="AD30" s="87"/>
      <c r="AE30" s="96"/>
    </row>
    <row r="31" spans="1:31" ht="96.6" x14ac:dyDescent="0.25">
      <c r="A31" s="48">
        <v>197</v>
      </c>
      <c r="B31" s="16" t="s">
        <v>97</v>
      </c>
      <c r="C31" s="16" t="s">
        <v>98</v>
      </c>
      <c r="D31" s="16" t="s">
        <v>99</v>
      </c>
      <c r="E31" s="17" t="s">
        <v>100</v>
      </c>
      <c r="F31" s="18" t="s">
        <v>101</v>
      </c>
      <c r="G31" s="19">
        <v>2020680010053</v>
      </c>
      <c r="H31" s="18" t="s">
        <v>102</v>
      </c>
      <c r="I31" s="18" t="s">
        <v>103</v>
      </c>
      <c r="J31" s="20" t="s">
        <v>114</v>
      </c>
      <c r="K31" s="20" t="s">
        <v>115</v>
      </c>
      <c r="L31" s="121">
        <v>6</v>
      </c>
      <c r="M31" s="122">
        <v>1</v>
      </c>
      <c r="N31" s="123">
        <f>IFERROR(IF(M31/L31&gt;100%,100%,M31/L31),"-")</f>
        <v>0.16666666666666666</v>
      </c>
      <c r="O31" s="21" t="s">
        <v>153</v>
      </c>
      <c r="P31" s="22">
        <v>243600000</v>
      </c>
      <c r="Q31" s="22"/>
      <c r="R31" s="22"/>
      <c r="S31" s="22"/>
      <c r="T31" s="71"/>
      <c r="U31" s="109">
        <f>SUM(P31:T32)</f>
        <v>665100000</v>
      </c>
      <c r="V31" s="22">
        <v>87000000</v>
      </c>
      <c r="W31" s="23"/>
      <c r="X31" s="24"/>
      <c r="Y31" s="24"/>
      <c r="Z31" s="22"/>
      <c r="AA31" s="109">
        <f>SUM(V31:Z32)</f>
        <v>183863098</v>
      </c>
      <c r="AB31" s="110">
        <f>IFERROR(AA31/U31,"-")</f>
        <v>0.2764442910840475</v>
      </c>
      <c r="AC31" s="111"/>
      <c r="AD31" s="112" t="s">
        <v>44</v>
      </c>
      <c r="AE31" s="108" t="s">
        <v>45</v>
      </c>
    </row>
    <row r="32" spans="1:31" ht="96.6" x14ac:dyDescent="0.25">
      <c r="A32" s="48">
        <v>197</v>
      </c>
      <c r="B32" s="16" t="s">
        <v>97</v>
      </c>
      <c r="C32" s="16" t="s">
        <v>98</v>
      </c>
      <c r="D32" s="16" t="s">
        <v>99</v>
      </c>
      <c r="E32" s="17" t="s">
        <v>100</v>
      </c>
      <c r="F32" s="18" t="s">
        <v>101</v>
      </c>
      <c r="G32" s="19">
        <v>2021680010055</v>
      </c>
      <c r="H32" s="18" t="s">
        <v>104</v>
      </c>
      <c r="I32" s="30" t="s">
        <v>125</v>
      </c>
      <c r="J32" s="20" t="s">
        <v>114</v>
      </c>
      <c r="K32" s="20" t="s">
        <v>115</v>
      </c>
      <c r="L32" s="121"/>
      <c r="M32" s="122"/>
      <c r="N32" s="123"/>
      <c r="O32" s="21" t="s">
        <v>154</v>
      </c>
      <c r="P32" s="22">
        <v>421500000</v>
      </c>
      <c r="Q32" s="22"/>
      <c r="R32" s="22"/>
      <c r="S32" s="22"/>
      <c r="T32" s="71"/>
      <c r="U32" s="109"/>
      <c r="V32" s="22">
        <v>96863098</v>
      </c>
      <c r="W32" s="23"/>
      <c r="X32" s="24"/>
      <c r="Y32" s="24"/>
      <c r="Z32" s="22"/>
      <c r="AA32" s="109"/>
      <c r="AB32" s="110"/>
      <c r="AC32" s="111"/>
      <c r="AD32" s="112"/>
      <c r="AE32" s="108"/>
    </row>
    <row r="33" spans="1:31" ht="96.6" x14ac:dyDescent="0.25">
      <c r="A33" s="48">
        <v>198</v>
      </c>
      <c r="B33" s="16" t="s">
        <v>97</v>
      </c>
      <c r="C33" s="16" t="s">
        <v>98</v>
      </c>
      <c r="D33" s="16" t="s">
        <v>99</v>
      </c>
      <c r="E33" s="17" t="s">
        <v>105</v>
      </c>
      <c r="F33" s="18" t="s">
        <v>106</v>
      </c>
      <c r="G33" s="19">
        <v>2021680010055</v>
      </c>
      <c r="H33" s="18" t="s">
        <v>104</v>
      </c>
      <c r="I33" s="30" t="s">
        <v>125</v>
      </c>
      <c r="J33" s="20" t="s">
        <v>114</v>
      </c>
      <c r="K33" s="20" t="s">
        <v>115</v>
      </c>
      <c r="L33" s="41">
        <v>1</v>
      </c>
      <c r="M33" s="74">
        <v>1</v>
      </c>
      <c r="N33" s="42">
        <f>IFERROR(IF(M33/L33&gt;100%,100%,M33/L33),"-")</f>
        <v>1</v>
      </c>
      <c r="O33" s="21" t="s">
        <v>155</v>
      </c>
      <c r="P33" s="22">
        <v>150000000</v>
      </c>
      <c r="Q33" s="22"/>
      <c r="R33" s="22"/>
      <c r="S33" s="22"/>
      <c r="T33" s="71"/>
      <c r="U33" s="73">
        <f>SUM(P33:T33)</f>
        <v>150000000</v>
      </c>
      <c r="V33" s="22">
        <v>10800000</v>
      </c>
      <c r="W33" s="23"/>
      <c r="X33" s="24"/>
      <c r="Y33" s="24"/>
      <c r="Z33" s="22"/>
      <c r="AA33" s="73">
        <f>SUM(V33:Z33)</f>
        <v>10800000</v>
      </c>
      <c r="AB33" s="45">
        <f>IFERROR(AA33/U33,"-")</f>
        <v>7.1999999999999995E-2</v>
      </c>
      <c r="AC33" s="46"/>
      <c r="AD33" s="50" t="s">
        <v>44</v>
      </c>
      <c r="AE33" s="44" t="s">
        <v>45</v>
      </c>
    </row>
    <row r="34" spans="1:31" ht="96.6" x14ac:dyDescent="0.25">
      <c r="A34" s="48">
        <v>199</v>
      </c>
      <c r="B34" s="16" t="s">
        <v>97</v>
      </c>
      <c r="C34" s="16" t="s">
        <v>98</v>
      </c>
      <c r="D34" s="16" t="s">
        <v>107</v>
      </c>
      <c r="E34" s="17" t="s">
        <v>108</v>
      </c>
      <c r="F34" s="18" t="s">
        <v>109</v>
      </c>
      <c r="G34" s="19">
        <v>2021680010055</v>
      </c>
      <c r="H34" s="18" t="s">
        <v>104</v>
      </c>
      <c r="I34" s="30" t="s">
        <v>125</v>
      </c>
      <c r="J34" s="20" t="s">
        <v>114</v>
      </c>
      <c r="K34" s="20" t="s">
        <v>115</v>
      </c>
      <c r="L34" s="41">
        <v>3</v>
      </c>
      <c r="M34" s="74">
        <v>1</v>
      </c>
      <c r="N34" s="38">
        <f>IFERROR(IF(M34/L34&gt;100%,100%,M34/L34),"-")</f>
        <v>0.33333333333333331</v>
      </c>
      <c r="O34" s="21" t="s">
        <v>156</v>
      </c>
      <c r="P34" s="22">
        <v>304000000</v>
      </c>
      <c r="Q34" s="22"/>
      <c r="R34" s="22"/>
      <c r="S34" s="22"/>
      <c r="T34" s="71"/>
      <c r="U34" s="73">
        <f>SUM(P34:T34)</f>
        <v>304000000</v>
      </c>
      <c r="V34" s="22">
        <v>152584000</v>
      </c>
      <c r="W34" s="23"/>
      <c r="X34" s="24"/>
      <c r="Y34" s="24"/>
      <c r="Z34" s="22"/>
      <c r="AA34" s="73">
        <f>SUM(V34:Z34)</f>
        <v>152584000</v>
      </c>
      <c r="AB34" s="45">
        <f>IFERROR(AA34/U34,"-")</f>
        <v>0.50192105263157893</v>
      </c>
      <c r="AC34" s="46"/>
      <c r="AD34" s="50" t="s">
        <v>44</v>
      </c>
      <c r="AE34" s="44" t="s">
        <v>45</v>
      </c>
    </row>
    <row r="35" spans="1:31" ht="96.6" x14ac:dyDescent="0.25">
      <c r="A35" s="48">
        <v>200</v>
      </c>
      <c r="B35" s="15" t="s">
        <v>97</v>
      </c>
      <c r="C35" s="15" t="s">
        <v>98</v>
      </c>
      <c r="D35" s="15" t="s">
        <v>107</v>
      </c>
      <c r="E35" s="17" t="s">
        <v>110</v>
      </c>
      <c r="F35" s="18" t="s">
        <v>111</v>
      </c>
      <c r="G35" s="19">
        <v>2020680010077</v>
      </c>
      <c r="H35" s="18" t="s">
        <v>112</v>
      </c>
      <c r="I35" s="30" t="s">
        <v>126</v>
      </c>
      <c r="J35" s="20" t="s">
        <v>114</v>
      </c>
      <c r="K35" s="20" t="s">
        <v>115</v>
      </c>
      <c r="L35" s="41">
        <v>1</v>
      </c>
      <c r="M35" s="74">
        <v>0</v>
      </c>
      <c r="N35" s="38">
        <f>IFERROR(IF(M35/L35&gt;100%,100%,M35/L35),"-")</f>
        <v>0</v>
      </c>
      <c r="O35" s="21" t="s">
        <v>157</v>
      </c>
      <c r="P35" s="22">
        <v>80000000</v>
      </c>
      <c r="Q35" s="22"/>
      <c r="R35" s="22"/>
      <c r="S35" s="22"/>
      <c r="T35" s="71"/>
      <c r="U35" s="73">
        <f>SUM(P35:T35)</f>
        <v>80000000</v>
      </c>
      <c r="V35" s="22"/>
      <c r="W35" s="23"/>
      <c r="X35" s="24"/>
      <c r="Y35" s="24"/>
      <c r="Z35" s="22"/>
      <c r="AA35" s="73">
        <f>SUM(V35:Z35)</f>
        <v>0</v>
      </c>
      <c r="AB35" s="45">
        <f>IFERROR(AA35/U35,"-")</f>
        <v>0</v>
      </c>
      <c r="AC35" s="46"/>
      <c r="AD35" s="50" t="s">
        <v>44</v>
      </c>
      <c r="AE35" s="44" t="s">
        <v>45</v>
      </c>
    </row>
    <row r="36" spans="1:31" s="11" customFormat="1" x14ac:dyDescent="0.25">
      <c r="A36" s="4">
        <f>SUM(--(FREQUENCY(A9:A35,A9:A35)&gt;0))</f>
        <v>23</v>
      </c>
      <c r="B36" s="8"/>
      <c r="C36" s="9"/>
      <c r="D36" s="9"/>
      <c r="E36" s="9"/>
      <c r="F36" s="9"/>
      <c r="G36" s="12"/>
      <c r="H36" s="9"/>
      <c r="I36" s="9"/>
      <c r="J36" s="9"/>
      <c r="K36" s="6"/>
      <c r="L36" s="7"/>
      <c r="M36" s="5" t="s">
        <v>16</v>
      </c>
      <c r="N36" s="1">
        <f>IFERROR(AVERAGE(N9:N35),"-")</f>
        <v>0.41523809523809529</v>
      </c>
      <c r="O36" s="14"/>
      <c r="P36" s="77">
        <f>SUM(P9:P35)</f>
        <v>8577708086</v>
      </c>
      <c r="Q36" s="77">
        <f t="shared" ref="Q36:T36" si="8">SUM(Q9:Q35)</f>
        <v>1369139833</v>
      </c>
      <c r="R36" s="77">
        <f t="shared" si="8"/>
        <v>0</v>
      </c>
      <c r="S36" s="77">
        <f t="shared" si="8"/>
        <v>50000000</v>
      </c>
      <c r="T36" s="77">
        <f t="shared" si="8"/>
        <v>3448832081</v>
      </c>
      <c r="U36" s="2">
        <f>SUM(U9:U35)</f>
        <v>13445680000</v>
      </c>
      <c r="V36" s="2">
        <f t="shared" ref="V36:AA36" si="9">SUM(V9:V35)</f>
        <v>4576447098</v>
      </c>
      <c r="W36" s="2">
        <f t="shared" si="9"/>
        <v>1027710000</v>
      </c>
      <c r="X36" s="2">
        <f t="shared" si="9"/>
        <v>0</v>
      </c>
      <c r="Y36" s="2">
        <f t="shared" si="9"/>
        <v>0</v>
      </c>
      <c r="Z36" s="2">
        <f t="shared" si="9"/>
        <v>1192210000</v>
      </c>
      <c r="AA36" s="2">
        <f t="shared" si="9"/>
        <v>6796367098</v>
      </c>
      <c r="AB36" s="3">
        <f>IFERROR(AA36/U36,"-")</f>
        <v>0.50546845514693195</v>
      </c>
      <c r="AC36" s="2">
        <f>SUM(AC9:AC35)</f>
        <v>0</v>
      </c>
      <c r="AD36" s="10"/>
      <c r="AE36" s="10"/>
    </row>
    <row r="38" spans="1:31" x14ac:dyDescent="0.25">
      <c r="P38" s="39"/>
      <c r="U38" s="64"/>
    </row>
    <row r="39" spans="1:31" x14ac:dyDescent="0.25">
      <c r="P39" s="13"/>
      <c r="U39" s="65"/>
    </row>
    <row r="41" spans="1:31" x14ac:dyDescent="0.25">
      <c r="U41" s="66"/>
      <c r="AA41" s="67"/>
    </row>
    <row r="44" spans="1:31" x14ac:dyDescent="0.25">
      <c r="U44" s="68"/>
      <c r="AA44" s="69"/>
    </row>
  </sheetData>
  <mergeCells count="45">
    <mergeCell ref="AA15:AA17"/>
    <mergeCell ref="AA29:AA30"/>
    <mergeCell ref="U29:U30"/>
    <mergeCell ref="L15:L17"/>
    <mergeCell ref="L31:L32"/>
    <mergeCell ref="M31:M32"/>
    <mergeCell ref="N31:N32"/>
    <mergeCell ref="M15:M17"/>
    <mergeCell ref="U15:U17"/>
    <mergeCell ref="L29:L30"/>
    <mergeCell ref="M29:M30"/>
    <mergeCell ref="N29:N30"/>
    <mergeCell ref="N15:N17"/>
    <mergeCell ref="AE31:AE32"/>
    <mergeCell ref="U31:U32"/>
    <mergeCell ref="AA31:AA32"/>
    <mergeCell ref="AB31:AB32"/>
    <mergeCell ref="AC31:AC32"/>
    <mergeCell ref="AD31:AD32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  <mergeCell ref="B7:F7"/>
    <mergeCell ref="G7:K7"/>
    <mergeCell ref="L7:N7"/>
    <mergeCell ref="O7:U7"/>
    <mergeCell ref="B1:AB4"/>
    <mergeCell ref="V7:AA7"/>
    <mergeCell ref="AB7:AB8"/>
    <mergeCell ref="AD15:AD17"/>
    <mergeCell ref="AB15:AB17"/>
    <mergeCell ref="AC15:AC17"/>
    <mergeCell ref="AE15:AE17"/>
    <mergeCell ref="AB29:AB30"/>
    <mergeCell ref="AC29:AC30"/>
    <mergeCell ref="AD29:AD30"/>
    <mergeCell ref="AE29:AE30"/>
  </mergeCells>
  <phoneticPr fontId="8" type="noConversion"/>
  <conditionalFormatting sqref="N9:N35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2021-07-26T04:06:27Z</cp:lastPrinted>
  <dcterms:created xsi:type="dcterms:W3CDTF">2008-07-08T21:30:46Z</dcterms:created>
  <dcterms:modified xsi:type="dcterms:W3CDTF">2022-04-26T22:15:01Z</dcterms:modified>
</cp:coreProperties>
</file>