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2\1 - PDM\1 - Seguimiento Plan\0 - Plan de acción 2022\03 - Marzo\Publicados\"/>
    </mc:Choice>
  </mc:AlternateContent>
  <xr:revisionPtr revIDLastSave="0" documentId="13_ncr:1_{A932C4ED-B4DA-48A0-857D-B402C810F4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 2022" sheetId="14" r:id="rId1"/>
  </sheets>
  <definedNames>
    <definedName name="_xlnm._FilterDatabase" localSheetId="0" hidden="1">'PA 2022'!$A$8:$AA$13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13" i="14" l="1"/>
  <c r="N13" i="14"/>
  <c r="U9" i="14"/>
  <c r="N12" i="14"/>
  <c r="N11" i="14"/>
  <c r="N10" i="14"/>
  <c r="N9" i="14"/>
  <c r="U12" i="14" l="1"/>
  <c r="U11" i="14"/>
  <c r="U10" i="14"/>
  <c r="S13" i="14"/>
  <c r="U13" i="14" l="1"/>
  <c r="AA12" i="14"/>
  <c r="AA11" i="14"/>
  <c r="AA10" i="14"/>
  <c r="AA9" i="14"/>
  <c r="A13" i="14"/>
  <c r="AA13" i="14" l="1"/>
  <c r="AB10" i="14"/>
  <c r="AB11" i="14"/>
  <c r="AB12" i="14"/>
  <c r="AB9" i="14"/>
  <c r="Q13" i="14"/>
  <c r="R13" i="14"/>
  <c r="T13" i="14"/>
  <c r="P13" i="14"/>
  <c r="AC13" i="14"/>
  <c r="W13" i="14"/>
  <c r="X13" i="14"/>
  <c r="Y13" i="14"/>
  <c r="Z13" i="14"/>
  <c r="V13" i="14"/>
</calcChain>
</file>

<file path=xl/sharedStrings.xml><?xml version="1.0" encoding="utf-8"?>
<sst xmlns="http://schemas.openxmlformats.org/spreadsheetml/2006/main" count="87" uniqueCount="60">
  <si>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</si>
  <si>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</si>
  <si>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</si>
  <si>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</si>
  <si>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</si>
  <si>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</si>
  <si>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</si>
  <si>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</si>
  <si>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</si>
  <si>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</si>
  <si>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</si>
  <si>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</si>
  <si>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</si>
  <si>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</si>
  <si>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</si>
  <si>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</si>
  <si>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</si>
  <si>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</si>
  <si>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</si>
  <si>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</si>
  <si>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</si>
  <si>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</si>
  <si>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</si>
  <si>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</si>
  <si>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</si>
  <si>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</si>
  <si>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</si>
  <si>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</si>
  <si>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</si>
  <si>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</si>
  <si>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</si>
  <si>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</si>
  <si>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t>RECURSOS PROPIOS INSTITUTOS</t>
  </si>
  <si>
    <t>RECURSOS PROPIOS MUNICIPIO</t>
  </si>
  <si>
    <t>BUCARAMANGA SOSTENIBLE: UNA REGIÓN CON FUTURO</t>
  </si>
  <si>
    <t>Bucaramanga Una Eco-Ciudad</t>
  </si>
  <si>
    <t>Manejo Integral De Residuos Sólidos, Impacto Positivo En La Calidad De Vida</t>
  </si>
  <si>
    <t>Tratar 6.400  toneladas de residuos en la planta de compostaje.</t>
  </si>
  <si>
    <t>Número de toneladas de residuos tratados en la planta de compostaje.</t>
  </si>
  <si>
    <t>N/A</t>
  </si>
  <si>
    <t>Procesar las toneladas de residuos orgánicos y vegetales producto de la poda de arboles del Municipio de Bucaramanga</t>
  </si>
  <si>
    <t>5410702
5410704</t>
  </si>
  <si>
    <t>EMAB</t>
  </si>
  <si>
    <t>Clausurar 4 hectáreas en el sitio de disposición final El Carrasco.</t>
  </si>
  <si>
    <t>Número de hectáreas clausuradas en el sitio de disposición final El Carrasco.</t>
  </si>
  <si>
    <t>Instalar material  para la impermeabilización y confinamiento de los residuos solidos dispuestos en las celdas objeto de clausura en cumplimiento del plan de desmantelamiento y abandono del sitios de disposición final el Carrasco</t>
  </si>
  <si>
    <t>Reciclar 5.000 toneladas en la ruta selectiva de la EMAB.</t>
  </si>
  <si>
    <t>Número de toneladas recicladas en la ruta selectiva de la EMAB.</t>
  </si>
  <si>
    <t>Recolectar los residuos de papel, cartón, vidrio, plástico y metales generados en el Municipio de Bucaramanga por los usuarios del servicio de aprovechamiento de la EMAB</t>
  </si>
  <si>
    <t>Formular e implementar 1 estrategia de fortalecimiento operativo de la EMAB.</t>
  </si>
  <si>
    <t>Número de estrategias de fortalecimiento operativo de la EMAB formulados e implementados.</t>
  </si>
  <si>
    <t xml:space="preserve">Planificar las actividades y recursos que permitan dar cumplimiento a los objetivos de fortalecimiento operativo según las necesidad identificada para el fortalecimiento de la prestación de los servicios Misionales </t>
  </si>
  <si>
    <t xml:space="preserve"> PLAN DE ACCIÓN - PLAN DE DESARROLLO MUNICIPAL
EMPRESA DE ASEO DE BUCARAMANGA - EMAB</t>
  </si>
  <si>
    <r>
      <t xml:space="preserve">Versión: </t>
    </r>
    <r>
      <rPr>
        <sz val="11"/>
        <rFont val="Arial"/>
        <family val="2"/>
      </rPr>
      <t>1.0</t>
    </r>
  </si>
  <si>
    <r>
      <t>Fecha aprobación:</t>
    </r>
    <r>
      <rPr>
        <sz val="11"/>
        <rFont val="Arial"/>
        <family val="2"/>
      </rPr>
      <t xml:space="preserve"> Marzo-24-2021</t>
    </r>
  </si>
  <si>
    <r>
      <t xml:space="preserve">Página: </t>
    </r>
    <r>
      <rPr>
        <sz val="11"/>
        <rFont val="Arial"/>
        <family val="2"/>
      </rPr>
      <t>1 de 1</t>
    </r>
  </si>
  <si>
    <r>
      <t xml:space="preserve">Código:  </t>
    </r>
    <r>
      <rPr>
        <sz val="11"/>
        <rFont val="Arial"/>
        <family val="2"/>
      </rPr>
      <t>F-DPM-1210-238,37-030</t>
    </r>
  </si>
  <si>
    <t>Código BPIN</t>
  </si>
  <si>
    <t>5410701
54118
5411302
5411301
05410710
05410711</t>
  </si>
  <si>
    <t>Helbert Panqueva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</si>
</sst>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1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42" fontId="3" fillId="0" borderId="0" applyFont="0" applyFill="0" applyBorder="0" applyAlignment="0" applyProtection="0"/>
  </cellStyleXfs>
  <cellXfs count="65">
    <xf numFmtId="0" fontId="0" fillId="0" borderId="0" xfId="0"/>
    <xf numFmtId="0" fontId="6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164" fontId="5" fillId="0" borderId="2" xfId="0" applyNumberFormat="1" applyFont="1" applyBorder="1" applyAlignment="1">
      <alignment horizontal="justify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9" fontId="5" fillId="0" borderId="1" xfId="107" applyFont="1" applyFill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166" fontId="10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justify"/>
    </xf>
    <xf numFmtId="0" fontId="5" fillId="2" borderId="5" xfId="0" applyFont="1" applyFill="1" applyBorder="1"/>
    <xf numFmtId="9" fontId="6" fillId="2" borderId="5" xfId="0" applyNumberFormat="1" applyFont="1" applyFill="1" applyBorder="1" applyAlignment="1">
      <alignment horizontal="center" vertical="center"/>
    </xf>
    <xf numFmtId="9" fontId="6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9" fontId="6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165" fontId="5" fillId="2" borderId="2" xfId="108" applyNumberFormat="1" applyFont="1" applyFill="1" applyBorder="1" applyAlignment="1">
      <alignment vertical="center"/>
    </xf>
    <xf numFmtId="165" fontId="6" fillId="2" borderId="2" xfId="108" applyNumberFormat="1" applyFont="1" applyFill="1" applyBorder="1" applyAlignment="1">
      <alignment vertical="center"/>
    </xf>
    <xf numFmtId="9" fontId="6" fillId="2" borderId="2" xfId="107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right" vertical="center" wrapText="1"/>
    </xf>
    <xf numFmtId="166" fontId="6" fillId="2" borderId="1" xfId="108" applyNumberFormat="1" applyFont="1" applyFill="1" applyBorder="1" applyAlignment="1">
      <alignment horizontal="right" vertical="center" wrapText="1"/>
    </xf>
    <xf numFmtId="166" fontId="5" fillId="0" borderId="1" xfId="108" applyNumberFormat="1" applyFont="1" applyFill="1" applyBorder="1" applyAlignment="1">
      <alignment horizontal="right" vertical="center" wrapText="1"/>
    </xf>
    <xf numFmtId="166" fontId="10" fillId="0" borderId="2" xfId="0" applyNumberFormat="1" applyFont="1" applyBorder="1" applyAlignment="1">
      <alignment horizontal="right" vertical="center" wrapText="1"/>
    </xf>
    <xf numFmtId="166" fontId="5" fillId="0" borderId="2" xfId="108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left" vertical="center" wrapText="1"/>
    </xf>
    <xf numFmtId="2" fontId="6" fillId="0" borderId="2" xfId="109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5" fillId="0" borderId="2" xfId="109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2" fontId="6" fillId="0" borderId="2" xfId="109" applyNumberFormat="1" applyFont="1" applyBorder="1" applyAlignment="1">
      <alignment horizontal="center" vertical="center" wrapText="1"/>
    </xf>
    <xf numFmtId="2" fontId="6" fillId="0" borderId="1" xfId="109" applyNumberFormat="1" applyFont="1" applyBorder="1" applyAlignment="1">
      <alignment horizontal="center" vertical="center" wrapText="1"/>
    </xf>
    <xf numFmtId="0" fontId="3" fillId="0" borderId="0" xfId="0" applyFont="1"/>
    <xf numFmtId="14" fontId="3" fillId="0" borderId="2" xfId="0" applyNumberFormat="1" applyFont="1" applyFill="1" applyBorder="1" applyAlignment="1">
      <alignment horizontal="center" vertical="top"/>
    </xf>
    <xf numFmtId="14" fontId="3" fillId="3" borderId="0" xfId="0" applyNumberFormat="1" applyFont="1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0" fontId="3" fillId="3" borderId="6" xfId="0" applyFont="1" applyFill="1" applyBorder="1" applyAlignment="1">
      <alignment vertical="top"/>
    </xf>
    <xf numFmtId="14" fontId="3" fillId="0" borderId="1" xfId="0" applyNumberFormat="1" applyFont="1" applyFill="1" applyBorder="1" applyAlignment="1">
      <alignment horizontal="center" vertical="top"/>
    </xf>
    <xf numFmtId="0" fontId="3" fillId="3" borderId="0" xfId="0" applyFont="1" applyFill="1" applyBorder="1"/>
    <xf numFmtId="0" fontId="3" fillId="3" borderId="6" xfId="0" applyFont="1" applyFill="1" applyBorder="1"/>
    <xf numFmtId="0" fontId="3" fillId="2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6" fontId="3" fillId="0" borderId="1" xfId="110" applyNumberFormat="1" applyFont="1" applyBorder="1" applyAlignment="1">
      <alignment horizontal="right" vertical="center" wrapText="1"/>
    </xf>
    <xf numFmtId="166" fontId="3" fillId="0" borderId="2" xfId="110" applyNumberFormat="1" applyFont="1" applyBorder="1" applyAlignment="1">
      <alignment horizontal="right" vertical="center" wrapText="1"/>
    </xf>
    <xf numFmtId="166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Moneda [0]" xfId="110" builtinId="7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549020</xdr:colOff>
      <xdr:row>3</xdr:row>
      <xdr:rowOff>139327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3"/>
  <sheetViews>
    <sheetView tabSelected="1" topLeftCell="J1" zoomScale="70" zoomScaleNormal="70" workbookViewId="0">
      <selection activeCell="P12" sqref="P12"/>
    </sheetView>
  </sheetViews>
  <sheetFormatPr baseColWidth="10" defaultColWidth="11.19921875" defaultRowHeight="13.8" x14ac:dyDescent="0.25"/>
  <cols>
    <col min="1" max="1" width="6.8984375" style="40" customWidth="1"/>
    <col min="2" max="2" width="16.5" style="40" customWidth="1"/>
    <col min="3" max="3" width="18.5" style="40" customWidth="1"/>
    <col min="4" max="4" width="23" style="40" customWidth="1"/>
    <col min="5" max="6" width="35.19921875" style="40" customWidth="1"/>
    <col min="7" max="8" width="11.19921875" style="40" customWidth="1"/>
    <col min="9" max="9" width="43.59765625" style="40" bestFit="1" customWidth="1"/>
    <col min="10" max="11" width="16.19921875" style="40" customWidth="1"/>
    <col min="12" max="13" width="14.3984375" style="40" customWidth="1"/>
    <col min="14" max="14" width="11.8984375" style="40" customWidth="1"/>
    <col min="15" max="15" width="12.69921875" style="40" bestFit="1" customWidth="1"/>
    <col min="16" max="18" width="16.8984375" style="40" customWidth="1"/>
    <col min="19" max="19" width="20.19921875" style="40" customWidth="1"/>
    <col min="20" max="20" width="16.8984375" style="40" customWidth="1"/>
    <col min="21" max="21" width="20.69921875" style="40" customWidth="1"/>
    <col min="22" max="26" width="16.8984375" style="40" customWidth="1"/>
    <col min="27" max="27" width="20.5" style="40" customWidth="1"/>
    <col min="28" max="28" width="13.69921875" style="40" customWidth="1"/>
    <col min="29" max="29" width="16.8984375" style="40" customWidth="1"/>
    <col min="30" max="31" width="15.3984375" style="40" customWidth="1"/>
    <col min="32" max="16384" width="11.19921875" style="40"/>
  </cols>
  <sheetData>
    <row r="1" spans="1:31" x14ac:dyDescent="0.25">
      <c r="A1" s="34"/>
      <c r="B1" s="38" t="s">
        <v>52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1" t="s">
        <v>56</v>
      </c>
      <c r="AD1" s="31"/>
      <c r="AE1" s="31"/>
    </row>
    <row r="2" spans="1:31" x14ac:dyDescent="0.25">
      <c r="A2" s="34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2" t="s">
        <v>53</v>
      </c>
      <c r="AD2" s="32"/>
      <c r="AE2" s="32"/>
    </row>
    <row r="3" spans="1:31" x14ac:dyDescent="0.25">
      <c r="A3" s="34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2" t="s">
        <v>54</v>
      </c>
      <c r="AD3" s="32"/>
      <c r="AE3" s="32"/>
    </row>
    <row r="4" spans="1:31" x14ac:dyDescent="0.25">
      <c r="A4" s="34"/>
      <c r="B4" s="38"/>
      <c r="C4" s="38"/>
      <c r="D4" s="38"/>
      <c r="E4" s="38"/>
      <c r="F4" s="38"/>
      <c r="G4" s="38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2" t="s">
        <v>55</v>
      </c>
      <c r="AD4" s="32"/>
      <c r="AE4" s="32"/>
    </row>
    <row r="5" spans="1:31" x14ac:dyDescent="0.25">
      <c r="A5" s="35" t="s">
        <v>30</v>
      </c>
      <c r="B5" s="35"/>
      <c r="C5" s="35"/>
      <c r="D5" s="41">
        <v>44655</v>
      </c>
      <c r="E5" s="41"/>
      <c r="F5" s="41"/>
      <c r="G5" s="41"/>
      <c r="H5" s="42"/>
      <c r="I5" s="42"/>
      <c r="J5" s="42"/>
      <c r="K5" s="42"/>
      <c r="L5" s="42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4"/>
    </row>
    <row r="6" spans="1:31" x14ac:dyDescent="0.25">
      <c r="A6" s="36" t="s">
        <v>31</v>
      </c>
      <c r="B6" s="36"/>
      <c r="C6" s="36"/>
      <c r="D6" s="41">
        <v>44651</v>
      </c>
      <c r="E6" s="41"/>
      <c r="F6" s="41"/>
      <c r="G6" s="45"/>
      <c r="H6" s="42"/>
      <c r="I6" s="42"/>
      <c r="J6" s="42"/>
      <c r="K6" s="42"/>
      <c r="L6" s="42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6"/>
      <c r="AE6" s="47"/>
    </row>
    <row r="7" spans="1:31" x14ac:dyDescent="0.25">
      <c r="A7" s="48"/>
      <c r="B7" s="37" t="s">
        <v>10</v>
      </c>
      <c r="C7" s="37"/>
      <c r="D7" s="37"/>
      <c r="E7" s="37"/>
      <c r="F7" s="37"/>
      <c r="G7" s="37" t="s">
        <v>11</v>
      </c>
      <c r="H7" s="37"/>
      <c r="I7" s="37"/>
      <c r="J7" s="37"/>
      <c r="K7" s="37"/>
      <c r="L7" s="37" t="s">
        <v>25</v>
      </c>
      <c r="M7" s="37"/>
      <c r="N7" s="37"/>
      <c r="O7" s="37" t="s">
        <v>23</v>
      </c>
      <c r="P7" s="37"/>
      <c r="Q7" s="37"/>
      <c r="R7" s="37"/>
      <c r="S7" s="37"/>
      <c r="T7" s="37"/>
      <c r="U7" s="37"/>
      <c r="V7" s="37" t="s">
        <v>17</v>
      </c>
      <c r="W7" s="37"/>
      <c r="X7" s="37"/>
      <c r="Y7" s="37"/>
      <c r="Z7" s="37"/>
      <c r="AA7" s="37"/>
      <c r="AB7" s="33" t="s">
        <v>18</v>
      </c>
      <c r="AC7" s="33" t="s">
        <v>26</v>
      </c>
      <c r="AD7" s="33" t="s">
        <v>24</v>
      </c>
      <c r="AE7" s="33"/>
    </row>
    <row r="8" spans="1:31" ht="41.4" x14ac:dyDescent="0.25">
      <c r="A8" s="29" t="s">
        <v>29</v>
      </c>
      <c r="B8" s="30" t="s">
        <v>1</v>
      </c>
      <c r="C8" s="29" t="s">
        <v>6</v>
      </c>
      <c r="D8" s="29" t="s">
        <v>2</v>
      </c>
      <c r="E8" s="29" t="s">
        <v>7</v>
      </c>
      <c r="F8" s="30" t="s">
        <v>19</v>
      </c>
      <c r="G8" s="30" t="s">
        <v>57</v>
      </c>
      <c r="H8" s="30" t="s">
        <v>3</v>
      </c>
      <c r="I8" s="30" t="s">
        <v>15</v>
      </c>
      <c r="J8" s="30" t="s">
        <v>21</v>
      </c>
      <c r="K8" s="30" t="s">
        <v>22</v>
      </c>
      <c r="L8" s="30" t="s">
        <v>4</v>
      </c>
      <c r="M8" s="30" t="s">
        <v>5</v>
      </c>
      <c r="N8" s="30" t="s">
        <v>0</v>
      </c>
      <c r="O8" s="29" t="s">
        <v>9</v>
      </c>
      <c r="P8" s="30" t="s">
        <v>33</v>
      </c>
      <c r="Q8" s="30" t="s">
        <v>8</v>
      </c>
      <c r="R8" s="30" t="s">
        <v>27</v>
      </c>
      <c r="S8" s="30" t="s">
        <v>32</v>
      </c>
      <c r="T8" s="30" t="s">
        <v>12</v>
      </c>
      <c r="U8" s="30" t="s">
        <v>20</v>
      </c>
      <c r="V8" s="30" t="s">
        <v>33</v>
      </c>
      <c r="W8" s="30" t="s">
        <v>8</v>
      </c>
      <c r="X8" s="30" t="s">
        <v>27</v>
      </c>
      <c r="Y8" s="30" t="s">
        <v>32</v>
      </c>
      <c r="Z8" s="30" t="s">
        <v>12</v>
      </c>
      <c r="AA8" s="30" t="s">
        <v>28</v>
      </c>
      <c r="AB8" s="33"/>
      <c r="AC8" s="33"/>
      <c r="AD8" s="30" t="s">
        <v>13</v>
      </c>
      <c r="AE8" s="30" t="s">
        <v>14</v>
      </c>
    </row>
    <row r="9" spans="1:31" ht="55.2" x14ac:dyDescent="0.25">
      <c r="A9" s="1">
        <v>164</v>
      </c>
      <c r="B9" s="49" t="s">
        <v>34</v>
      </c>
      <c r="C9" s="61" t="s">
        <v>35</v>
      </c>
      <c r="D9" s="62" t="s">
        <v>36</v>
      </c>
      <c r="E9" s="2" t="s">
        <v>37</v>
      </c>
      <c r="F9" s="3" t="s">
        <v>38</v>
      </c>
      <c r="G9" s="4" t="s">
        <v>39</v>
      </c>
      <c r="H9" s="4" t="s">
        <v>39</v>
      </c>
      <c r="I9" s="4" t="s">
        <v>40</v>
      </c>
      <c r="J9" s="50">
        <v>44197</v>
      </c>
      <c r="K9" s="51">
        <v>44561</v>
      </c>
      <c r="L9" s="5">
        <v>1850</v>
      </c>
      <c r="M9" s="63">
        <v>639.08000000000004</v>
      </c>
      <c r="N9" s="52">
        <f>IF(M9/L9&gt;100%,100%,M9/L9)</f>
        <v>0.34544864864864866</v>
      </c>
      <c r="O9" s="53" t="s">
        <v>41</v>
      </c>
      <c r="P9" s="54"/>
      <c r="Q9" s="22"/>
      <c r="R9" s="22"/>
      <c r="S9" s="55">
        <v>82947000</v>
      </c>
      <c r="T9" s="54"/>
      <c r="U9" s="23">
        <f>SUM(P9:T9)</f>
        <v>82947000</v>
      </c>
      <c r="V9" s="22"/>
      <c r="W9" s="22"/>
      <c r="X9" s="22"/>
      <c r="Y9" s="24">
        <v>81988800</v>
      </c>
      <c r="Z9" s="56"/>
      <c r="AA9" s="23">
        <f>SUM(V9:Z9)</f>
        <v>81988800</v>
      </c>
      <c r="AB9" s="7">
        <f>IFERROR(AA9/U9,"-")</f>
        <v>0.98844804513725637</v>
      </c>
      <c r="AC9" s="6">
        <v>0</v>
      </c>
      <c r="AD9" s="27" t="s">
        <v>42</v>
      </c>
      <c r="AE9" s="57" t="s">
        <v>59</v>
      </c>
    </row>
    <row r="10" spans="1:31" ht="69" x14ac:dyDescent="0.25">
      <c r="A10" s="1">
        <v>165</v>
      </c>
      <c r="B10" s="49" t="s">
        <v>34</v>
      </c>
      <c r="C10" s="61" t="s">
        <v>35</v>
      </c>
      <c r="D10" s="62" t="s">
        <v>36</v>
      </c>
      <c r="E10" s="2" t="s">
        <v>43</v>
      </c>
      <c r="F10" s="3" t="s">
        <v>44</v>
      </c>
      <c r="G10" s="4" t="s">
        <v>39</v>
      </c>
      <c r="H10" s="4" t="s">
        <v>39</v>
      </c>
      <c r="I10" s="4" t="s">
        <v>45</v>
      </c>
      <c r="J10" s="50">
        <v>44197</v>
      </c>
      <c r="K10" s="58">
        <v>44561</v>
      </c>
      <c r="L10" s="8">
        <v>1.33</v>
      </c>
      <c r="M10" s="64">
        <v>0.17838345864661653</v>
      </c>
      <c r="N10" s="59">
        <f>IF(M10/L10&gt;100%,100%,M10/L10)</f>
        <v>0.13412290123805753</v>
      </c>
      <c r="O10" s="53">
        <v>5410706</v>
      </c>
      <c r="P10" s="55"/>
      <c r="Q10" s="25"/>
      <c r="R10" s="25"/>
      <c r="S10" s="55">
        <v>4275891136</v>
      </c>
      <c r="T10" s="55"/>
      <c r="U10" s="23">
        <f>SUM(P10:T10)</f>
        <v>4275891136</v>
      </c>
      <c r="V10" s="25"/>
      <c r="W10" s="25"/>
      <c r="X10" s="25"/>
      <c r="Y10" s="26">
        <v>756915880</v>
      </c>
      <c r="Z10" s="60"/>
      <c r="AA10" s="23">
        <f>SUM(V10:Z10)</f>
        <v>756915880</v>
      </c>
      <c r="AB10" s="7">
        <f>IFERROR(AA10/U10,"-")</f>
        <v>0.17701944598806549</v>
      </c>
      <c r="AC10" s="9"/>
      <c r="AD10" s="28" t="s">
        <v>42</v>
      </c>
      <c r="AE10" s="57" t="s">
        <v>59</v>
      </c>
    </row>
    <row r="11" spans="1:31" ht="55.2" x14ac:dyDescent="0.25">
      <c r="A11" s="1">
        <v>166</v>
      </c>
      <c r="B11" s="49" t="s">
        <v>34</v>
      </c>
      <c r="C11" s="61" t="s">
        <v>35</v>
      </c>
      <c r="D11" s="62" t="s">
        <v>36</v>
      </c>
      <c r="E11" s="2" t="s">
        <v>46</v>
      </c>
      <c r="F11" s="3" t="s">
        <v>47</v>
      </c>
      <c r="G11" s="4" t="s">
        <v>39</v>
      </c>
      <c r="H11" s="4" t="s">
        <v>39</v>
      </c>
      <c r="I11" s="4" t="s">
        <v>48</v>
      </c>
      <c r="J11" s="50">
        <v>44197</v>
      </c>
      <c r="K11" s="58">
        <v>44561</v>
      </c>
      <c r="L11" s="10">
        <v>1400</v>
      </c>
      <c r="M11" s="63">
        <v>222</v>
      </c>
      <c r="N11" s="59">
        <f>IF(M11/L11&gt;100%,100%,M11/L11)</f>
        <v>0.15857142857142856</v>
      </c>
      <c r="O11" s="53">
        <v>321919010</v>
      </c>
      <c r="P11" s="55"/>
      <c r="Q11" s="25"/>
      <c r="R11" s="25"/>
      <c r="S11" s="55">
        <v>1464346792</v>
      </c>
      <c r="T11" s="55"/>
      <c r="U11" s="23">
        <f>SUM(P11:T11)</f>
        <v>1464346792</v>
      </c>
      <c r="V11" s="25"/>
      <c r="W11" s="25"/>
      <c r="X11" s="25"/>
      <c r="Y11" s="26">
        <v>1255462850</v>
      </c>
      <c r="Z11" s="60"/>
      <c r="AA11" s="23">
        <f>SUM(V11:Z11)</f>
        <v>1255462850</v>
      </c>
      <c r="AB11" s="7">
        <f>IFERROR(AA11/U11,"-")</f>
        <v>0.85735350181994319</v>
      </c>
      <c r="AC11" s="9"/>
      <c r="AD11" s="28" t="s">
        <v>42</v>
      </c>
      <c r="AE11" s="57" t="s">
        <v>59</v>
      </c>
    </row>
    <row r="12" spans="1:31" ht="82.8" x14ac:dyDescent="0.25">
      <c r="A12" s="1">
        <v>167</v>
      </c>
      <c r="B12" s="49" t="s">
        <v>34</v>
      </c>
      <c r="C12" s="61" t="s">
        <v>35</v>
      </c>
      <c r="D12" s="62" t="s">
        <v>36</v>
      </c>
      <c r="E12" s="2" t="s">
        <v>49</v>
      </c>
      <c r="F12" s="3" t="s">
        <v>50</v>
      </c>
      <c r="G12" s="4" t="s">
        <v>39</v>
      </c>
      <c r="H12" s="4" t="s">
        <v>39</v>
      </c>
      <c r="I12" s="4" t="s">
        <v>51</v>
      </c>
      <c r="J12" s="50">
        <v>44197</v>
      </c>
      <c r="K12" s="58">
        <v>44561</v>
      </c>
      <c r="L12" s="10">
        <v>1</v>
      </c>
      <c r="M12" s="63">
        <v>1</v>
      </c>
      <c r="N12" s="59">
        <f>IF(M12/L12&gt;100%,100%,M12/L12)</f>
        <v>1</v>
      </c>
      <c r="O12" s="53" t="s">
        <v>58</v>
      </c>
      <c r="P12" s="55"/>
      <c r="Q12" s="25"/>
      <c r="R12" s="25"/>
      <c r="S12" s="55">
        <v>785100000</v>
      </c>
      <c r="T12" s="55"/>
      <c r="U12" s="23">
        <f>SUM(P12:T12)</f>
        <v>785100000</v>
      </c>
      <c r="V12" s="25"/>
      <c r="W12" s="25"/>
      <c r="X12" s="25"/>
      <c r="Y12" s="26">
        <v>175605894</v>
      </c>
      <c r="Z12" s="60"/>
      <c r="AA12" s="23">
        <f>SUM(V12:Z12)</f>
        <v>175605894</v>
      </c>
      <c r="AB12" s="7">
        <f>IFERROR(AA12/U12,"-")</f>
        <v>0.22367328238440962</v>
      </c>
      <c r="AC12" s="9"/>
      <c r="AD12" s="28" t="s">
        <v>42</v>
      </c>
      <c r="AE12" s="57" t="s">
        <v>59</v>
      </c>
    </row>
    <row r="13" spans="1:31" x14ac:dyDescent="0.25">
      <c r="A13" s="11">
        <f>SUM(--(FREQUENCY(A9:A12,A9:A12)&gt;0))</f>
        <v>4</v>
      </c>
      <c r="B13" s="12"/>
      <c r="C13" s="13"/>
      <c r="D13" s="13"/>
      <c r="E13" s="13"/>
      <c r="F13" s="13"/>
      <c r="G13" s="13"/>
      <c r="H13" s="13"/>
      <c r="I13" s="13"/>
      <c r="J13" s="13"/>
      <c r="K13" s="14"/>
      <c r="L13" s="15"/>
      <c r="M13" s="16" t="s">
        <v>16</v>
      </c>
      <c r="N13" s="17">
        <f>IFERROR(AVERAGE(N9:N12),"-")</f>
        <v>0.40953574461453368</v>
      </c>
      <c r="O13" s="18"/>
      <c r="P13" s="19">
        <f>SUM(P9:P12)</f>
        <v>0</v>
      </c>
      <c r="Q13" s="19">
        <f t="shared" ref="Q13:T13" si="0">SUM(Q9:Q12)</f>
        <v>0</v>
      </c>
      <c r="R13" s="19">
        <f t="shared" si="0"/>
        <v>0</v>
      </c>
      <c r="S13" s="19">
        <f>SUM(S9:S12)</f>
        <v>6608284928</v>
      </c>
      <c r="T13" s="19">
        <f t="shared" si="0"/>
        <v>0</v>
      </c>
      <c r="U13" s="20">
        <f>SUM(U9:U12)</f>
        <v>6608284928</v>
      </c>
      <c r="V13" s="19">
        <f>SUM(V9:V12)</f>
        <v>0</v>
      </c>
      <c r="W13" s="19">
        <f t="shared" ref="W13:Z13" si="1">SUM(W9:W12)</f>
        <v>0</v>
      </c>
      <c r="X13" s="19">
        <f t="shared" si="1"/>
        <v>0</v>
      </c>
      <c r="Y13" s="19">
        <f t="shared" si="1"/>
        <v>2269973424</v>
      </c>
      <c r="Z13" s="19">
        <f t="shared" si="1"/>
        <v>0</v>
      </c>
      <c r="AA13" s="20">
        <f>SUM(AA9:AA12)</f>
        <v>2269973424</v>
      </c>
      <c r="AB13" s="21">
        <f>IFERROR(AA13/U13,"-")</f>
        <v>0.34350416919553262</v>
      </c>
      <c r="AC13" s="20">
        <f>SUM(AC9:AC12)</f>
        <v>0</v>
      </c>
      <c r="AD13" s="18"/>
      <c r="AE13" s="18"/>
    </row>
  </sheetData>
  <mergeCells count="18">
    <mergeCell ref="L7:N7"/>
    <mergeCell ref="O7:U7"/>
    <mergeCell ref="B1:AB4"/>
    <mergeCell ref="V7:AA7"/>
    <mergeCell ref="AB7:AB8"/>
    <mergeCell ref="B7:F7"/>
    <mergeCell ref="G7:K7"/>
    <mergeCell ref="A1:A4"/>
    <mergeCell ref="A5:C5"/>
    <mergeCell ref="A6:C6"/>
    <mergeCell ref="D5:G5"/>
    <mergeCell ref="D6:G6"/>
    <mergeCell ref="AC1:AE1"/>
    <mergeCell ref="AC2:AE2"/>
    <mergeCell ref="AC3:AE3"/>
    <mergeCell ref="AC4:AE4"/>
    <mergeCell ref="AC7:AC8"/>
    <mergeCell ref="AD7:AE7"/>
  </mergeCells>
  <conditionalFormatting sqref="N9:N12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paperSize="14" scale="34" fitToHeight="0" orientation="landscape" r:id="rId1"/>
  <ignoredErrors>
    <ignoredError sqref="U10:U1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2021-08-06T16:06:39Z</cp:lastPrinted>
  <dcterms:created xsi:type="dcterms:W3CDTF">2008-07-08T21:30:46Z</dcterms:created>
  <dcterms:modified xsi:type="dcterms:W3CDTF">2022-04-06T02:44:10Z</dcterms:modified>
</cp:coreProperties>
</file>