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6A2B8F7D-4EAA-46C1-BBB1-A5C2111A66FC}" xr6:coauthVersionLast="47" xr6:coauthVersionMax="47" xr10:uidLastSave="{00000000-0000-0000-0000-000000000000}"/>
  <bookViews>
    <workbookView xWindow="22932" yWindow="-6516" windowWidth="38616" windowHeight="21096" xr2:uid="{00000000-000D-0000-FFFF-FFFF00000000}"/>
  </bookViews>
  <sheets>
    <sheet name="PA DTB 2022" sheetId="14" r:id="rId1"/>
  </sheets>
  <definedNames>
    <definedName name="_xlnm._FilterDatabase" localSheetId="0" hidden="1">'PA DTB 2022'!$A$8:$AE$20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7" i="14" l="1"/>
  <c r="Y15" i="14"/>
  <c r="Y16" i="14"/>
  <c r="N19" i="14" l="1"/>
  <c r="N18" i="14"/>
  <c r="N17" i="14"/>
  <c r="N16" i="14"/>
  <c r="N15" i="14"/>
  <c r="N14" i="14"/>
  <c r="N13" i="14"/>
  <c r="N12" i="14"/>
  <c r="N11" i="14"/>
  <c r="N10" i="14"/>
  <c r="N9" i="14"/>
  <c r="U19" i="14"/>
  <c r="U18" i="14"/>
  <c r="U17" i="14"/>
  <c r="U16" i="14"/>
  <c r="U15" i="14"/>
  <c r="U14" i="14"/>
  <c r="U13" i="14"/>
  <c r="U12" i="14"/>
  <c r="U11" i="14"/>
  <c r="U10" i="14"/>
  <c r="U9" i="14"/>
  <c r="U20" i="14" l="1"/>
  <c r="N20" i="14"/>
  <c r="S20" i="14"/>
  <c r="AA9" i="14" l="1"/>
  <c r="AA13" i="14" l="1"/>
  <c r="AA15" i="14"/>
  <c r="AA19" i="14"/>
  <c r="AA18" i="14"/>
  <c r="AA17" i="14"/>
  <c r="AA16" i="14"/>
  <c r="AA14" i="14"/>
  <c r="AA12" i="14"/>
  <c r="AA10" i="14"/>
  <c r="AC20" i="14" s="1"/>
  <c r="AA11" i="14"/>
  <c r="W20" i="14"/>
  <c r="X20" i="14"/>
  <c r="Y20" i="14"/>
  <c r="Z20" i="14"/>
  <c r="V20" i="14"/>
  <c r="P20" i="14"/>
  <c r="Q20" i="14"/>
  <c r="R20" i="14"/>
  <c r="T20" i="14"/>
  <c r="A20" i="14"/>
  <c r="AA20" i="14" l="1"/>
  <c r="AB15" i="14"/>
  <c r="AB10" i="14"/>
  <c r="AB16" i="14"/>
  <c r="AB17" i="14"/>
  <c r="AB9" i="14"/>
  <c r="AB11" i="14"/>
  <c r="AB18" i="14"/>
  <c r="AB19" i="14"/>
  <c r="AB12" i="14"/>
  <c r="AB13" i="14"/>
  <c r="AB14" i="14"/>
  <c r="AB20" i="14" l="1"/>
</calcChain>
</file>

<file path=xl/sharedStrings.xml><?xml version="1.0" encoding="utf-8"?>
<sst xmlns="http://schemas.openxmlformats.org/spreadsheetml/2006/main" count="155" uniqueCount="97">
  <si>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</si>
  <si>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</si>
  <si>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</si>
  <si>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</si>
  <si>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</si>
  <si>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</si>
  <si>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</si>
  <si>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</si>
  <si>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</si>
  <si>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</si>
  <si>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</si>
  <si>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</si>
  <si>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</si>
  <si>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</si>
  <si>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</si>
  <si>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</si>
  <si>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</si>
  <si>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</si>
  <si>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</si>
  <si>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</si>
  <si>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</si>
  <si>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</si>
  <si>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</si>
  <si>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</si>
  <si>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</si>
  <si>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</si>
  <si>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</si>
  <si>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</si>
  <si>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</si>
  <si>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</si>
  <si>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</si>
  <si>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</si>
  <si>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</si>
  <si>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</si>
  <si>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CIUDAD VITAL: LA VIDA ES SAGRADA</t>
  </si>
  <si>
    <t>Bucaramanga Segura</t>
  </si>
  <si>
    <t>Educación En Seguridad Vial Y Movilidad Sostenible</t>
  </si>
  <si>
    <t>Mantener 3 programas de educación en seguridad vial y movilidad sostenible en el municipio.</t>
  </si>
  <si>
    <t>Número de programas de educación en seguridad vial y movilidad sostenible mantenidos.</t>
  </si>
  <si>
    <t>IMPLEMENTACIÓN Y PROMOCIÓN DE PROGRAMAS DE EDUCACIÓN EN SEGURIDAD VIAL, MOVILIDAD SOSTENIBLE Y USO DE LA BICICLETA EN EL MUNICIPIO DE BUCARAMANGA</t>
  </si>
  <si>
    <t>2.3.2.02.02.008.01.3
2.3.2.02.02.008.07</t>
  </si>
  <si>
    <t>Dir. Tránsito</t>
  </si>
  <si>
    <t>Formular e implementar 1 programa de educación, promoción y valoración del uso de medios de transporte sostenible y del uso de la bicicleta.</t>
  </si>
  <si>
    <t>Número de programa de educación, promoción y valoración del uso de medios de transporte sostenible y del uso de la bicicleta formulados e implementados.</t>
  </si>
  <si>
    <t>2.3.2.02.02.008.01.4
2.3.2.02.02.008.08</t>
  </si>
  <si>
    <t>Fortalecimiento Institucional Para El Control Del Tránsito Y La Seguridad Vial</t>
  </si>
  <si>
    <t>Formular e implementar la estrategia de control y regulación del tránsito vehicular y peatonal, de la Seguridad vial y del transporte Informal.</t>
  </si>
  <si>
    <t>Número de estrategias de control y regulación del Tránsito vehicular y peatonal, de la Seguirdad vial y del Transporte Informal formuladas e implementadas.</t>
  </si>
  <si>
    <t>FORTALECIMIENTO DE LA ESTRATEGIA DE CONTROL DEL TRÁNSITO VEHICULAR, PEATONAL Y DE LA SEGURIDAD VIAL EN EL MUNICIPIO DE BUCARAMANGA</t>
  </si>
  <si>
    <t>2.3.2.01.01.003.05.03.1
2.3.2.01.01.003.05.03.2
2.3.2.01.01.003.07.01.4
2.3.2.01.01.003.07.07.01.1
2.3.2.02.01.002.1.01
2.3.2.02.01.002.1.02
2.3.2.02.01.002.1.03
2.3.2.02.01.003.1
2.3.2.02.01.003.2
2.3.2.02.02.008.01.2
2.3.2.02.02.008.02.2
2.3.2.02.02.008.06</t>
  </si>
  <si>
    <t>Realizar 45.000 revisiones técnico mecánica y de emisiones contaminantes.</t>
  </si>
  <si>
    <t>Número de revisiones técnico mecánica y de emisiones contaminantes realizadas.</t>
  </si>
  <si>
    <t>FORTALECIMIENTO DE LA GESTIÓN OPERATIVA PARA LA EFICIENTE PRESTACIÓN DE SERVICIOS DEL CENTRO DE DIAGNÓSTICO AUTOMOTOR DE LA DIRECCIÓN DE TRÁNSITO DE BUCARAMANGA</t>
  </si>
  <si>
    <t>2.3.2.02.02.008.01.1
2.3.2.01.01.003.01.02.01.1
2.3.2.01.01.003.01.02.01.2
2.3.2.01.01.003.01.02.01.4
2.3.2.02.02.008.04
2.3.2.01.01.005.02.03.01.01.3
2.3.2.02.02.008.05</t>
  </si>
  <si>
    <t>Modernización Del Sistema De Semaforización Y Señalización Vial</t>
  </si>
  <si>
    <t>Mantener las 174 intersecciones semaforizadas en el municipio.</t>
  </si>
  <si>
    <t>Número de intersecciones semaforizadas mantenidas en el municipio.</t>
  </si>
  <si>
    <t>MANTENIMIENTO DEL SISTEMA DE SEMAFORIZACIÓN DEL MUNICIPIO DE BUCARAMANGA</t>
  </si>
  <si>
    <t>Diseñar el Sistema Inteligente de Gestión de Tráfico - SIGT.</t>
  </si>
  <si>
    <t>Porcentaje de avance en el diseño del Sistema Inteligente de Gestión de Tráfico - SIGT.</t>
  </si>
  <si>
    <t>Mantener el 100% de la señalización vial horizontal, vertical y elevada del inventario.</t>
  </si>
  <si>
    <t>Porcentaje de señalización vial horizontal, vertical y elevada del inventario mantenida.</t>
  </si>
  <si>
    <t>FORMULACIÓN Y EJECUCIÓN DEL PLAN INTEGRAL DE SEÑALIZACIÓN VIAL DEL MUNICIPIO DE BUCARAMANGA</t>
  </si>
  <si>
    <t>2.3.2.02.02.008.01.6
2.3.2.02.01.002.4
2.3.2.02.02.008.02.3</t>
  </si>
  <si>
    <t>Demarcar 6.000 m2 de señalización horizontal nueva.</t>
  </si>
  <si>
    <t>Número de m2 de señalización horizontal nueva demarcada.</t>
  </si>
  <si>
    <t>Instalar 700 señales de tránsito verticales o elevadas nuevas.</t>
  </si>
  <si>
    <t>Número de señales de tránsito verticales o elevadas nuevas instaladas.</t>
  </si>
  <si>
    <t>Actualizar 2 Planes Zonales de Zonas de Estacionamiento Transitorio Regulado – ZERT.</t>
  </si>
  <si>
    <t>Número de Planes Zonales de Zonas de Estacionamiento Transitorio Regulado – ZERT actualizados.</t>
  </si>
  <si>
    <t>BUCARAMANGA TERRITORIO LIBRE DE CORRUPCIÓN: INSTITUCIONES SÓLIDAS Y CONFIABLES</t>
  </si>
  <si>
    <t>Administración Pública Moderna E Innovadora</t>
  </si>
  <si>
    <t>Gobierno Fortalecido Para Ser Y Hacer</t>
  </si>
  <si>
    <t>Fortalecer y mantener 1 estrategia de fortalecimiento institucional de la Dirección de Tránsito de Bucaramanga.</t>
  </si>
  <si>
    <t>Número de estrategias de fortalecimiento institucional de la Dirección de Tránsito de Bucaramanga formuladas e implementadas.</t>
  </si>
  <si>
    <t xml:space="preserve"> PLAN DE ACCIÓN - PLAN DE DESARROLLO MUNICIPAL
DIRECCIÓN DE TRÁNSITO DE BUCARAMANGA - DTB</t>
  </si>
  <si>
    <t>FORTALECIMIENTO INSTITUCIONAL PARA LA EFICIENCIA EN LA PRESTACIÓN DEL SERVICIO DE LA DIRECCIÓN DE TRANSITO DE BUCARAMANGA</t>
  </si>
  <si>
    <t>2.3.2.02.02.008.01.5</t>
  </si>
  <si>
    <t>2.3.2.01.01.005.02.03.01
2.3.2.02.02.008.03</t>
  </si>
  <si>
    <t>Realizar el diseño del Sistema Inteligente de Gestión de Tráfico - SIGT.</t>
  </si>
  <si>
    <t>Demarcar 1.500 m2 de señalización hotizontla nueva.</t>
  </si>
  <si>
    <t>Instalar 150 señales de tránsito verticales o elevadas nuevas.</t>
  </si>
  <si>
    <t>Implementar el Plan Integral de señalización vial del municipio de Bucaramanga.</t>
  </si>
  <si>
    <t>Mantener 4 programas de educación en seguridad vial, movilidad sostenible y del uso de la bicicleta.
En el marco de estos programas se desarrolla  la Estrategia Tránsito en Mi Comuna, llegando a los diferentes actores viales.</t>
  </si>
  <si>
    <t>Mantener 4 programas de educación en seguridad vial, movilidad sostenible y del uso de la bicicleta.
En el marco de estos programas se desarrollara diferentes actividades bajo la Estrategia Tránsito en Mi Comuna, llegando a los diferentes actores viales.</t>
  </si>
  <si>
    <t>Desarrollo de la estrategia de control y regulación del tránsito vehicular, peatonal y de la Seguridad vial en Bucaramanga.
Mediante la ejecucion de: 
Operativos de Control SalvaVídas
Regulación del tránsito y recuperación del Espacio Público
Operativos de Control al Transporte Informal.</t>
  </si>
  <si>
    <t>realizar 11.000 revisiones técnicomecánicas y de emisiones contaminantes programadas para la vigencia 2022.</t>
  </si>
  <si>
    <t>Mantener 174 Interseccionees del Sistema de Semaforización del Municipio de Bucaramanga conforme al cronograma de mantenimiento de Planeamiento Vial.</t>
  </si>
  <si>
    <t>Mantener la  señalización vial horizontal, vertical y elevada que se encuentra en el inventario municipal.</t>
  </si>
  <si>
    <t xml:space="preserve">Realizar el inventario de patios de la entidad, realizar el proceso de depuracion de cartera, la digitalizacion del archivo y la adqusiscion de elementos de software para garantizar la intgegridad de los sistemas informativos de transito. </t>
  </si>
  <si>
    <r>
      <t xml:space="preserve">Código:  </t>
    </r>
    <r>
      <rPr>
        <sz val="11"/>
        <rFont val="Arial"/>
        <family val="2"/>
      </rPr>
      <t>F-DPM-1210-238,37-030</t>
    </r>
  </si>
  <si>
    <r>
      <t xml:space="preserve">Versión: </t>
    </r>
    <r>
      <rPr>
        <sz val="11"/>
        <rFont val="Arial"/>
        <family val="2"/>
      </rPr>
      <t>1.0</t>
    </r>
  </si>
  <si>
    <r>
      <t xml:space="preserve">Fecha aprobación: </t>
    </r>
    <r>
      <rPr>
        <sz val="11"/>
        <rFont val="Arial"/>
        <family val="2"/>
      </rPr>
      <t>Marzo-24-2021</t>
    </r>
  </si>
  <si>
    <r>
      <t xml:space="preserve">Página: </t>
    </r>
    <r>
      <rPr>
        <sz val="11"/>
        <rFont val="Arial"/>
        <family val="2"/>
      </rPr>
      <t>1 de 1</t>
    </r>
  </si>
  <si>
    <t>Iván Rodríguez Durán</t>
  </si>
  <si>
    <t>Código BPIN</t>
  </si>
  <si>
    <t>2.3.2.02.02.008.01.5
2.1.2.01.01.003.04.02.1
2.3.2.02.01.003.03
2.3.2.02.02.008.02.1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</si>
</sst>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0.0%"/>
    <numFmt numFmtId="167" formatCode="_-&quot;$&quot;\ * #,##0.0000_-;\-&quot;$&quot;\ * #,##0.0000_-;_-&quot;$&quot;\ * &quot;-&quot;??_-;_-@_-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9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5" fontId="8" fillId="2" borderId="2" xfId="108" applyNumberFormat="1" applyFont="1" applyFill="1" applyBorder="1" applyAlignment="1">
      <alignment vertical="center"/>
    </xf>
    <xf numFmtId="9" fontId="8" fillId="2" borderId="2" xfId="10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/>
    </xf>
    <xf numFmtId="0" fontId="7" fillId="2" borderId="5" xfId="0" applyFont="1" applyFill="1" applyBorder="1"/>
    <xf numFmtId="9" fontId="8" fillId="2" borderId="5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 applyBorder="1" applyAlignment="1">
      <alignment vertical="top"/>
    </xf>
    <xf numFmtId="0" fontId="4" fillId="3" borderId="6" xfId="0" applyFont="1" applyFill="1" applyBorder="1" applyAlignment="1">
      <alignment vertical="top"/>
    </xf>
    <xf numFmtId="0" fontId="4" fillId="3" borderId="0" xfId="0" applyFont="1" applyFill="1" applyBorder="1"/>
    <xf numFmtId="0" fontId="4" fillId="3" borderId="6" xfId="0" applyFont="1" applyFill="1" applyBorder="1"/>
    <xf numFmtId="0" fontId="4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justify" vertical="center" wrapText="1"/>
    </xf>
    <xf numFmtId="5" fontId="7" fillId="0" borderId="2" xfId="108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5" fontId="8" fillId="2" borderId="2" xfId="108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/>
    </xf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9" fontId="7" fillId="0" borderId="1" xfId="107" applyFont="1" applyFill="1" applyBorder="1" applyAlignment="1">
      <alignment horizontal="center" vertical="center" wrapText="1"/>
    </xf>
    <xf numFmtId="5" fontId="7" fillId="0" borderId="1" xfId="108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justify" vertical="center" wrapText="1"/>
    </xf>
    <xf numFmtId="166" fontId="7" fillId="0" borderId="1" xfId="107" applyNumberFormat="1" applyFont="1" applyFill="1" applyBorder="1" applyAlignment="1">
      <alignment horizontal="center" vertical="center" wrapText="1"/>
    </xf>
    <xf numFmtId="5" fontId="8" fillId="2" borderId="1" xfId="108" applyNumberFormat="1" applyFont="1" applyFill="1" applyBorder="1" applyAlignment="1">
      <alignment horizontal="right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44" fontId="4" fillId="0" borderId="0" xfId="108" applyFont="1"/>
    <xf numFmtId="44" fontId="4" fillId="0" borderId="0" xfId="0" applyNumberFormat="1" applyFont="1"/>
    <xf numFmtId="167" fontId="4" fillId="0" borderId="0" xfId="0" applyNumberFormat="1" applyFont="1"/>
    <xf numFmtId="5" fontId="4" fillId="0" borderId="0" xfId="0" applyNumberFormat="1" applyFont="1"/>
    <xf numFmtId="42" fontId="12" fillId="0" borderId="2" xfId="11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1" fontId="4" fillId="0" borderId="2" xfId="0" applyNumberFormat="1" applyFont="1" applyBorder="1" applyAlignment="1">
      <alignment horizontal="right" vertical="center"/>
    </xf>
    <xf numFmtId="14" fontId="4" fillId="0" borderId="0" xfId="109" applyNumberFormat="1" applyFont="1" applyBorder="1" applyAlignment="1">
      <alignment vertical="top"/>
    </xf>
    <xf numFmtId="14" fontId="5" fillId="0" borderId="0" xfId="109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4" fillId="0" borderId="2" xfId="109" applyNumberFormat="1" applyFont="1" applyBorder="1" applyAlignment="1">
      <alignment horizontal="center" vertical="top"/>
    </xf>
    <xf numFmtId="14" fontId="4" fillId="0" borderId="2" xfId="109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0" fontId="5" fillId="0" borderId="2" xfId="109" applyFont="1" applyBorder="1" applyAlignment="1">
      <alignment horizontal="left" vertical="center"/>
    </xf>
    <xf numFmtId="0" fontId="5" fillId="0" borderId="1" xfId="109" applyFont="1" applyBorder="1" applyAlignment="1">
      <alignment horizontal="left" vertical="center"/>
    </xf>
    <xf numFmtId="2" fontId="8" fillId="0" borderId="2" xfId="109" applyNumberFormat="1" applyFont="1" applyBorder="1" applyAlignment="1">
      <alignment horizontal="left" vertical="center" wrapText="1"/>
    </xf>
    <xf numFmtId="2" fontId="8" fillId="0" borderId="2" xfId="109" applyNumberFormat="1" applyFont="1" applyFill="1" applyBorder="1" applyAlignment="1">
      <alignment horizontal="left" vertical="center" wrapText="1"/>
    </xf>
    <xf numFmtId="2" fontId="8" fillId="0" borderId="2" xfId="109" applyNumberFormat="1" applyFont="1" applyBorder="1" applyAlignment="1">
      <alignment horizontal="center" vertical="center" wrapText="1"/>
    </xf>
    <xf numFmtId="2" fontId="8" fillId="0" borderId="1" xfId="109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right" vertical="center"/>
    </xf>
    <xf numFmtId="1" fontId="4" fillId="0" borderId="2" xfId="0" applyNumberFormat="1" applyFont="1" applyFill="1" applyBorder="1" applyAlignment="1">
      <alignment horizontal="right" vertical="center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Moneda 2" xfId="111" xr:uid="{F43A46B1-249E-48EB-8B0F-CFC710C0D9D6}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2"/>
  <sheetViews>
    <sheetView showGridLines="0" tabSelected="1" zoomScale="55" zoomScaleNormal="55" workbookViewId="0">
      <selection activeCell="Y30" sqref="Y30"/>
    </sheetView>
  </sheetViews>
  <sheetFormatPr baseColWidth="10" defaultColWidth="11.19921875" defaultRowHeight="13.8" x14ac:dyDescent="0.25"/>
  <cols>
    <col min="1" max="1" width="9.69921875" style="15" customWidth="1"/>
    <col min="2" max="2" width="20.09765625" style="15" customWidth="1"/>
    <col min="3" max="3" width="18.5" style="15" customWidth="1"/>
    <col min="4" max="4" width="20.69921875" style="15" customWidth="1"/>
    <col min="5" max="6" width="43.69921875" style="15" customWidth="1"/>
    <col min="7" max="7" width="19" style="56" customWidth="1"/>
    <col min="8" max="8" width="39.69921875" style="15" customWidth="1"/>
    <col min="9" max="9" width="43.69921875" style="15" customWidth="1"/>
    <col min="10" max="10" width="11.3984375" style="15" bestFit="1" customWidth="1"/>
    <col min="11" max="11" width="16" style="15" customWidth="1"/>
    <col min="12" max="13" width="14.8984375" style="15" customWidth="1"/>
    <col min="14" max="14" width="11.19921875" style="15" bestFit="1" customWidth="1"/>
    <col min="15" max="15" width="28.09765625" style="15" bestFit="1" customWidth="1"/>
    <col min="16" max="16" width="14.19921875" style="15" customWidth="1"/>
    <col min="17" max="18" width="7.59765625" style="15" customWidth="1"/>
    <col min="19" max="19" width="20.19921875" style="15" customWidth="1"/>
    <col min="20" max="20" width="12.5" style="15" customWidth="1"/>
    <col min="21" max="21" width="20.8984375" style="15" customWidth="1"/>
    <col min="22" max="22" width="13.19921875" style="15" customWidth="1"/>
    <col min="23" max="24" width="7.59765625" style="15" customWidth="1"/>
    <col min="25" max="25" width="22.09765625" style="15" customWidth="1"/>
    <col min="26" max="26" width="9" style="15" customWidth="1"/>
    <col min="27" max="27" width="21.3984375" style="15" customWidth="1"/>
    <col min="28" max="28" width="13.69921875" style="15" customWidth="1"/>
    <col min="29" max="29" width="19.19921875" style="15" customWidth="1"/>
    <col min="30" max="31" width="15.3984375" style="15" customWidth="1"/>
    <col min="32" max="16384" width="11.19921875" style="15"/>
  </cols>
  <sheetData>
    <row r="1" spans="1:31" x14ac:dyDescent="0.25">
      <c r="A1" s="76"/>
      <c r="B1" s="81" t="s">
        <v>75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79" t="s">
        <v>90</v>
      </c>
      <c r="AD1" s="79"/>
      <c r="AE1" s="79"/>
    </row>
    <row r="2" spans="1:31" x14ac:dyDescent="0.25">
      <c r="A2" s="76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0" t="s">
        <v>91</v>
      </c>
      <c r="AD2" s="80"/>
      <c r="AE2" s="80"/>
    </row>
    <row r="3" spans="1:31" x14ac:dyDescent="0.25">
      <c r="A3" s="76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0" t="s">
        <v>92</v>
      </c>
      <c r="AD3" s="80"/>
      <c r="AE3" s="80"/>
    </row>
    <row r="4" spans="1:31" x14ac:dyDescent="0.25">
      <c r="A4" s="76"/>
      <c r="B4" s="81"/>
      <c r="C4" s="81"/>
      <c r="D4" s="81"/>
      <c r="E4" s="81"/>
      <c r="F4" s="81"/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0" t="s">
        <v>93</v>
      </c>
      <c r="AD4" s="80"/>
      <c r="AE4" s="80"/>
    </row>
    <row r="5" spans="1:31" x14ac:dyDescent="0.25">
      <c r="A5" s="77" t="s">
        <v>30</v>
      </c>
      <c r="B5" s="77"/>
      <c r="C5" s="77"/>
      <c r="D5" s="73">
        <v>44652</v>
      </c>
      <c r="E5" s="73"/>
      <c r="F5" s="73"/>
      <c r="G5" s="73"/>
      <c r="H5" s="65"/>
      <c r="I5" s="65"/>
      <c r="J5" s="65"/>
      <c r="K5" s="65"/>
      <c r="L5" s="65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7"/>
    </row>
    <row r="6" spans="1:31" x14ac:dyDescent="0.25">
      <c r="A6" s="78" t="s">
        <v>31</v>
      </c>
      <c r="B6" s="78"/>
      <c r="C6" s="78"/>
      <c r="D6" s="74">
        <v>44651</v>
      </c>
      <c r="E6" s="74"/>
      <c r="F6" s="74"/>
      <c r="G6" s="74"/>
      <c r="H6" s="66"/>
      <c r="I6" s="66"/>
      <c r="J6" s="66"/>
      <c r="K6" s="66"/>
      <c r="L6" s="6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8"/>
      <c r="AE6" s="19"/>
    </row>
    <row r="7" spans="1:31" x14ac:dyDescent="0.25">
      <c r="A7" s="63"/>
      <c r="B7" s="75" t="s">
        <v>10</v>
      </c>
      <c r="C7" s="75"/>
      <c r="D7" s="75"/>
      <c r="E7" s="75"/>
      <c r="F7" s="75"/>
      <c r="G7" s="75" t="s">
        <v>11</v>
      </c>
      <c r="H7" s="75"/>
      <c r="I7" s="75"/>
      <c r="J7" s="75"/>
      <c r="K7" s="75"/>
      <c r="L7" s="75" t="s">
        <v>25</v>
      </c>
      <c r="M7" s="75"/>
      <c r="N7" s="75"/>
      <c r="O7" s="75" t="s">
        <v>23</v>
      </c>
      <c r="P7" s="75"/>
      <c r="Q7" s="75"/>
      <c r="R7" s="75"/>
      <c r="S7" s="75"/>
      <c r="T7" s="75"/>
      <c r="U7" s="75"/>
      <c r="V7" s="75" t="s">
        <v>17</v>
      </c>
      <c r="W7" s="75"/>
      <c r="X7" s="75"/>
      <c r="Y7" s="75"/>
      <c r="Z7" s="75"/>
      <c r="AA7" s="75"/>
      <c r="AB7" s="72" t="s">
        <v>18</v>
      </c>
      <c r="AC7" s="72" t="s">
        <v>26</v>
      </c>
      <c r="AD7" s="72" t="s">
        <v>24</v>
      </c>
      <c r="AE7" s="72"/>
    </row>
    <row r="8" spans="1:31" ht="41.4" x14ac:dyDescent="0.25">
      <c r="A8" s="13" t="s">
        <v>29</v>
      </c>
      <c r="B8" s="14" t="s">
        <v>1</v>
      </c>
      <c r="C8" s="13" t="s">
        <v>6</v>
      </c>
      <c r="D8" s="13" t="s">
        <v>2</v>
      </c>
      <c r="E8" s="13" t="s">
        <v>7</v>
      </c>
      <c r="F8" s="14" t="s">
        <v>19</v>
      </c>
      <c r="G8" s="14" t="s">
        <v>95</v>
      </c>
      <c r="H8" s="14" t="s">
        <v>3</v>
      </c>
      <c r="I8" s="14" t="s">
        <v>15</v>
      </c>
      <c r="J8" s="14" t="s">
        <v>21</v>
      </c>
      <c r="K8" s="14" t="s">
        <v>22</v>
      </c>
      <c r="L8" s="14" t="s">
        <v>4</v>
      </c>
      <c r="M8" s="14" t="s">
        <v>5</v>
      </c>
      <c r="N8" s="14" t="s">
        <v>0</v>
      </c>
      <c r="O8" s="13" t="s">
        <v>9</v>
      </c>
      <c r="P8" s="14" t="s">
        <v>33</v>
      </c>
      <c r="Q8" s="14" t="s">
        <v>8</v>
      </c>
      <c r="R8" s="14" t="s">
        <v>27</v>
      </c>
      <c r="S8" s="14" t="s">
        <v>32</v>
      </c>
      <c r="T8" s="14" t="s">
        <v>12</v>
      </c>
      <c r="U8" s="14" t="s">
        <v>20</v>
      </c>
      <c r="V8" s="14" t="s">
        <v>33</v>
      </c>
      <c r="W8" s="14" t="s">
        <v>8</v>
      </c>
      <c r="X8" s="14" t="s">
        <v>27</v>
      </c>
      <c r="Y8" s="14" t="s">
        <v>32</v>
      </c>
      <c r="Z8" s="14" t="s">
        <v>12</v>
      </c>
      <c r="AA8" s="14" t="s">
        <v>28</v>
      </c>
      <c r="AB8" s="72"/>
      <c r="AC8" s="72"/>
      <c r="AD8" s="14" t="s">
        <v>13</v>
      </c>
      <c r="AE8" s="14" t="s">
        <v>14</v>
      </c>
    </row>
    <row r="9" spans="1:31" ht="69" x14ac:dyDescent="0.25">
      <c r="A9" s="5">
        <v>247</v>
      </c>
      <c r="B9" s="20" t="s">
        <v>34</v>
      </c>
      <c r="C9" s="20" t="s">
        <v>35</v>
      </c>
      <c r="D9" s="21" t="s">
        <v>36</v>
      </c>
      <c r="E9" s="22" t="s">
        <v>37</v>
      </c>
      <c r="F9" s="23" t="s">
        <v>38</v>
      </c>
      <c r="G9" s="83">
        <v>2020680010155</v>
      </c>
      <c r="H9" s="24" t="s">
        <v>39</v>
      </c>
      <c r="I9" s="25" t="s">
        <v>83</v>
      </c>
      <c r="J9" s="26">
        <v>44562</v>
      </c>
      <c r="K9" s="26">
        <v>44926</v>
      </c>
      <c r="L9" s="27">
        <v>3</v>
      </c>
      <c r="M9" s="28">
        <v>3</v>
      </c>
      <c r="N9" s="29">
        <f t="shared" ref="N9:N19" si="0">IFERROR(IF(M9/L9&gt;100%,100%,M9/L9),"-")</f>
        <v>1</v>
      </c>
      <c r="O9" s="30" t="s">
        <v>40</v>
      </c>
      <c r="P9" s="31"/>
      <c r="Q9" s="32">
        <v>0</v>
      </c>
      <c r="R9" s="32">
        <v>0</v>
      </c>
      <c r="S9" s="31">
        <v>400000000</v>
      </c>
      <c r="T9" s="31"/>
      <c r="U9" s="33">
        <f t="shared" ref="U9:U19" si="1">SUM(P9:T9)</f>
        <v>400000000</v>
      </c>
      <c r="V9" s="31"/>
      <c r="W9" s="32"/>
      <c r="X9" s="32"/>
      <c r="Y9" s="31">
        <v>124600000</v>
      </c>
      <c r="Z9" s="34"/>
      <c r="AA9" s="33">
        <f>SUM(V9:Z9)</f>
        <v>124600000</v>
      </c>
      <c r="AB9" s="35">
        <f>IFERROR(AA9/U9,"-")</f>
        <v>0.3115</v>
      </c>
      <c r="AC9" s="36"/>
      <c r="AD9" s="37" t="s">
        <v>41</v>
      </c>
      <c r="AE9" s="38" t="s">
        <v>94</v>
      </c>
    </row>
    <row r="10" spans="1:31" ht="69" x14ac:dyDescent="0.25">
      <c r="A10" s="5">
        <v>248</v>
      </c>
      <c r="B10" s="39" t="s">
        <v>34</v>
      </c>
      <c r="C10" s="39" t="s">
        <v>35</v>
      </c>
      <c r="D10" s="24" t="s">
        <v>36</v>
      </c>
      <c r="E10" s="40" t="s">
        <v>42</v>
      </c>
      <c r="F10" s="41" t="s">
        <v>43</v>
      </c>
      <c r="G10" s="84">
        <v>2020680010155</v>
      </c>
      <c r="H10" s="42" t="s">
        <v>39</v>
      </c>
      <c r="I10" s="20" t="s">
        <v>84</v>
      </c>
      <c r="J10" s="26">
        <v>44562</v>
      </c>
      <c r="K10" s="26">
        <v>44926</v>
      </c>
      <c r="L10" s="43">
        <v>1</v>
      </c>
      <c r="M10" s="44">
        <v>1</v>
      </c>
      <c r="N10" s="45">
        <f t="shared" si="0"/>
        <v>1</v>
      </c>
      <c r="O10" s="30" t="s">
        <v>44</v>
      </c>
      <c r="P10" s="31"/>
      <c r="Q10" s="32">
        <v>0</v>
      </c>
      <c r="R10" s="32">
        <v>0</v>
      </c>
      <c r="S10" s="31">
        <v>186777000</v>
      </c>
      <c r="T10" s="31"/>
      <c r="U10" s="33">
        <f t="shared" si="1"/>
        <v>186777000</v>
      </c>
      <c r="V10" s="31"/>
      <c r="W10" s="32"/>
      <c r="X10" s="32"/>
      <c r="Y10" s="31">
        <v>43200000</v>
      </c>
      <c r="Z10" s="34"/>
      <c r="AA10" s="33">
        <f>SUM(V10:Z10)</f>
        <v>43200000</v>
      </c>
      <c r="AB10" s="46">
        <f>IFERROR(AA10/U10,"-")</f>
        <v>0.23129186141762637</v>
      </c>
      <c r="AC10" s="47"/>
      <c r="AD10" s="48" t="s">
        <v>41</v>
      </c>
      <c r="AE10" s="38" t="s">
        <v>94</v>
      </c>
    </row>
    <row r="11" spans="1:31" ht="175.2" customHeight="1" x14ac:dyDescent="0.25">
      <c r="A11" s="5">
        <v>249</v>
      </c>
      <c r="B11" s="39" t="s">
        <v>34</v>
      </c>
      <c r="C11" s="39" t="s">
        <v>35</v>
      </c>
      <c r="D11" s="24" t="s">
        <v>45</v>
      </c>
      <c r="E11" s="40" t="s">
        <v>46</v>
      </c>
      <c r="F11" s="41" t="s">
        <v>47</v>
      </c>
      <c r="G11" s="84">
        <v>2020680010147</v>
      </c>
      <c r="H11" s="21" t="s">
        <v>48</v>
      </c>
      <c r="I11" s="49" t="s">
        <v>85</v>
      </c>
      <c r="J11" s="26">
        <v>44562</v>
      </c>
      <c r="K11" s="26">
        <v>44926</v>
      </c>
      <c r="L11" s="43">
        <v>1</v>
      </c>
      <c r="M11" s="44">
        <v>1</v>
      </c>
      <c r="N11" s="45">
        <f t="shared" si="0"/>
        <v>1</v>
      </c>
      <c r="O11" s="30" t="s">
        <v>49</v>
      </c>
      <c r="P11" s="31"/>
      <c r="Q11" s="32"/>
      <c r="R11" s="32"/>
      <c r="S11" s="31">
        <v>2551599007.5883999</v>
      </c>
      <c r="T11" s="31"/>
      <c r="U11" s="33">
        <f t="shared" si="1"/>
        <v>2551599007.5883999</v>
      </c>
      <c r="V11" s="31"/>
      <c r="W11" s="32"/>
      <c r="X11" s="32"/>
      <c r="Y11" s="31">
        <v>526931007</v>
      </c>
      <c r="Z11" s="34"/>
      <c r="AA11" s="33">
        <f>SUM(V11:Z11)</f>
        <v>526931007</v>
      </c>
      <c r="AB11" s="50">
        <f>IFERROR(AA11/U11,"-")</f>
        <v>0.20651011598331817</v>
      </c>
      <c r="AC11" s="47"/>
      <c r="AD11" s="48" t="s">
        <v>41</v>
      </c>
      <c r="AE11" s="38" t="s">
        <v>94</v>
      </c>
    </row>
    <row r="12" spans="1:31" ht="105.6" customHeight="1" x14ac:dyDescent="0.25">
      <c r="A12" s="5">
        <v>250</v>
      </c>
      <c r="B12" s="20" t="s">
        <v>34</v>
      </c>
      <c r="C12" s="20" t="s">
        <v>35</v>
      </c>
      <c r="D12" s="21" t="s">
        <v>45</v>
      </c>
      <c r="E12" s="22" t="s">
        <v>50</v>
      </c>
      <c r="F12" s="23" t="s">
        <v>51</v>
      </c>
      <c r="G12" s="84">
        <v>2020680010117</v>
      </c>
      <c r="H12" s="21" t="s">
        <v>52</v>
      </c>
      <c r="I12" s="49" t="s">
        <v>86</v>
      </c>
      <c r="J12" s="26">
        <v>44562</v>
      </c>
      <c r="K12" s="26">
        <v>44926</v>
      </c>
      <c r="L12" s="27">
        <v>11500</v>
      </c>
      <c r="M12" s="28">
        <v>1605</v>
      </c>
      <c r="N12" s="29">
        <f t="shared" si="0"/>
        <v>0.13956521739130434</v>
      </c>
      <c r="O12" s="30" t="s">
        <v>53</v>
      </c>
      <c r="P12" s="31"/>
      <c r="Q12" s="62"/>
      <c r="R12" s="32">
        <v>0</v>
      </c>
      <c r="S12" s="31">
        <v>478328990.78823501</v>
      </c>
      <c r="T12" s="31"/>
      <c r="U12" s="33">
        <f t="shared" si="1"/>
        <v>478328990.78823501</v>
      </c>
      <c r="V12" s="31"/>
      <c r="W12" s="32"/>
      <c r="X12" s="32"/>
      <c r="Y12" s="31">
        <v>75680000</v>
      </c>
      <c r="Z12" s="34"/>
      <c r="AA12" s="33">
        <f t="shared" ref="AA12:AA17" si="2">SUM(V12:Z12)</f>
        <v>75680000</v>
      </c>
      <c r="AB12" s="35">
        <f t="shared" ref="AB12:AB18" si="3">IFERROR(AA12/U12,"-")</f>
        <v>0.15821746425046798</v>
      </c>
      <c r="AC12" s="36"/>
      <c r="AD12" s="37" t="s">
        <v>41</v>
      </c>
      <c r="AE12" s="38" t="s">
        <v>94</v>
      </c>
    </row>
    <row r="13" spans="1:31" ht="82.2" customHeight="1" x14ac:dyDescent="0.25">
      <c r="A13" s="5">
        <v>251</v>
      </c>
      <c r="B13" s="20" t="s">
        <v>34</v>
      </c>
      <c r="C13" s="20" t="s">
        <v>35</v>
      </c>
      <c r="D13" s="21" t="s">
        <v>54</v>
      </c>
      <c r="E13" s="22" t="s">
        <v>55</v>
      </c>
      <c r="F13" s="23" t="s">
        <v>56</v>
      </c>
      <c r="G13" s="84">
        <v>2020680010181</v>
      </c>
      <c r="H13" s="21" t="s">
        <v>57</v>
      </c>
      <c r="I13" s="49" t="s">
        <v>87</v>
      </c>
      <c r="J13" s="26">
        <v>44562</v>
      </c>
      <c r="K13" s="26">
        <v>44926</v>
      </c>
      <c r="L13" s="43">
        <v>174</v>
      </c>
      <c r="M13" s="44">
        <v>171</v>
      </c>
      <c r="N13" s="45">
        <f t="shared" si="0"/>
        <v>0.98275862068965514</v>
      </c>
      <c r="O13" s="30" t="s">
        <v>96</v>
      </c>
      <c r="P13" s="31"/>
      <c r="Q13" s="32">
        <v>0</v>
      </c>
      <c r="R13" s="32">
        <v>0</v>
      </c>
      <c r="S13" s="31">
        <v>646447054.70000005</v>
      </c>
      <c r="T13" s="31"/>
      <c r="U13" s="33">
        <f t="shared" si="1"/>
        <v>646447054.70000005</v>
      </c>
      <c r="V13" s="31"/>
      <c r="W13" s="32"/>
      <c r="X13" s="32"/>
      <c r="Y13" s="31">
        <v>66040000</v>
      </c>
      <c r="Z13" s="34"/>
      <c r="AA13" s="51">
        <f>SUM(V13:Z13)</f>
        <v>66040000</v>
      </c>
      <c r="AB13" s="46">
        <f t="shared" si="3"/>
        <v>0.10215840496117276</v>
      </c>
      <c r="AC13" s="47"/>
      <c r="AD13" s="48" t="s">
        <v>41</v>
      </c>
      <c r="AE13" s="38" t="s">
        <v>94</v>
      </c>
    </row>
    <row r="14" spans="1:31" ht="55.2" x14ac:dyDescent="0.25">
      <c r="A14" s="5">
        <v>252</v>
      </c>
      <c r="B14" s="20" t="s">
        <v>34</v>
      </c>
      <c r="C14" s="20" t="s">
        <v>35</v>
      </c>
      <c r="D14" s="21" t="s">
        <v>54</v>
      </c>
      <c r="E14" s="22" t="s">
        <v>58</v>
      </c>
      <c r="F14" s="23" t="s">
        <v>59</v>
      </c>
      <c r="G14" s="84">
        <v>2020680010181</v>
      </c>
      <c r="H14" s="21" t="s">
        <v>57</v>
      </c>
      <c r="I14" s="30" t="s">
        <v>79</v>
      </c>
      <c r="J14" s="26">
        <v>44562</v>
      </c>
      <c r="K14" s="26">
        <v>44926</v>
      </c>
      <c r="L14" s="52">
        <v>0.4</v>
      </c>
      <c r="M14" s="53">
        <v>0</v>
      </c>
      <c r="N14" s="29">
        <f t="shared" si="0"/>
        <v>0</v>
      </c>
      <c r="O14" s="30" t="s">
        <v>77</v>
      </c>
      <c r="P14" s="31"/>
      <c r="Q14" s="32">
        <v>0</v>
      </c>
      <c r="R14" s="32">
        <v>0</v>
      </c>
      <c r="S14" s="31">
        <v>30000000</v>
      </c>
      <c r="T14" s="31"/>
      <c r="U14" s="33">
        <f t="shared" si="1"/>
        <v>30000000</v>
      </c>
      <c r="V14" s="31"/>
      <c r="W14" s="32"/>
      <c r="X14" s="32"/>
      <c r="Y14" s="31"/>
      <c r="Z14" s="34"/>
      <c r="AA14" s="33">
        <f t="shared" si="2"/>
        <v>0</v>
      </c>
      <c r="AB14" s="35">
        <f t="shared" si="3"/>
        <v>0</v>
      </c>
      <c r="AC14" s="36"/>
      <c r="AD14" s="37" t="s">
        <v>41</v>
      </c>
      <c r="AE14" s="38" t="s">
        <v>94</v>
      </c>
    </row>
    <row r="15" spans="1:31" ht="55.2" x14ac:dyDescent="0.25">
      <c r="A15" s="5">
        <v>253</v>
      </c>
      <c r="B15" s="20" t="s">
        <v>34</v>
      </c>
      <c r="C15" s="20" t="s">
        <v>35</v>
      </c>
      <c r="D15" s="21" t="s">
        <v>54</v>
      </c>
      <c r="E15" s="22" t="s">
        <v>60</v>
      </c>
      <c r="F15" s="23" t="s">
        <v>61</v>
      </c>
      <c r="G15" s="83">
        <v>2020680010172</v>
      </c>
      <c r="H15" s="24" t="s">
        <v>62</v>
      </c>
      <c r="I15" s="49" t="s">
        <v>88</v>
      </c>
      <c r="J15" s="26">
        <v>44562</v>
      </c>
      <c r="K15" s="26">
        <v>44926</v>
      </c>
      <c r="L15" s="54">
        <v>1</v>
      </c>
      <c r="M15" s="55">
        <v>0.5</v>
      </c>
      <c r="N15" s="45">
        <f t="shared" si="0"/>
        <v>0.5</v>
      </c>
      <c r="O15" s="30" t="s">
        <v>63</v>
      </c>
      <c r="P15" s="31"/>
      <c r="Q15" s="32">
        <v>0</v>
      </c>
      <c r="R15" s="32">
        <v>0</v>
      </c>
      <c r="S15" s="31">
        <v>209991280.06799999</v>
      </c>
      <c r="T15" s="31"/>
      <c r="U15" s="33">
        <f t="shared" si="1"/>
        <v>209991280.06799999</v>
      </c>
      <c r="V15" s="31"/>
      <c r="W15" s="32"/>
      <c r="X15" s="32"/>
      <c r="Y15" s="31">
        <f>(7400000+6920000+9800000+12800000)</f>
        <v>36920000</v>
      </c>
      <c r="Z15" s="34"/>
      <c r="AA15" s="51">
        <f>SUM(V15:Z15)</f>
        <v>36920000</v>
      </c>
      <c r="AB15" s="46">
        <f>IFERROR(AA15/U15,"-")</f>
        <v>0.1758168243369175</v>
      </c>
      <c r="AC15" s="47"/>
      <c r="AD15" s="48" t="s">
        <v>41</v>
      </c>
      <c r="AE15" s="38" t="s">
        <v>94</v>
      </c>
    </row>
    <row r="16" spans="1:31" ht="55.2" x14ac:dyDescent="0.25">
      <c r="A16" s="5">
        <v>254</v>
      </c>
      <c r="B16" s="20" t="s">
        <v>34</v>
      </c>
      <c r="C16" s="20" t="s">
        <v>35</v>
      </c>
      <c r="D16" s="21" t="s">
        <v>54</v>
      </c>
      <c r="E16" s="22" t="s">
        <v>64</v>
      </c>
      <c r="F16" s="23" t="s">
        <v>65</v>
      </c>
      <c r="G16" s="83">
        <v>2020680010172</v>
      </c>
      <c r="H16" s="24" t="s">
        <v>62</v>
      </c>
      <c r="I16" s="49" t="s">
        <v>80</v>
      </c>
      <c r="J16" s="26">
        <v>44562</v>
      </c>
      <c r="K16" s="26">
        <v>44926</v>
      </c>
      <c r="L16" s="27">
        <v>2000</v>
      </c>
      <c r="M16" s="28">
        <v>543.41999999999996</v>
      </c>
      <c r="N16" s="29">
        <f t="shared" si="0"/>
        <v>0.27171000000000001</v>
      </c>
      <c r="O16" s="30" t="s">
        <v>63</v>
      </c>
      <c r="P16" s="31"/>
      <c r="Q16" s="32">
        <v>0</v>
      </c>
      <c r="R16" s="32">
        <v>0</v>
      </c>
      <c r="S16" s="31">
        <v>232919386.80000001</v>
      </c>
      <c r="T16" s="31"/>
      <c r="U16" s="33">
        <f t="shared" si="1"/>
        <v>232919386.80000001</v>
      </c>
      <c r="V16" s="31"/>
      <c r="W16" s="32"/>
      <c r="X16" s="32"/>
      <c r="Y16" s="31">
        <f>(6920000*3)+8400000</f>
        <v>29160000</v>
      </c>
      <c r="Z16" s="34"/>
      <c r="AA16" s="33">
        <f t="shared" si="2"/>
        <v>29160000</v>
      </c>
      <c r="AB16" s="35">
        <f t="shared" si="3"/>
        <v>0.12519352897420558</v>
      </c>
      <c r="AC16" s="36"/>
      <c r="AD16" s="37" t="s">
        <v>41</v>
      </c>
      <c r="AE16" s="38" t="s">
        <v>94</v>
      </c>
    </row>
    <row r="17" spans="1:31" ht="55.2" x14ac:dyDescent="0.25">
      <c r="A17" s="5">
        <v>255</v>
      </c>
      <c r="B17" s="20" t="s">
        <v>34</v>
      </c>
      <c r="C17" s="20" t="s">
        <v>35</v>
      </c>
      <c r="D17" s="21" t="s">
        <v>54</v>
      </c>
      <c r="E17" s="22" t="s">
        <v>66</v>
      </c>
      <c r="F17" s="23" t="s">
        <v>67</v>
      </c>
      <c r="G17" s="83">
        <v>2020680010172</v>
      </c>
      <c r="H17" s="24" t="s">
        <v>62</v>
      </c>
      <c r="I17" s="30" t="s">
        <v>81</v>
      </c>
      <c r="J17" s="26">
        <v>44562</v>
      </c>
      <c r="K17" s="26">
        <v>44926</v>
      </c>
      <c r="L17" s="27">
        <v>200</v>
      </c>
      <c r="M17" s="28">
        <v>63</v>
      </c>
      <c r="N17" s="29">
        <f t="shared" si="0"/>
        <v>0.315</v>
      </c>
      <c r="O17" s="30" t="s">
        <v>63</v>
      </c>
      <c r="P17" s="31"/>
      <c r="Q17" s="32">
        <v>0</v>
      </c>
      <c r="R17" s="32">
        <v>0</v>
      </c>
      <c r="S17" s="31">
        <v>107089333.132</v>
      </c>
      <c r="T17" s="31"/>
      <c r="U17" s="33">
        <f t="shared" si="1"/>
        <v>107089333.132</v>
      </c>
      <c r="V17" s="31"/>
      <c r="W17" s="32"/>
      <c r="X17" s="32"/>
      <c r="Y17" s="31">
        <f>(6920000*3)+9200000</f>
        <v>29960000</v>
      </c>
      <c r="Z17" s="34"/>
      <c r="AA17" s="33">
        <f t="shared" si="2"/>
        <v>29960000</v>
      </c>
      <c r="AB17" s="35">
        <f t="shared" si="3"/>
        <v>0.27976642606477747</v>
      </c>
      <c r="AC17" s="36"/>
      <c r="AD17" s="37" t="s">
        <v>41</v>
      </c>
      <c r="AE17" s="38" t="s">
        <v>94</v>
      </c>
    </row>
    <row r="18" spans="1:31" ht="55.2" x14ac:dyDescent="0.25">
      <c r="A18" s="13">
        <v>256</v>
      </c>
      <c r="B18" s="67" t="s">
        <v>34</v>
      </c>
      <c r="C18" s="67" t="s">
        <v>35</v>
      </c>
      <c r="D18" s="42" t="s">
        <v>54</v>
      </c>
      <c r="E18" s="68" t="s">
        <v>68</v>
      </c>
      <c r="F18" s="69" t="s">
        <v>69</v>
      </c>
      <c r="G18" s="84">
        <v>2020680010172</v>
      </c>
      <c r="H18" s="42" t="s">
        <v>62</v>
      </c>
      <c r="I18" s="30" t="s">
        <v>82</v>
      </c>
      <c r="J18" s="26">
        <v>44562</v>
      </c>
      <c r="K18" s="26">
        <v>44926</v>
      </c>
      <c r="L18" s="43">
        <v>1</v>
      </c>
      <c r="M18" s="71">
        <v>0.25</v>
      </c>
      <c r="N18" s="45">
        <f t="shared" si="0"/>
        <v>0.25</v>
      </c>
      <c r="O18" s="30" t="s">
        <v>63</v>
      </c>
      <c r="P18" s="31"/>
      <c r="Q18" s="32">
        <v>0</v>
      </c>
      <c r="R18" s="32">
        <v>0</v>
      </c>
      <c r="S18" s="31">
        <v>100000000</v>
      </c>
      <c r="T18" s="31"/>
      <c r="U18" s="33">
        <f t="shared" si="1"/>
        <v>100000000</v>
      </c>
      <c r="V18" s="31"/>
      <c r="W18" s="32"/>
      <c r="X18" s="32"/>
      <c r="Y18" s="31">
        <v>26000000</v>
      </c>
      <c r="Z18" s="34"/>
      <c r="AA18" s="33">
        <f>SUM(V18:Z18)</f>
        <v>26000000</v>
      </c>
      <c r="AB18" s="46">
        <f t="shared" si="3"/>
        <v>0.26</v>
      </c>
      <c r="AC18" s="47"/>
      <c r="AD18" s="48" t="s">
        <v>41</v>
      </c>
      <c r="AE18" s="38" t="s">
        <v>94</v>
      </c>
    </row>
    <row r="19" spans="1:31" ht="82.8" x14ac:dyDescent="0.25">
      <c r="A19" s="5">
        <v>301</v>
      </c>
      <c r="B19" s="20" t="s">
        <v>70</v>
      </c>
      <c r="C19" s="20" t="s">
        <v>71</v>
      </c>
      <c r="D19" s="21" t="s">
        <v>72</v>
      </c>
      <c r="E19" s="22" t="s">
        <v>73</v>
      </c>
      <c r="F19" s="23" t="s">
        <v>74</v>
      </c>
      <c r="G19" s="64">
        <v>2021680010124</v>
      </c>
      <c r="H19" s="21" t="s">
        <v>76</v>
      </c>
      <c r="I19" s="30" t="s">
        <v>89</v>
      </c>
      <c r="J19" s="26">
        <v>44562</v>
      </c>
      <c r="K19" s="26">
        <v>44926</v>
      </c>
      <c r="L19" s="27">
        <v>1</v>
      </c>
      <c r="M19" s="28">
        <v>1</v>
      </c>
      <c r="N19" s="29">
        <f t="shared" si="0"/>
        <v>1</v>
      </c>
      <c r="O19" s="30" t="s">
        <v>78</v>
      </c>
      <c r="P19" s="31"/>
      <c r="Q19" s="32">
        <v>0</v>
      </c>
      <c r="R19" s="32">
        <v>0</v>
      </c>
      <c r="S19" s="31">
        <v>800550000</v>
      </c>
      <c r="T19" s="31"/>
      <c r="U19" s="33">
        <f t="shared" si="1"/>
        <v>800550000</v>
      </c>
      <c r="V19" s="31"/>
      <c r="W19" s="32"/>
      <c r="X19" s="32"/>
      <c r="Y19" s="31"/>
      <c r="Z19" s="34"/>
      <c r="AA19" s="33">
        <f>SUM(V19:Z19)</f>
        <v>0</v>
      </c>
      <c r="AB19" s="35">
        <f>IFERROR(AA19/U19,"-")</f>
        <v>0</v>
      </c>
      <c r="AC19" s="36"/>
      <c r="AD19" s="37" t="s">
        <v>41</v>
      </c>
      <c r="AE19" s="38" t="s">
        <v>94</v>
      </c>
    </row>
    <row r="20" spans="1:31" x14ac:dyDescent="0.25">
      <c r="A20" s="6">
        <f>SUM(--(FREQUENCY(A9:A19,A9:A19)&gt;0))</f>
        <v>11</v>
      </c>
      <c r="B20" s="7"/>
      <c r="C20" s="8"/>
      <c r="D20" s="8"/>
      <c r="E20" s="8"/>
      <c r="F20" s="8"/>
      <c r="G20" s="12"/>
      <c r="H20" s="8"/>
      <c r="I20" s="8"/>
      <c r="J20" s="8"/>
      <c r="K20" s="9"/>
      <c r="L20" s="10"/>
      <c r="M20" s="70" t="s">
        <v>16</v>
      </c>
      <c r="N20" s="1">
        <f>IFERROR(AVERAGE(N9:N19),"-")</f>
        <v>0.5871848943709963</v>
      </c>
      <c r="O20" s="2"/>
      <c r="P20" s="11">
        <f t="shared" ref="P20:Z20" si="4">SUM(P9:P19)</f>
        <v>0</v>
      </c>
      <c r="Q20" s="11">
        <f t="shared" si="4"/>
        <v>0</v>
      </c>
      <c r="R20" s="11">
        <f t="shared" si="4"/>
        <v>0</v>
      </c>
      <c r="S20" s="11">
        <f>SUM(S9:S19)</f>
        <v>5743702053.0766354</v>
      </c>
      <c r="T20" s="11">
        <f t="shared" si="4"/>
        <v>0</v>
      </c>
      <c r="U20" s="3">
        <f>SUM(U9:U19)</f>
        <v>5743702053.0766354</v>
      </c>
      <c r="V20" s="11">
        <f t="shared" si="4"/>
        <v>0</v>
      </c>
      <c r="W20" s="11">
        <f t="shared" si="4"/>
        <v>0</v>
      </c>
      <c r="X20" s="11">
        <f t="shared" si="4"/>
        <v>0</v>
      </c>
      <c r="Y20" s="11">
        <f t="shared" si="4"/>
        <v>958491007</v>
      </c>
      <c r="Z20" s="11">
        <f t="shared" si="4"/>
        <v>0</v>
      </c>
      <c r="AA20" s="3">
        <f>SUM(AA9:AA19)</f>
        <v>958491007</v>
      </c>
      <c r="AB20" s="4">
        <f>IFERROR(AA20/U20,"-")</f>
        <v>0.16687686759214482</v>
      </c>
      <c r="AC20" s="3">
        <f>SUM(AC9:AC19)</f>
        <v>0</v>
      </c>
      <c r="AD20" s="2"/>
      <c r="AE20" s="2"/>
    </row>
    <row r="22" spans="1:31" x14ac:dyDescent="0.25">
      <c r="O22" s="57"/>
    </row>
    <row r="23" spans="1:31" x14ac:dyDescent="0.25">
      <c r="S23" s="58"/>
      <c r="U23" s="59"/>
    </row>
    <row r="24" spans="1:31" x14ac:dyDescent="0.25">
      <c r="AA24" s="57"/>
    </row>
    <row r="27" spans="1:31" x14ac:dyDescent="0.25">
      <c r="S27" s="60"/>
    </row>
    <row r="32" spans="1:31" x14ac:dyDescent="0.25">
      <c r="U32" s="61"/>
    </row>
  </sheetData>
  <mergeCells count="18">
    <mergeCell ref="A1:A4"/>
    <mergeCell ref="A5:C5"/>
    <mergeCell ref="A6:C6"/>
    <mergeCell ref="AC1:AE1"/>
    <mergeCell ref="AC2:AE2"/>
    <mergeCell ref="AC3:AE3"/>
    <mergeCell ref="AC4:AE4"/>
    <mergeCell ref="B1:AB4"/>
    <mergeCell ref="AB7:AB8"/>
    <mergeCell ref="D5:G5"/>
    <mergeCell ref="D6:G6"/>
    <mergeCell ref="AC7:AC8"/>
    <mergeCell ref="AD7:AE7"/>
    <mergeCell ref="B7:F7"/>
    <mergeCell ref="G7:K7"/>
    <mergeCell ref="L7:N7"/>
    <mergeCell ref="O7:U7"/>
    <mergeCell ref="V7:AA7"/>
  </mergeCells>
  <conditionalFormatting sqref="N9:N19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DTB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2021-08-26T12:39:14Z</cp:lastPrinted>
  <dcterms:created xsi:type="dcterms:W3CDTF">2008-07-08T21:30:46Z</dcterms:created>
  <dcterms:modified xsi:type="dcterms:W3CDTF">2022-04-06T21:43:49Z</dcterms:modified>
</cp:coreProperties>
</file>