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ÑO 2022\EJECUCIONES 2022\EJECUCIONES PARA PUBLICAR\"/>
    </mc:Choice>
  </mc:AlternateContent>
  <xr:revisionPtr revIDLastSave="0" documentId="13_ncr:1_{E74BA11C-3F97-4961-91DA-760EF445288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EBRERO 202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9" i="2" l="1"/>
  <c r="J179" i="2" s="1"/>
  <c r="I174" i="2"/>
  <c r="J174" i="2" s="1"/>
  <c r="I159" i="2"/>
  <c r="J159" i="2" s="1"/>
  <c r="I118" i="2"/>
  <c r="I126" i="2"/>
  <c r="J126" i="2" s="1"/>
  <c r="J127" i="2"/>
  <c r="I127" i="2"/>
  <c r="X1424" i="2" l="1"/>
  <c r="W1424" i="2"/>
  <c r="V1424" i="2"/>
  <c r="U1424" i="2"/>
  <c r="X1422" i="2"/>
  <c r="V1422" i="2"/>
  <c r="U1422" i="2"/>
  <c r="X1420" i="2"/>
  <c r="W1420" i="2"/>
  <c r="V1420" i="2"/>
  <c r="U1420" i="2"/>
  <c r="X1418" i="2"/>
  <c r="V1418" i="2"/>
  <c r="U1418" i="2"/>
  <c r="X1416" i="2"/>
  <c r="V1416" i="2"/>
  <c r="U1416" i="2"/>
  <c r="X1406" i="2"/>
  <c r="V1406" i="2"/>
  <c r="U1406" i="2"/>
  <c r="X1404" i="2"/>
  <c r="V1404" i="2"/>
  <c r="U1404" i="2"/>
  <c r="X1402" i="2"/>
  <c r="V1402" i="2"/>
  <c r="U1402" i="2"/>
  <c r="X1400" i="2"/>
  <c r="V1400" i="2"/>
  <c r="U1400" i="2"/>
  <c r="X1397" i="2"/>
  <c r="V1397" i="2"/>
  <c r="U1397" i="2"/>
  <c r="X1395" i="2"/>
  <c r="V1395" i="2"/>
  <c r="U1395" i="2"/>
  <c r="X1393" i="2"/>
  <c r="V1393" i="2"/>
  <c r="U1393" i="2"/>
  <c r="X1391" i="2"/>
  <c r="W1391" i="2"/>
  <c r="V1391" i="2"/>
  <c r="U1391" i="2"/>
  <c r="X1224" i="2"/>
  <c r="W1224" i="2"/>
  <c r="V1224" i="2"/>
  <c r="U1224" i="2"/>
  <c r="X1222" i="2"/>
  <c r="W1222" i="2"/>
  <c r="V1222" i="2"/>
  <c r="U1222" i="2"/>
  <c r="X1381" i="2"/>
  <c r="V1381" i="2"/>
  <c r="U1381" i="2"/>
  <c r="X1379" i="2"/>
  <c r="V1379" i="2"/>
  <c r="U1379" i="2"/>
  <c r="X1377" i="2"/>
  <c r="V1377" i="2"/>
  <c r="U1377" i="2"/>
  <c r="X1375" i="2"/>
  <c r="W1375" i="2"/>
  <c r="V1375" i="2"/>
  <c r="U1375" i="2"/>
  <c r="X1374" i="2"/>
  <c r="V1374" i="2"/>
  <c r="U1374" i="2"/>
  <c r="X1372" i="2"/>
  <c r="V1372" i="2"/>
  <c r="U1372" i="2"/>
  <c r="X1370" i="2"/>
  <c r="V1370" i="2"/>
  <c r="U1370" i="2"/>
  <c r="X1368" i="2"/>
  <c r="W1368" i="2"/>
  <c r="V1368" i="2"/>
  <c r="U1368" i="2"/>
  <c r="X1366" i="2"/>
  <c r="W1366" i="2"/>
  <c r="V1366" i="2"/>
  <c r="U1366" i="2"/>
  <c r="X1362" i="2"/>
  <c r="W1362" i="2"/>
  <c r="V1362" i="2"/>
  <c r="U1362" i="2"/>
  <c r="X1360" i="2"/>
  <c r="W1360" i="2"/>
  <c r="V1360" i="2"/>
  <c r="U1360" i="2"/>
  <c r="X1358" i="2"/>
  <c r="W1358" i="2"/>
  <c r="V1358" i="2"/>
  <c r="U1358" i="2"/>
  <c r="X1356" i="2"/>
  <c r="W1356" i="2"/>
  <c r="V1356" i="2"/>
  <c r="U1356" i="2"/>
  <c r="X1354" i="2"/>
  <c r="W1354" i="2"/>
  <c r="V1354" i="2"/>
  <c r="U1354" i="2"/>
  <c r="X1353" i="2"/>
  <c r="V1353" i="2"/>
  <c r="U1353" i="2"/>
  <c r="X1351" i="2"/>
  <c r="W1351" i="2"/>
  <c r="V1351" i="2"/>
  <c r="U1351" i="2"/>
  <c r="X1350" i="2"/>
  <c r="V1350" i="2"/>
  <c r="U1350" i="2"/>
  <c r="X1348" i="2"/>
  <c r="V1348" i="2"/>
  <c r="U1348" i="2"/>
  <c r="X1346" i="2"/>
  <c r="W1346" i="2"/>
  <c r="V1346" i="2"/>
  <c r="U1346" i="2"/>
  <c r="X1345" i="2"/>
  <c r="V1345" i="2"/>
  <c r="U1345" i="2"/>
  <c r="X1343" i="2"/>
  <c r="W1343" i="2"/>
  <c r="V1343" i="2"/>
  <c r="U1343" i="2"/>
  <c r="X1339" i="2"/>
  <c r="V1339" i="2"/>
  <c r="U1339" i="2"/>
  <c r="X1341" i="2"/>
  <c r="W1341" i="2"/>
  <c r="V1341" i="2"/>
  <c r="U1341" i="2"/>
  <c r="X1335" i="2"/>
  <c r="V1335" i="2"/>
  <c r="U1335" i="2"/>
  <c r="X1333" i="2"/>
  <c r="W1333" i="2"/>
  <c r="V1333" i="2"/>
  <c r="U1333" i="2"/>
  <c r="X1331" i="2"/>
  <c r="W1331" i="2"/>
  <c r="V1331" i="2"/>
  <c r="U1331" i="2"/>
  <c r="X1330" i="2"/>
  <c r="W1330" i="2"/>
  <c r="V1330" i="2"/>
  <c r="U1330" i="2"/>
  <c r="X1328" i="2"/>
  <c r="W1328" i="2"/>
  <c r="V1328" i="2"/>
  <c r="U1328" i="2"/>
  <c r="X1326" i="2"/>
  <c r="V1326" i="2"/>
  <c r="U1326" i="2"/>
  <c r="X1324" i="2"/>
  <c r="V1324" i="2"/>
  <c r="U1324" i="2"/>
  <c r="X1323" i="2"/>
  <c r="V1323" i="2"/>
  <c r="U1323" i="2"/>
  <c r="X1320" i="2"/>
  <c r="V1320" i="2"/>
  <c r="U1320" i="2"/>
  <c r="X1318" i="2"/>
  <c r="V1318" i="2"/>
  <c r="U1318" i="2"/>
  <c r="X1316" i="2"/>
  <c r="V1316" i="2"/>
  <c r="U1316" i="2"/>
  <c r="X1314" i="2"/>
  <c r="W1314" i="2"/>
  <c r="V1314" i="2"/>
  <c r="U1314" i="2"/>
  <c r="X1312" i="2"/>
  <c r="V1312" i="2"/>
  <c r="U1312" i="2"/>
  <c r="X1310" i="2"/>
  <c r="W1310" i="2"/>
  <c r="V1310" i="2"/>
  <c r="U1310" i="2"/>
  <c r="X1308" i="2"/>
  <c r="W1308" i="2"/>
  <c r="V1308" i="2"/>
  <c r="U1308" i="2"/>
  <c r="X1306" i="2"/>
  <c r="W1306" i="2"/>
  <c r="V1306" i="2"/>
  <c r="U1306" i="2"/>
  <c r="X1304" i="2"/>
  <c r="W1304" i="2"/>
  <c r="V1304" i="2"/>
  <c r="U1304" i="2"/>
  <c r="X1302" i="2"/>
  <c r="W1302" i="2"/>
  <c r="V1302" i="2"/>
  <c r="U1302" i="2"/>
  <c r="X1299" i="2"/>
  <c r="W1299" i="2"/>
  <c r="V1299" i="2"/>
  <c r="U1299" i="2"/>
  <c r="X1301" i="2"/>
  <c r="W1301" i="2"/>
  <c r="V1301" i="2"/>
  <c r="U1301" i="2"/>
  <c r="X1297" i="2"/>
  <c r="W1297" i="2"/>
  <c r="V1297" i="2"/>
  <c r="U1297" i="2"/>
  <c r="X1295" i="2"/>
  <c r="W1295" i="2"/>
  <c r="V1295" i="2"/>
  <c r="U1295" i="2"/>
  <c r="X1293" i="2"/>
  <c r="W1293" i="2"/>
  <c r="V1293" i="2"/>
  <c r="U1293" i="2"/>
  <c r="X1291" i="2"/>
  <c r="V1291" i="2"/>
  <c r="U1291" i="2"/>
  <c r="X1289" i="2"/>
  <c r="V1289" i="2"/>
  <c r="U1289" i="2"/>
  <c r="X1287" i="2"/>
  <c r="V1287" i="2"/>
  <c r="U1287" i="2"/>
  <c r="X1285" i="2"/>
  <c r="V1285" i="2"/>
  <c r="U1285" i="2"/>
  <c r="X1283" i="2"/>
  <c r="V1283" i="2"/>
  <c r="U1283" i="2"/>
  <c r="X1281" i="2"/>
  <c r="V1281" i="2"/>
  <c r="U1281" i="2"/>
  <c r="X1279" i="2"/>
  <c r="V1279" i="2"/>
  <c r="U1279" i="2"/>
  <c r="X1277" i="2"/>
  <c r="V1277" i="2"/>
  <c r="U1277" i="2"/>
  <c r="X1275" i="2"/>
  <c r="V1275" i="2"/>
  <c r="U1275" i="2"/>
  <c r="X1273" i="2"/>
  <c r="V1273" i="2"/>
  <c r="U1273" i="2"/>
  <c r="X1271" i="2"/>
  <c r="V1271" i="2"/>
  <c r="U1271" i="2"/>
  <c r="X1269" i="2"/>
  <c r="V1269" i="2"/>
  <c r="U1269" i="2"/>
  <c r="X1267" i="2"/>
  <c r="V1267" i="2"/>
  <c r="U1267" i="2"/>
  <c r="X1265" i="2"/>
  <c r="W1265" i="2"/>
  <c r="V1265" i="2"/>
  <c r="U1265" i="2"/>
  <c r="X1263" i="2"/>
  <c r="W1263" i="2"/>
  <c r="V1263" i="2"/>
  <c r="U1263" i="2"/>
  <c r="X1261" i="2"/>
  <c r="W1261" i="2"/>
  <c r="V1261" i="2"/>
  <c r="U1261" i="2"/>
  <c r="X1260" i="2"/>
  <c r="W1260" i="2"/>
  <c r="V1260" i="2"/>
  <c r="U1260" i="2"/>
  <c r="X1258" i="2"/>
  <c r="W1258" i="2"/>
  <c r="V1258" i="2"/>
  <c r="U1258" i="2"/>
  <c r="X1256" i="2"/>
  <c r="W1256" i="2"/>
  <c r="V1256" i="2"/>
  <c r="U1256" i="2"/>
  <c r="X1254" i="2"/>
  <c r="W1254" i="2"/>
  <c r="V1254" i="2"/>
  <c r="U1254" i="2"/>
  <c r="X1252" i="2"/>
  <c r="V1252" i="2"/>
  <c r="U1252" i="2"/>
  <c r="X1250" i="2"/>
  <c r="W1250" i="2"/>
  <c r="V1250" i="2"/>
  <c r="U1250" i="2"/>
  <c r="X1249" i="2"/>
  <c r="V1249" i="2"/>
  <c r="U1249" i="2"/>
  <c r="X1247" i="2"/>
  <c r="V1247" i="2"/>
  <c r="U1247" i="2"/>
  <c r="X1245" i="2"/>
  <c r="V1245" i="2"/>
  <c r="U1245" i="2"/>
  <c r="X1242" i="2"/>
  <c r="W1242" i="2"/>
  <c r="V1242" i="2"/>
  <c r="U1242" i="2"/>
  <c r="X1241" i="2"/>
  <c r="V1241" i="2"/>
  <c r="U1241" i="2"/>
  <c r="X1239" i="2"/>
  <c r="V1239" i="2"/>
  <c r="U1239" i="2"/>
  <c r="X1237" i="2"/>
  <c r="V1237" i="2"/>
  <c r="U1237" i="2"/>
  <c r="X1235" i="2"/>
  <c r="V1235" i="2"/>
  <c r="U1235" i="2"/>
  <c r="X1233" i="2"/>
  <c r="W1233" i="2"/>
  <c r="V1233" i="2"/>
  <c r="U1233" i="2"/>
  <c r="X1230" i="2"/>
  <c r="W1230" i="2"/>
  <c r="V1230" i="2"/>
  <c r="U1230" i="2"/>
  <c r="X1228" i="2"/>
  <c r="V1228" i="2"/>
  <c r="U1228" i="2"/>
  <c r="X1226" i="2"/>
  <c r="W1226" i="2"/>
  <c r="V1226" i="2"/>
  <c r="U1226" i="2"/>
  <c r="X1220" i="2"/>
  <c r="V1220" i="2"/>
  <c r="U1220" i="2"/>
  <c r="X1215" i="2"/>
  <c r="W1215" i="2"/>
  <c r="V1215" i="2"/>
  <c r="U1215" i="2"/>
  <c r="X1213" i="2"/>
  <c r="W1213" i="2"/>
  <c r="V1213" i="2"/>
  <c r="U1213" i="2"/>
  <c r="V1144" i="2"/>
  <c r="X1144" i="2"/>
  <c r="X1200" i="2"/>
  <c r="V1200" i="2"/>
  <c r="U1200" i="2"/>
  <c r="X1198" i="2"/>
  <c r="V1198" i="2"/>
  <c r="U1198" i="2"/>
  <c r="X1196" i="2"/>
  <c r="V1196" i="2"/>
  <c r="U1196" i="2"/>
  <c r="X1194" i="2"/>
  <c r="V1194" i="2"/>
  <c r="U1194" i="2"/>
  <c r="X1192" i="2"/>
  <c r="V1192" i="2"/>
  <c r="U1192" i="2"/>
  <c r="X1191" i="2"/>
  <c r="V1191" i="2"/>
  <c r="U1191" i="2"/>
  <c r="X1189" i="2"/>
  <c r="V1189" i="2"/>
  <c r="U1189" i="2"/>
  <c r="X1187" i="2"/>
  <c r="V1187" i="2"/>
  <c r="U1187" i="2"/>
  <c r="X1185" i="2"/>
  <c r="V1185" i="2"/>
  <c r="U1185" i="2"/>
  <c r="X1183" i="2"/>
  <c r="V1183" i="2"/>
  <c r="U1183" i="2"/>
  <c r="X1181" i="2"/>
  <c r="V1181" i="2"/>
  <c r="U1181" i="2"/>
  <c r="X1179" i="2"/>
  <c r="V1179" i="2"/>
  <c r="U1179" i="2"/>
  <c r="X1177" i="2"/>
  <c r="V1177" i="2"/>
  <c r="U1177" i="2"/>
  <c r="X1175" i="2"/>
  <c r="V1175" i="2"/>
  <c r="U1175" i="2"/>
  <c r="X1173" i="2"/>
  <c r="V1173" i="2"/>
  <c r="U1173" i="2"/>
  <c r="X1171" i="2"/>
  <c r="V1171" i="2"/>
  <c r="U1171" i="2"/>
  <c r="X1169" i="2"/>
  <c r="V1169" i="2"/>
  <c r="U1169" i="2"/>
  <c r="X1167" i="2"/>
  <c r="V1167" i="2"/>
  <c r="U1167" i="2"/>
  <c r="X1165" i="2"/>
  <c r="V1165" i="2"/>
  <c r="U1165" i="2"/>
  <c r="X1163" i="2"/>
  <c r="V1163" i="2"/>
  <c r="U1163" i="2"/>
  <c r="X1161" i="2"/>
  <c r="V1161" i="2"/>
  <c r="U1161" i="2"/>
  <c r="X1159" i="2"/>
  <c r="V1159" i="2"/>
  <c r="U1159" i="2"/>
  <c r="X1157" i="2"/>
  <c r="V1157" i="2"/>
  <c r="U1157" i="2"/>
  <c r="X1155" i="2"/>
  <c r="V1155" i="2"/>
  <c r="U1155" i="2"/>
  <c r="X1152" i="2"/>
  <c r="V1152" i="2"/>
  <c r="U1152" i="2"/>
  <c r="X1153" i="2"/>
  <c r="V1153" i="2"/>
  <c r="U1153" i="2"/>
  <c r="X1150" i="2"/>
  <c r="V1150" i="2"/>
  <c r="U1150" i="2"/>
  <c r="X1148" i="2"/>
  <c r="V1148" i="2"/>
  <c r="U1148" i="2"/>
  <c r="X1146" i="2"/>
  <c r="W1146" i="2"/>
  <c r="V1146" i="2"/>
  <c r="U1146" i="2"/>
  <c r="U1144" i="2"/>
  <c r="X1142" i="2"/>
  <c r="W1142" i="2"/>
  <c r="V1142" i="2"/>
  <c r="U1142" i="2"/>
  <c r="X1134" i="2" l="1"/>
  <c r="V1134" i="2"/>
  <c r="U1134" i="2"/>
  <c r="X1133" i="2"/>
  <c r="V1133" i="2"/>
  <c r="U1133" i="2"/>
  <c r="X1132" i="2"/>
  <c r="V1132" i="2"/>
  <c r="U1132" i="2"/>
  <c r="X1131" i="2"/>
  <c r="V1131" i="2"/>
  <c r="U1131" i="2"/>
  <c r="X1124" i="2"/>
  <c r="V1124" i="2"/>
  <c r="U1124" i="2"/>
  <c r="X1122" i="2"/>
  <c r="V1122" i="2"/>
  <c r="U1122" i="2"/>
  <c r="X1120" i="2"/>
  <c r="V1120" i="2"/>
  <c r="U1120" i="2"/>
  <c r="X1118" i="2"/>
  <c r="V1118" i="2"/>
  <c r="U1118" i="2"/>
  <c r="X1116" i="2"/>
  <c r="V1116" i="2"/>
  <c r="U1116" i="2"/>
  <c r="X1114" i="2"/>
  <c r="V1114" i="2"/>
  <c r="U1114" i="2"/>
  <c r="X1112" i="2"/>
  <c r="V1112" i="2"/>
  <c r="U1112" i="2"/>
  <c r="X1110" i="2"/>
  <c r="V1110" i="2"/>
  <c r="U1110" i="2"/>
  <c r="X1108" i="2"/>
  <c r="V1108" i="2"/>
  <c r="U1108" i="2"/>
  <c r="X1097" i="2"/>
  <c r="V1097" i="2"/>
  <c r="U1097" i="2"/>
  <c r="V1095" i="2"/>
  <c r="X1093" i="2"/>
  <c r="V1093" i="2"/>
  <c r="U1093" i="2"/>
  <c r="X1091" i="2"/>
  <c r="V1091" i="2"/>
  <c r="U1091" i="2"/>
  <c r="X1089" i="2"/>
  <c r="V1089" i="2"/>
  <c r="U1089" i="2"/>
  <c r="X1087" i="2"/>
  <c r="V1087" i="2"/>
  <c r="U1087" i="2"/>
  <c r="V1085" i="2"/>
  <c r="U1085" i="2"/>
  <c r="V1083" i="2"/>
  <c r="V1080" i="2"/>
  <c r="U1080" i="2"/>
  <c r="V1078" i="2"/>
  <c r="I1095" i="2"/>
  <c r="J1095" i="2" s="1"/>
  <c r="U1095" i="2" s="1"/>
  <c r="I1085" i="2"/>
  <c r="J1085" i="2" s="1"/>
  <c r="X1085" i="2" s="1"/>
  <c r="I1080" i="2"/>
  <c r="J1080" i="2" s="1"/>
  <c r="X1080" i="2" s="1"/>
  <c r="X1067" i="2"/>
  <c r="V1067" i="2"/>
  <c r="U1067" i="2"/>
  <c r="X1065" i="2"/>
  <c r="V1065" i="2"/>
  <c r="U1065" i="2"/>
  <c r="X1063" i="2"/>
  <c r="V1063" i="2"/>
  <c r="U1063" i="2"/>
  <c r="X1061" i="2"/>
  <c r="V1061" i="2"/>
  <c r="U1061" i="2"/>
  <c r="X1060" i="2"/>
  <c r="V1060" i="2"/>
  <c r="U1060" i="2"/>
  <c r="X1059" i="2"/>
  <c r="V1059" i="2"/>
  <c r="U1059" i="2"/>
  <c r="X1057" i="2"/>
  <c r="V1057" i="2"/>
  <c r="U1057" i="2"/>
  <c r="X1055" i="2"/>
  <c r="V1055" i="2"/>
  <c r="U1055" i="2"/>
  <c r="X1053" i="2"/>
  <c r="V1053" i="2"/>
  <c r="U1053" i="2"/>
  <c r="X1051" i="2"/>
  <c r="V1051" i="2"/>
  <c r="U1051" i="2"/>
  <c r="X1049" i="2"/>
  <c r="V1049" i="2"/>
  <c r="U1049" i="2"/>
  <c r="X1047" i="2"/>
  <c r="V1047" i="2"/>
  <c r="U1047" i="2"/>
  <c r="X1045" i="2"/>
  <c r="V1045" i="2"/>
  <c r="U1045" i="2"/>
  <c r="X1043" i="2"/>
  <c r="V1043" i="2"/>
  <c r="U1043" i="2"/>
  <c r="X1041" i="2"/>
  <c r="V1041" i="2"/>
  <c r="U1041" i="2"/>
  <c r="X1039" i="2"/>
  <c r="V1039" i="2"/>
  <c r="U1039" i="2"/>
  <c r="X1037" i="2"/>
  <c r="V1037" i="2"/>
  <c r="U1037" i="2"/>
  <c r="X1035" i="2"/>
  <c r="V1035" i="2"/>
  <c r="U1035" i="2"/>
  <c r="X1033" i="2"/>
  <c r="V1033" i="2"/>
  <c r="U1033" i="2"/>
  <c r="X1031" i="2"/>
  <c r="V1031" i="2"/>
  <c r="U1031" i="2"/>
  <c r="X1029" i="2"/>
  <c r="V1029" i="2"/>
  <c r="U1029" i="2"/>
  <c r="X1027" i="2"/>
  <c r="V1027" i="2"/>
  <c r="U1027" i="2"/>
  <c r="X1025" i="2"/>
  <c r="V1025" i="2"/>
  <c r="U1025" i="2"/>
  <c r="X1023" i="2"/>
  <c r="V1023" i="2"/>
  <c r="U1023" i="2"/>
  <c r="X1019" i="2"/>
  <c r="V1019" i="2"/>
  <c r="U1019" i="2"/>
  <c r="W918" i="2"/>
  <c r="V918" i="2"/>
  <c r="X1007" i="2"/>
  <c r="V1007" i="2"/>
  <c r="U1007" i="2"/>
  <c r="X1005" i="2"/>
  <c r="V1005" i="2"/>
  <c r="U1005" i="2"/>
  <c r="X1004" i="2"/>
  <c r="V1004" i="2"/>
  <c r="U1004" i="2"/>
  <c r="X1003" i="2"/>
  <c r="V1003" i="2"/>
  <c r="U1003" i="2"/>
  <c r="X1001" i="2"/>
  <c r="V1001" i="2"/>
  <c r="U1001" i="2"/>
  <c r="X996" i="2"/>
  <c r="V996" i="2"/>
  <c r="U996" i="2"/>
  <c r="X994" i="2"/>
  <c r="V994" i="2"/>
  <c r="U994" i="2"/>
  <c r="X992" i="2"/>
  <c r="V992" i="2"/>
  <c r="U992" i="2"/>
  <c r="X985" i="2"/>
  <c r="V985" i="2"/>
  <c r="U985" i="2"/>
  <c r="X984" i="2"/>
  <c r="V984" i="2"/>
  <c r="U984" i="2"/>
  <c r="X976" i="2"/>
  <c r="V976" i="2"/>
  <c r="U976" i="2"/>
  <c r="X973" i="2"/>
  <c r="V973" i="2"/>
  <c r="U973" i="2"/>
  <c r="X971" i="2"/>
  <c r="V971" i="2"/>
  <c r="U971" i="2"/>
  <c r="X967" i="2"/>
  <c r="V967" i="2"/>
  <c r="U967" i="2"/>
  <c r="X965" i="2"/>
  <c r="V965" i="2"/>
  <c r="U965" i="2"/>
  <c r="X960" i="2"/>
  <c r="V960" i="2"/>
  <c r="U960" i="2"/>
  <c r="X958" i="2"/>
  <c r="V958" i="2"/>
  <c r="U958" i="2"/>
  <c r="X947" i="2"/>
  <c r="V947" i="2"/>
  <c r="U947" i="2"/>
  <c r="X945" i="2"/>
  <c r="V945" i="2"/>
  <c r="U945" i="2"/>
  <c r="X942" i="2"/>
  <c r="V942" i="2"/>
  <c r="U942" i="2"/>
  <c r="X940" i="2"/>
  <c r="V940" i="2"/>
  <c r="U940" i="2"/>
  <c r="X938" i="2"/>
  <c r="V938" i="2"/>
  <c r="U938" i="2"/>
  <c r="X936" i="2"/>
  <c r="V936" i="2"/>
  <c r="U936" i="2"/>
  <c r="X934" i="2"/>
  <c r="V934" i="2"/>
  <c r="U934" i="2"/>
  <c r="X932" i="2"/>
  <c r="V932" i="2"/>
  <c r="U932" i="2"/>
  <c r="X930" i="2"/>
  <c r="V930" i="2"/>
  <c r="U930" i="2"/>
  <c r="X928" i="2"/>
  <c r="V928" i="2"/>
  <c r="U928" i="2"/>
  <c r="X926" i="2"/>
  <c r="V926" i="2"/>
  <c r="U926" i="2"/>
  <c r="X924" i="2"/>
  <c r="V924" i="2"/>
  <c r="U924" i="2"/>
  <c r="X922" i="2"/>
  <c r="V922" i="2"/>
  <c r="U922" i="2"/>
  <c r="X920" i="2"/>
  <c r="V920" i="2"/>
  <c r="U920" i="2"/>
  <c r="X917" i="2"/>
  <c r="V917" i="2"/>
  <c r="U917" i="2"/>
  <c r="X915" i="2"/>
  <c r="V915" i="2"/>
  <c r="U915" i="2"/>
  <c r="X913" i="2"/>
  <c r="V913" i="2"/>
  <c r="U913" i="2"/>
  <c r="X911" i="2"/>
  <c r="V911" i="2"/>
  <c r="U911" i="2"/>
  <c r="X909" i="2"/>
  <c r="V909" i="2"/>
  <c r="U909" i="2"/>
  <c r="X907" i="2"/>
  <c r="V907" i="2"/>
  <c r="U907" i="2"/>
  <c r="X905" i="2"/>
  <c r="V905" i="2"/>
  <c r="U905" i="2"/>
  <c r="X903" i="2"/>
  <c r="V903" i="2"/>
  <c r="U903" i="2"/>
  <c r="X901" i="2"/>
  <c r="V901" i="2"/>
  <c r="U901" i="2"/>
  <c r="X898" i="2"/>
  <c r="V898" i="2"/>
  <c r="U898" i="2"/>
  <c r="X896" i="2"/>
  <c r="V896" i="2"/>
  <c r="U896" i="2"/>
  <c r="X894" i="2"/>
  <c r="V894" i="2"/>
  <c r="U894" i="2"/>
  <c r="X892" i="2"/>
  <c r="V892" i="2"/>
  <c r="U892" i="2"/>
  <c r="X888" i="2"/>
  <c r="V888" i="2"/>
  <c r="U888" i="2"/>
  <c r="X886" i="2"/>
  <c r="V886" i="2"/>
  <c r="U886" i="2"/>
  <c r="X884" i="2"/>
  <c r="V884" i="2"/>
  <c r="U884" i="2"/>
  <c r="X882" i="2"/>
  <c r="V882" i="2"/>
  <c r="U882" i="2"/>
  <c r="X880" i="2"/>
  <c r="V880" i="2"/>
  <c r="U880" i="2"/>
  <c r="X875" i="2"/>
  <c r="V875" i="2"/>
  <c r="U875" i="2"/>
  <c r="X873" i="2"/>
  <c r="V873" i="2"/>
  <c r="U873" i="2"/>
  <c r="X871" i="2"/>
  <c r="V871" i="2"/>
  <c r="U871" i="2"/>
  <c r="X869" i="2"/>
  <c r="V869" i="2"/>
  <c r="U869" i="2"/>
  <c r="X865" i="2"/>
  <c r="V865" i="2"/>
  <c r="U865" i="2"/>
  <c r="V852" i="2"/>
  <c r="X851" i="2"/>
  <c r="V851" i="2"/>
  <c r="U851" i="2"/>
  <c r="X849" i="2"/>
  <c r="V849" i="2"/>
  <c r="U849" i="2"/>
  <c r="X847" i="2"/>
  <c r="V847" i="2"/>
  <c r="U847" i="2"/>
  <c r="X845" i="2"/>
  <c r="V845" i="2"/>
  <c r="U845" i="2"/>
  <c r="X843" i="2"/>
  <c r="V843" i="2"/>
  <c r="U843" i="2"/>
  <c r="X841" i="2"/>
  <c r="V841" i="2"/>
  <c r="U841" i="2"/>
  <c r="X839" i="2"/>
  <c r="V839" i="2"/>
  <c r="U839" i="2"/>
  <c r="X837" i="2"/>
  <c r="V837" i="2"/>
  <c r="U837" i="2"/>
  <c r="X835" i="2"/>
  <c r="V835" i="2"/>
  <c r="U835" i="2"/>
  <c r="X833" i="2"/>
  <c r="V833" i="2"/>
  <c r="U833" i="2"/>
  <c r="X832" i="2"/>
  <c r="V832" i="2"/>
  <c r="U832" i="2"/>
  <c r="X831" i="2"/>
  <c r="V831" i="2"/>
  <c r="U831" i="2"/>
  <c r="X829" i="2"/>
  <c r="V829" i="2"/>
  <c r="U829" i="2"/>
  <c r="X828" i="2"/>
  <c r="V828" i="2"/>
  <c r="U828" i="2"/>
  <c r="X827" i="2"/>
  <c r="V827" i="2"/>
  <c r="U827" i="2"/>
  <c r="X825" i="2"/>
  <c r="V825" i="2"/>
  <c r="U825" i="2"/>
  <c r="X823" i="2"/>
  <c r="V823" i="2"/>
  <c r="U823" i="2"/>
  <c r="X821" i="2"/>
  <c r="V821" i="2"/>
  <c r="U821" i="2"/>
  <c r="X819" i="2"/>
  <c r="V819" i="2"/>
  <c r="U819" i="2"/>
  <c r="X817" i="2"/>
  <c r="V817" i="2"/>
  <c r="U817" i="2"/>
  <c r="X816" i="2"/>
  <c r="V816" i="2"/>
  <c r="U816" i="2"/>
  <c r="X814" i="2"/>
  <c r="V814" i="2"/>
  <c r="U814" i="2"/>
  <c r="X812" i="2"/>
  <c r="V812" i="2"/>
  <c r="U812" i="2"/>
  <c r="X810" i="2"/>
  <c r="V810" i="2"/>
  <c r="U810" i="2"/>
  <c r="X808" i="2"/>
  <c r="V808" i="2"/>
  <c r="U808" i="2"/>
  <c r="V806" i="2"/>
  <c r="X804" i="2"/>
  <c r="V804" i="2"/>
  <c r="U804" i="2"/>
  <c r="X800" i="2"/>
  <c r="V800" i="2"/>
  <c r="U800" i="2"/>
  <c r="X798" i="2"/>
  <c r="V798" i="2"/>
  <c r="U798" i="2"/>
  <c r="X797" i="2"/>
  <c r="V797" i="2"/>
  <c r="U797" i="2"/>
  <c r="X796" i="2"/>
  <c r="V796" i="2"/>
  <c r="U796" i="2"/>
  <c r="X793" i="2"/>
  <c r="V793" i="2"/>
  <c r="U793" i="2"/>
  <c r="X791" i="2"/>
  <c r="V791" i="2"/>
  <c r="U791" i="2"/>
  <c r="X786" i="2"/>
  <c r="V786" i="2"/>
  <c r="U786" i="2"/>
  <c r="X781" i="2"/>
  <c r="V781" i="2"/>
  <c r="U781" i="2"/>
  <c r="W779" i="2"/>
  <c r="V779" i="2"/>
  <c r="X774" i="2"/>
  <c r="V774" i="2"/>
  <c r="U774" i="2"/>
  <c r="X770" i="2"/>
  <c r="V770" i="2"/>
  <c r="U770" i="2"/>
  <c r="W718" i="2"/>
  <c r="V718" i="2"/>
  <c r="U718" i="2"/>
  <c r="Q733" i="2"/>
  <c r="W733" i="2" s="1"/>
  <c r="V733" i="2"/>
  <c r="I718" i="2"/>
  <c r="J718" i="2" s="1"/>
  <c r="X718" i="2" s="1"/>
  <c r="Q692" i="2"/>
  <c r="W692" i="2" s="1"/>
  <c r="Q691" i="2"/>
  <c r="W691" i="2" s="1"/>
  <c r="Q690" i="2"/>
  <c r="Q689" i="2"/>
  <c r="W689" i="2" s="1"/>
  <c r="Q688" i="2"/>
  <c r="W688" i="2" s="1"/>
  <c r="V692" i="2"/>
  <c r="V691" i="2"/>
  <c r="W690" i="2"/>
  <c r="V690" i="2"/>
  <c r="V689" i="2"/>
  <c r="V688" i="2"/>
  <c r="X1095" i="2" l="1"/>
  <c r="V758" i="2"/>
  <c r="V757" i="2"/>
  <c r="V756" i="2"/>
  <c r="V755" i="2"/>
  <c r="V754" i="2"/>
  <c r="X746" i="2"/>
  <c r="V746" i="2"/>
  <c r="U746" i="2"/>
  <c r="X745" i="2"/>
  <c r="V745" i="2"/>
  <c r="U745" i="2"/>
  <c r="X737" i="2"/>
  <c r="V737" i="2"/>
  <c r="U737" i="2"/>
  <c r="V735" i="2"/>
  <c r="X730" i="2"/>
  <c r="V730" i="2"/>
  <c r="U730" i="2"/>
  <c r="X728" i="2"/>
  <c r="V728" i="2"/>
  <c r="U728" i="2"/>
  <c r="X726" i="2"/>
  <c r="V726" i="2"/>
  <c r="U726" i="2"/>
  <c r="X724" i="2"/>
  <c r="V724" i="2"/>
  <c r="U724" i="2"/>
  <c r="X722" i="2"/>
  <c r="V722" i="2"/>
  <c r="U722" i="2"/>
  <c r="X720" i="2"/>
  <c r="V720" i="2"/>
  <c r="U720" i="2"/>
  <c r="X717" i="2"/>
  <c r="V717" i="2"/>
  <c r="U717" i="2"/>
  <c r="X715" i="2"/>
  <c r="V715" i="2"/>
  <c r="U715" i="2"/>
  <c r="X713" i="2"/>
  <c r="V713" i="2"/>
  <c r="U713" i="2"/>
  <c r="X711" i="2"/>
  <c r="V711" i="2"/>
  <c r="U711" i="2"/>
  <c r="V709" i="2"/>
  <c r="X707" i="2"/>
  <c r="V707" i="2"/>
  <c r="U707" i="2"/>
  <c r="X705" i="2"/>
  <c r="V705" i="2"/>
  <c r="U705" i="2"/>
  <c r="X703" i="2"/>
  <c r="V703" i="2"/>
  <c r="U703" i="2"/>
  <c r="X700" i="2"/>
  <c r="V700" i="2"/>
  <c r="U700" i="2"/>
  <c r="X697" i="2"/>
  <c r="V697" i="2"/>
  <c r="U697" i="2"/>
  <c r="V696" i="2"/>
  <c r="V686" i="2"/>
  <c r="X684" i="2"/>
  <c r="V684" i="2"/>
  <c r="U684" i="2"/>
  <c r="X682" i="2"/>
  <c r="V682" i="2"/>
  <c r="U682" i="2"/>
  <c r="X679" i="2"/>
  <c r="V679" i="2"/>
  <c r="U679" i="2"/>
  <c r="X677" i="2"/>
  <c r="V677" i="2"/>
  <c r="U677" i="2"/>
  <c r="X675" i="2"/>
  <c r="V675" i="2"/>
  <c r="U675" i="2"/>
  <c r="X672" i="2"/>
  <c r="V672" i="2"/>
  <c r="U672" i="2"/>
  <c r="X670" i="2"/>
  <c r="V670" i="2"/>
  <c r="U670" i="2"/>
  <c r="W606" i="2" l="1"/>
  <c r="V606" i="2"/>
  <c r="I602" i="2"/>
  <c r="J602" i="2" s="1"/>
  <c r="I604" i="2"/>
  <c r="J604" i="2" s="1"/>
  <c r="I606" i="2"/>
  <c r="J606" i="2" s="1"/>
  <c r="X606" i="2" s="1"/>
  <c r="X662" i="2"/>
  <c r="V662" i="2"/>
  <c r="U662" i="2"/>
  <c r="X660" i="2"/>
  <c r="V660" i="2"/>
  <c r="U660" i="2"/>
  <c r="X658" i="2"/>
  <c r="V658" i="2"/>
  <c r="U658" i="2"/>
  <c r="X656" i="2"/>
  <c r="V656" i="2"/>
  <c r="U656" i="2"/>
  <c r="V654" i="2"/>
  <c r="V652" i="2"/>
  <c r="V650" i="2"/>
  <c r="V648" i="2"/>
  <c r="V646" i="2"/>
  <c r="V644" i="2"/>
  <c r="X642" i="2"/>
  <c r="V642" i="2"/>
  <c r="U642" i="2"/>
  <c r="X641" i="2"/>
  <c r="V641" i="2"/>
  <c r="U641" i="2"/>
  <c r="X639" i="2"/>
  <c r="V639" i="2"/>
  <c r="U639" i="2"/>
  <c r="V633" i="2"/>
  <c r="V631" i="2"/>
  <c r="V629" i="2"/>
  <c r="X628" i="2"/>
  <c r="V628" i="2"/>
  <c r="U628" i="2"/>
  <c r="X627" i="2"/>
  <c r="V627" i="2"/>
  <c r="U627" i="2"/>
  <c r="V625" i="2"/>
  <c r="X624" i="2"/>
  <c r="V624" i="2"/>
  <c r="U624" i="2"/>
  <c r="X623" i="2"/>
  <c r="V623" i="2"/>
  <c r="U623" i="2"/>
  <c r="V622" i="2"/>
  <c r="V620" i="2"/>
  <c r="X618" i="2"/>
  <c r="V618" i="2"/>
  <c r="U618" i="2"/>
  <c r="X617" i="2"/>
  <c r="V617" i="2"/>
  <c r="U617" i="2"/>
  <c r="X615" i="2"/>
  <c r="V615" i="2"/>
  <c r="U615" i="2"/>
  <c r="X613" i="2"/>
  <c r="V613" i="2"/>
  <c r="U613" i="2"/>
  <c r="X612" i="2"/>
  <c r="V612" i="2"/>
  <c r="U612" i="2"/>
  <c r="V610" i="2"/>
  <c r="V608" i="2"/>
  <c r="V604" i="2"/>
  <c r="V602" i="2"/>
  <c r="V600" i="2"/>
  <c r="V598" i="2"/>
  <c r="V596" i="2"/>
  <c r="V591" i="2"/>
  <c r="U606" i="2" l="1"/>
  <c r="U602" i="2"/>
  <c r="X602" i="2"/>
  <c r="U604" i="2"/>
  <c r="X604" i="2"/>
  <c r="X1442" i="2" l="1"/>
  <c r="V1442" i="2"/>
  <c r="U1442" i="2"/>
  <c r="X1440" i="2"/>
  <c r="V1440" i="2"/>
  <c r="U1440" i="2"/>
  <c r="X1437" i="2"/>
  <c r="V1437" i="2"/>
  <c r="U1437" i="2"/>
  <c r="X1434" i="2"/>
  <c r="V1434" i="2"/>
  <c r="U1434" i="2"/>
  <c r="X1516" i="2"/>
  <c r="V1516" i="2"/>
  <c r="U1516" i="2"/>
  <c r="V1514" i="2"/>
  <c r="V1513" i="2"/>
  <c r="V1512" i="2"/>
  <c r="X1511" i="2"/>
  <c r="V1511" i="2"/>
  <c r="U1511" i="2"/>
  <c r="X1510" i="2"/>
  <c r="V1510" i="2"/>
  <c r="U1510" i="2"/>
  <c r="X1508" i="2"/>
  <c r="V1508" i="2"/>
  <c r="U1508" i="2"/>
  <c r="X1506" i="2"/>
  <c r="V1506" i="2"/>
  <c r="U1506" i="2"/>
  <c r="X1505" i="2"/>
  <c r="V1505" i="2"/>
  <c r="U1505" i="2"/>
  <c r="V1503" i="2"/>
  <c r="X1501" i="2"/>
  <c r="V1501" i="2"/>
  <c r="U1501" i="2"/>
  <c r="X1500" i="2"/>
  <c r="V1500" i="2"/>
  <c r="U1500" i="2"/>
  <c r="X1499" i="2"/>
  <c r="V1499" i="2"/>
  <c r="U1499" i="2"/>
  <c r="X1498" i="2"/>
  <c r="V1498" i="2"/>
  <c r="U1498" i="2"/>
  <c r="V1496" i="2"/>
  <c r="X1494" i="2"/>
  <c r="V1494" i="2"/>
  <c r="U1494" i="2"/>
  <c r="X1493" i="2"/>
  <c r="V1493" i="2"/>
  <c r="U1493" i="2"/>
  <c r="X1491" i="2"/>
  <c r="V1491" i="2"/>
  <c r="U1491" i="2"/>
  <c r="X1489" i="2"/>
  <c r="V1489" i="2"/>
  <c r="U1489" i="2"/>
  <c r="X1487" i="2"/>
  <c r="V1487" i="2"/>
  <c r="U1487" i="2"/>
  <c r="X1486" i="2"/>
  <c r="V1486" i="2"/>
  <c r="U1486" i="2"/>
  <c r="X1484" i="2"/>
  <c r="V1484" i="2"/>
  <c r="U1484" i="2"/>
  <c r="X1482" i="2"/>
  <c r="V1482" i="2"/>
  <c r="U1482" i="2"/>
  <c r="X1480" i="2"/>
  <c r="V1480" i="2"/>
  <c r="U1480" i="2"/>
  <c r="X1478" i="2"/>
  <c r="V1478" i="2"/>
  <c r="U1478" i="2"/>
  <c r="V1476" i="2"/>
  <c r="X1475" i="2"/>
  <c r="V1475" i="2"/>
  <c r="U1475" i="2"/>
  <c r="X1474" i="2"/>
  <c r="V1474" i="2"/>
  <c r="U1474" i="2"/>
  <c r="X1473" i="2"/>
  <c r="V1473" i="2"/>
  <c r="U1473" i="2"/>
  <c r="X1471" i="2"/>
  <c r="V1471" i="2"/>
  <c r="U1471" i="2"/>
  <c r="X1470" i="2"/>
  <c r="V1470" i="2"/>
  <c r="U1470" i="2"/>
  <c r="X1468" i="2"/>
  <c r="V1468" i="2"/>
  <c r="U1468" i="2"/>
  <c r="X1466" i="2"/>
  <c r="V1466" i="2"/>
  <c r="U1466" i="2"/>
  <c r="X1464" i="2"/>
  <c r="V1464" i="2"/>
  <c r="U1464" i="2"/>
  <c r="X1463" i="2"/>
  <c r="V1463" i="2"/>
  <c r="U1463" i="2"/>
  <c r="X1461" i="2"/>
  <c r="V1461" i="2"/>
  <c r="U1461" i="2"/>
  <c r="X1460" i="2"/>
  <c r="V1460" i="2"/>
  <c r="U1460" i="2"/>
  <c r="V1458" i="2"/>
  <c r="W1456" i="2"/>
  <c r="V1456" i="2"/>
  <c r="V1453" i="2"/>
  <c r="X1452" i="2"/>
  <c r="V1452" i="2"/>
  <c r="U1452" i="2"/>
  <c r="W473" i="2"/>
  <c r="V473" i="2"/>
  <c r="W552" i="2"/>
  <c r="V552" i="2"/>
  <c r="I552" i="2"/>
  <c r="J552" i="2" s="1"/>
  <c r="X552" i="2" s="1"/>
  <c r="I551" i="2"/>
  <c r="J551" i="2" s="1"/>
  <c r="I550" i="2"/>
  <c r="J550" i="2" s="1"/>
  <c r="I549" i="2"/>
  <c r="J549" i="2" s="1"/>
  <c r="I421" i="2"/>
  <c r="J421" i="2" s="1"/>
  <c r="I415" i="2"/>
  <c r="J415" i="2" s="1"/>
  <c r="I411" i="2"/>
  <c r="J411" i="2" s="1"/>
  <c r="I409" i="2"/>
  <c r="J409" i="2" s="1"/>
  <c r="I407" i="2"/>
  <c r="J407" i="2" s="1"/>
  <c r="I405" i="2"/>
  <c r="J405" i="2" s="1"/>
  <c r="I403" i="2"/>
  <c r="J403" i="2" s="1"/>
  <c r="I401" i="2"/>
  <c r="J401" i="2" s="1"/>
  <c r="I399" i="2"/>
  <c r="J399" i="2" s="1"/>
  <c r="I397" i="2"/>
  <c r="J397" i="2" s="1"/>
  <c r="I389" i="2"/>
  <c r="J389" i="2" s="1"/>
  <c r="I387" i="2"/>
  <c r="J387" i="2" s="1"/>
  <c r="J384" i="2"/>
  <c r="I384" i="2"/>
  <c r="J275" i="2"/>
  <c r="I273" i="2"/>
  <c r="J273" i="2" s="1"/>
  <c r="I277" i="2"/>
  <c r="J277" i="2" s="1"/>
  <c r="U552" i="2" l="1"/>
  <c r="X578" i="2"/>
  <c r="V578" i="2"/>
  <c r="U578" i="2"/>
  <c r="X571" i="2"/>
  <c r="V571" i="2"/>
  <c r="U571" i="2"/>
  <c r="V569" i="2"/>
  <c r="V567" i="2"/>
  <c r="X565" i="2"/>
  <c r="V565" i="2"/>
  <c r="U565" i="2"/>
  <c r="X564" i="2"/>
  <c r="V564" i="2"/>
  <c r="U564" i="2"/>
  <c r="V562" i="2"/>
  <c r="X561" i="2"/>
  <c r="V561" i="2"/>
  <c r="U561" i="2"/>
  <c r="V560" i="2"/>
  <c r="X551" i="2"/>
  <c r="W551" i="2"/>
  <c r="V551" i="2"/>
  <c r="U551" i="2"/>
  <c r="X550" i="2"/>
  <c r="W550" i="2"/>
  <c r="V550" i="2"/>
  <c r="U550" i="2"/>
  <c r="X549" i="2"/>
  <c r="W549" i="2"/>
  <c r="V549" i="2"/>
  <c r="U549" i="2"/>
  <c r="X540" i="2"/>
  <c r="V540" i="2"/>
  <c r="U540" i="2"/>
  <c r="X538" i="2"/>
  <c r="V538" i="2"/>
  <c r="U538" i="2"/>
  <c r="X537" i="2"/>
  <c r="V537" i="2"/>
  <c r="U537" i="2"/>
  <c r="X535" i="2"/>
  <c r="V535" i="2"/>
  <c r="U535" i="2"/>
  <c r="X533" i="2"/>
  <c r="V533" i="2"/>
  <c r="U533" i="2"/>
  <c r="X532" i="2"/>
  <c r="V532" i="2"/>
  <c r="U532" i="2"/>
  <c r="X530" i="2"/>
  <c r="V530" i="2"/>
  <c r="U530" i="2"/>
  <c r="X528" i="2"/>
  <c r="V528" i="2"/>
  <c r="U528" i="2"/>
  <c r="V527" i="2"/>
  <c r="V525" i="2"/>
  <c r="X523" i="2"/>
  <c r="V523" i="2"/>
  <c r="U523" i="2"/>
  <c r="X521" i="2"/>
  <c r="V521" i="2"/>
  <c r="U521" i="2"/>
  <c r="X519" i="2"/>
  <c r="V519" i="2"/>
  <c r="U519" i="2"/>
  <c r="X517" i="2"/>
  <c r="V517" i="2"/>
  <c r="U517" i="2"/>
  <c r="X515" i="2"/>
  <c r="V515" i="2"/>
  <c r="U515" i="2"/>
  <c r="X513" i="2"/>
  <c r="V513" i="2"/>
  <c r="U513" i="2"/>
  <c r="X510" i="2"/>
  <c r="V510" i="2"/>
  <c r="U510" i="2"/>
  <c r="X508" i="2"/>
  <c r="V508" i="2"/>
  <c r="U508" i="2"/>
  <c r="X506" i="2"/>
  <c r="V506" i="2"/>
  <c r="U506" i="2"/>
  <c r="X504" i="2"/>
  <c r="V504" i="2"/>
  <c r="U504" i="2"/>
  <c r="V502" i="2"/>
  <c r="V501" i="2"/>
  <c r="V499" i="2"/>
  <c r="X498" i="2"/>
  <c r="V498" i="2"/>
  <c r="U498" i="2"/>
  <c r="X496" i="2"/>
  <c r="V496" i="2"/>
  <c r="U496" i="2"/>
  <c r="X494" i="2"/>
  <c r="V494" i="2"/>
  <c r="U494" i="2"/>
  <c r="X492" i="2"/>
  <c r="V492" i="2"/>
  <c r="U492" i="2"/>
  <c r="X489" i="2"/>
  <c r="V489" i="2"/>
  <c r="U489" i="2"/>
  <c r="X486" i="2"/>
  <c r="V486" i="2"/>
  <c r="U486" i="2"/>
  <c r="X485" i="2"/>
  <c r="V485" i="2"/>
  <c r="U485" i="2"/>
  <c r="X484" i="2"/>
  <c r="V484" i="2"/>
  <c r="U484" i="2"/>
  <c r="X483" i="2"/>
  <c r="V483" i="2"/>
  <c r="U483" i="2"/>
  <c r="X482" i="2"/>
  <c r="V482" i="2"/>
  <c r="U482" i="2"/>
  <c r="X480" i="2"/>
  <c r="V480" i="2"/>
  <c r="U480" i="2"/>
  <c r="X478" i="2"/>
  <c r="V478" i="2"/>
  <c r="U478" i="2"/>
  <c r="X476" i="2"/>
  <c r="V476" i="2"/>
  <c r="U476" i="2"/>
  <c r="X471" i="2"/>
  <c r="V471" i="2"/>
  <c r="U471" i="2"/>
  <c r="X470" i="2"/>
  <c r="V470" i="2"/>
  <c r="U470" i="2"/>
  <c r="V469" i="2"/>
  <c r="X464" i="2"/>
  <c r="V464" i="2"/>
  <c r="U464" i="2"/>
  <c r="X462" i="2"/>
  <c r="V462" i="2"/>
  <c r="U462" i="2"/>
  <c r="X460" i="2"/>
  <c r="V460" i="2"/>
  <c r="U460" i="2"/>
  <c r="X458" i="2"/>
  <c r="V458" i="2"/>
  <c r="U458" i="2"/>
  <c r="X456" i="2"/>
  <c r="V456" i="2"/>
  <c r="U456" i="2"/>
  <c r="X454" i="2"/>
  <c r="V454" i="2"/>
  <c r="U454" i="2"/>
  <c r="X452" i="2"/>
  <c r="V452" i="2"/>
  <c r="U452" i="2"/>
  <c r="X450" i="2"/>
  <c r="V450" i="2"/>
  <c r="U450" i="2"/>
  <c r="X448" i="2"/>
  <c r="V448" i="2"/>
  <c r="U448" i="2"/>
  <c r="X447" i="2"/>
  <c r="V447" i="2"/>
  <c r="U447" i="2"/>
  <c r="X444" i="2"/>
  <c r="V444" i="2"/>
  <c r="U444" i="2"/>
  <c r="X443" i="2"/>
  <c r="V443" i="2"/>
  <c r="U443" i="2"/>
  <c r="X439" i="2"/>
  <c r="V439" i="2"/>
  <c r="U439" i="2"/>
  <c r="X437" i="2"/>
  <c r="V437" i="2"/>
  <c r="U437" i="2"/>
  <c r="X435" i="2"/>
  <c r="V435" i="2"/>
  <c r="U435" i="2"/>
  <c r="X433" i="2"/>
  <c r="V433" i="2"/>
  <c r="U433" i="2"/>
  <c r="X431" i="2"/>
  <c r="V431" i="2"/>
  <c r="U431" i="2"/>
  <c r="X423" i="2"/>
  <c r="V423" i="2"/>
  <c r="U423" i="2"/>
  <c r="X421" i="2"/>
  <c r="V421" i="2"/>
  <c r="U421" i="2"/>
  <c r="X419" i="2"/>
  <c r="V419" i="2"/>
  <c r="U419" i="2"/>
  <c r="X417" i="2"/>
  <c r="V417" i="2"/>
  <c r="U417" i="2"/>
  <c r="X415" i="2"/>
  <c r="V415" i="2"/>
  <c r="U415" i="2"/>
  <c r="X411" i="2"/>
  <c r="V411" i="2"/>
  <c r="U411" i="2"/>
  <c r="X409" i="2"/>
  <c r="V409" i="2"/>
  <c r="U409" i="2"/>
  <c r="X407" i="2"/>
  <c r="V407" i="2"/>
  <c r="U407" i="2"/>
  <c r="X405" i="2"/>
  <c r="V405" i="2"/>
  <c r="U405" i="2"/>
  <c r="X403" i="2"/>
  <c r="V403" i="2"/>
  <c r="U403" i="2"/>
  <c r="X401" i="2"/>
  <c r="V401" i="2"/>
  <c r="U401" i="2"/>
  <c r="X399" i="2"/>
  <c r="V399" i="2"/>
  <c r="U399" i="2"/>
  <c r="X397" i="2"/>
  <c r="V397" i="2"/>
  <c r="U397" i="2"/>
  <c r="X394" i="2"/>
  <c r="V394" i="2"/>
  <c r="U394" i="2"/>
  <c r="X392" i="2"/>
  <c r="V392" i="2"/>
  <c r="U392" i="2"/>
  <c r="X389" i="2"/>
  <c r="V389" i="2"/>
  <c r="U389" i="2"/>
  <c r="X387" i="2"/>
  <c r="V387" i="2"/>
  <c r="U387" i="2"/>
  <c r="X384" i="2"/>
  <c r="V384" i="2"/>
  <c r="U384" i="2"/>
  <c r="X382" i="2"/>
  <c r="V382" i="2"/>
  <c r="U382" i="2"/>
  <c r="X380" i="2"/>
  <c r="V380" i="2"/>
  <c r="U380" i="2"/>
  <c r="X372" i="2"/>
  <c r="V372" i="2"/>
  <c r="U372" i="2"/>
  <c r="X370" i="2"/>
  <c r="V370" i="2"/>
  <c r="U370" i="2"/>
  <c r="V368" i="2"/>
  <c r="V366" i="2"/>
  <c r="V364" i="2"/>
  <c r="V360" i="2"/>
  <c r="V358" i="2"/>
  <c r="V356" i="2"/>
  <c r="V354" i="2"/>
  <c r="V352" i="2"/>
  <c r="V350" i="2"/>
  <c r="V348" i="2"/>
  <c r="V346" i="2"/>
  <c r="V343" i="2"/>
  <c r="V341" i="2"/>
  <c r="V339" i="2"/>
  <c r="V336" i="2"/>
  <c r="V334" i="2"/>
  <c r="V331" i="2"/>
  <c r="V329" i="2"/>
  <c r="X327" i="2"/>
  <c r="V327" i="2"/>
  <c r="U327" i="2"/>
  <c r="X325" i="2"/>
  <c r="V325" i="2"/>
  <c r="U325" i="2"/>
  <c r="X323" i="2"/>
  <c r="V323" i="2"/>
  <c r="U323" i="2"/>
  <c r="X322" i="2"/>
  <c r="V322" i="2"/>
  <c r="U322" i="2"/>
  <c r="X314" i="2"/>
  <c r="V314" i="2"/>
  <c r="U314" i="2"/>
  <c r="X312" i="2"/>
  <c r="V312" i="2"/>
  <c r="U312" i="2"/>
  <c r="X310" i="2"/>
  <c r="V310" i="2"/>
  <c r="U310" i="2"/>
  <c r="V308" i="2"/>
  <c r="V304" i="2"/>
  <c r="V302" i="2"/>
  <c r="V300" i="2"/>
  <c r="V298" i="2"/>
  <c r="X296" i="2"/>
  <c r="V296" i="2"/>
  <c r="U296" i="2"/>
  <c r="V294" i="2"/>
  <c r="V292" i="2"/>
  <c r="V290" i="2"/>
  <c r="V288" i="2"/>
  <c r="X285" i="2"/>
  <c r="V285" i="2"/>
  <c r="U285" i="2"/>
  <c r="V282" i="2"/>
  <c r="V280" i="2"/>
  <c r="X277" i="2"/>
  <c r="V277" i="2"/>
  <c r="U277" i="2"/>
  <c r="V275" i="2"/>
  <c r="X273" i="2"/>
  <c r="V273" i="2"/>
  <c r="U273" i="2"/>
  <c r="X272" i="2"/>
  <c r="V272" i="2"/>
  <c r="U272" i="2"/>
  <c r="I346" i="2"/>
  <c r="J346" i="2" s="1"/>
  <c r="X346" i="2" s="1"/>
  <c r="U346" i="2" l="1"/>
  <c r="Q245" i="2"/>
  <c r="W245" i="2" s="1"/>
  <c r="X261" i="2"/>
  <c r="V261" i="2"/>
  <c r="U261" i="2"/>
  <c r="X259" i="2"/>
  <c r="V259" i="2"/>
  <c r="U259" i="2"/>
  <c r="X257" i="2"/>
  <c r="V257" i="2"/>
  <c r="U257" i="2"/>
  <c r="X255" i="2"/>
  <c r="V255" i="2"/>
  <c r="U255" i="2"/>
  <c r="X253" i="2"/>
  <c r="V253" i="2"/>
  <c r="U253" i="2"/>
  <c r="X251" i="2"/>
  <c r="V251" i="2"/>
  <c r="U251" i="2"/>
  <c r="X249" i="2"/>
  <c r="V249" i="2"/>
  <c r="U249" i="2"/>
  <c r="X247" i="2"/>
  <c r="V247" i="2"/>
  <c r="U247" i="2"/>
  <c r="X245" i="2"/>
  <c r="V245" i="2"/>
  <c r="U245" i="2"/>
  <c r="X243" i="2"/>
  <c r="V243" i="2"/>
  <c r="U243" i="2"/>
  <c r="X241" i="2"/>
  <c r="V241" i="2"/>
  <c r="U241" i="2"/>
  <c r="X238" i="2"/>
  <c r="V238" i="2"/>
  <c r="U238" i="2"/>
  <c r="X236" i="2"/>
  <c r="V236" i="2"/>
  <c r="U236" i="2"/>
  <c r="X231" i="2"/>
  <c r="V231" i="2"/>
  <c r="U231" i="2"/>
  <c r="X229" i="2"/>
  <c r="V229" i="2"/>
  <c r="U229" i="2"/>
  <c r="X227" i="2"/>
  <c r="V227" i="2"/>
  <c r="U227" i="2"/>
  <c r="X225" i="2"/>
  <c r="V225" i="2"/>
  <c r="U225" i="2"/>
  <c r="X223" i="2"/>
  <c r="V223" i="2"/>
  <c r="U223" i="2"/>
  <c r="X211" i="2"/>
  <c r="V211" i="2"/>
  <c r="U211" i="2"/>
  <c r="X210" i="2"/>
  <c r="V210" i="2"/>
  <c r="U210" i="2"/>
  <c r="X209" i="2"/>
  <c r="V209" i="2"/>
  <c r="U209" i="2"/>
  <c r="X208" i="2"/>
  <c r="V208" i="2"/>
  <c r="U208" i="2"/>
  <c r="X205" i="2"/>
  <c r="V205" i="2"/>
  <c r="U205" i="2"/>
  <c r="X200" i="2"/>
  <c r="V200" i="2"/>
  <c r="U200" i="2"/>
  <c r="X195" i="2"/>
  <c r="V195" i="2"/>
  <c r="U195" i="2"/>
  <c r="X188" i="2"/>
  <c r="V188" i="2"/>
  <c r="U188" i="2"/>
  <c r="X187" i="2"/>
  <c r="V187" i="2"/>
  <c r="U187" i="2"/>
  <c r="X184" i="2"/>
  <c r="V184" i="2"/>
  <c r="U184" i="2"/>
  <c r="X183" i="2"/>
  <c r="V183" i="2"/>
  <c r="U183" i="2"/>
  <c r="X182" i="2"/>
  <c r="V182" i="2"/>
  <c r="U182" i="2"/>
  <c r="V179" i="2"/>
  <c r="X178" i="2"/>
  <c r="V178" i="2"/>
  <c r="U178" i="2"/>
  <c r="X177" i="2"/>
  <c r="V177" i="2"/>
  <c r="U177" i="2"/>
  <c r="V174" i="2"/>
  <c r="X171" i="2"/>
  <c r="V171" i="2"/>
  <c r="U171" i="2"/>
  <c r="X168" i="2"/>
  <c r="V168" i="2"/>
  <c r="U168" i="2"/>
  <c r="X167" i="2"/>
  <c r="V167" i="2"/>
  <c r="U167" i="2"/>
  <c r="X166" i="2"/>
  <c r="V166" i="2"/>
  <c r="U166" i="2"/>
  <c r="X164" i="2"/>
  <c r="V164" i="2"/>
  <c r="U164" i="2"/>
  <c r="X163" i="2"/>
  <c r="V163" i="2"/>
  <c r="U163" i="2"/>
  <c r="X161" i="2"/>
  <c r="V161" i="2"/>
  <c r="U161" i="2"/>
  <c r="X160" i="2"/>
  <c r="V160" i="2"/>
  <c r="U160" i="2"/>
  <c r="V159" i="2"/>
  <c r="X154" i="2"/>
  <c r="V154" i="2"/>
  <c r="U154" i="2"/>
  <c r="X153" i="2"/>
  <c r="V153" i="2"/>
  <c r="U153" i="2"/>
  <c r="X148" i="2"/>
  <c r="V148" i="2"/>
  <c r="U148" i="2"/>
  <c r="X147" i="2"/>
  <c r="V147" i="2"/>
  <c r="U147" i="2"/>
  <c r="X146" i="2"/>
  <c r="V146" i="2"/>
  <c r="U146" i="2"/>
  <c r="X145" i="2"/>
  <c r="V145" i="2"/>
  <c r="U145" i="2"/>
  <c r="X144" i="2"/>
  <c r="V144" i="2"/>
  <c r="U144" i="2"/>
  <c r="X143" i="2"/>
  <c r="V143" i="2"/>
  <c r="U143" i="2"/>
  <c r="X142" i="2"/>
  <c r="V142" i="2"/>
  <c r="U142" i="2"/>
  <c r="X141" i="2"/>
  <c r="V141" i="2"/>
  <c r="U141" i="2"/>
  <c r="X140" i="2"/>
  <c r="V140" i="2"/>
  <c r="U140" i="2"/>
  <c r="X139" i="2"/>
  <c r="V139" i="2"/>
  <c r="U139" i="2"/>
  <c r="X138" i="2"/>
  <c r="V138" i="2"/>
  <c r="U138" i="2"/>
  <c r="X137" i="2"/>
  <c r="V137" i="2"/>
  <c r="U137" i="2"/>
  <c r="X136" i="2"/>
  <c r="V136" i="2"/>
  <c r="U136" i="2"/>
  <c r="X135" i="2"/>
  <c r="V135" i="2"/>
  <c r="U135" i="2"/>
  <c r="X134" i="2"/>
  <c r="V134" i="2"/>
  <c r="U134" i="2"/>
  <c r="X129" i="2"/>
  <c r="V129" i="2"/>
  <c r="U129" i="2"/>
  <c r="X128" i="2"/>
  <c r="V128" i="2"/>
  <c r="U128" i="2"/>
  <c r="X127" i="2"/>
  <c r="V127" i="2"/>
  <c r="U127" i="2"/>
  <c r="X126" i="2"/>
  <c r="V126" i="2"/>
  <c r="U126" i="2"/>
  <c r="X125" i="2"/>
  <c r="V125" i="2"/>
  <c r="U125" i="2"/>
  <c r="X124" i="2"/>
  <c r="V124" i="2"/>
  <c r="U124" i="2"/>
  <c r="X120" i="2"/>
  <c r="V120" i="2"/>
  <c r="U120" i="2"/>
  <c r="X122" i="2"/>
  <c r="V122" i="2"/>
  <c r="U122" i="2"/>
  <c r="X121" i="2"/>
  <c r="V121" i="2"/>
  <c r="U121" i="2"/>
  <c r="Q115" i="2"/>
  <c r="W115" i="2" s="1"/>
  <c r="Q113" i="2"/>
  <c r="W113" i="2" s="1"/>
  <c r="Q111" i="2"/>
  <c r="W111" i="2" s="1"/>
  <c r="Q107" i="2"/>
  <c r="W107" i="2" s="1"/>
  <c r="Q105" i="2"/>
  <c r="W105" i="2" s="1"/>
  <c r="Q103" i="2"/>
  <c r="W103" i="2" s="1"/>
  <c r="Q101" i="2"/>
  <c r="W101" i="2" s="1"/>
  <c r="Q99" i="2"/>
  <c r="W99" i="2" s="1"/>
  <c r="Q97" i="2"/>
  <c r="W97" i="2" s="1"/>
  <c r="Q95" i="2"/>
  <c r="W95" i="2" s="1"/>
  <c r="Q93" i="2"/>
  <c r="W93" i="2" s="1"/>
  <c r="Q91" i="2"/>
  <c r="W91" i="2" s="1"/>
  <c r="Q88" i="2"/>
  <c r="W88" i="2" s="1"/>
  <c r="Q86" i="2"/>
  <c r="W86" i="2" s="1"/>
  <c r="Q83" i="2"/>
  <c r="Q81" i="2"/>
  <c r="Q79" i="2"/>
  <c r="W79" i="2" s="1"/>
  <c r="Q78" i="2"/>
  <c r="W78" i="2" s="1"/>
  <c r="V115" i="2"/>
  <c r="V113" i="2"/>
  <c r="V111" i="2"/>
  <c r="V107" i="2"/>
  <c r="V105" i="2"/>
  <c r="V103" i="2"/>
  <c r="V101" i="2"/>
  <c r="V99" i="2"/>
  <c r="V97" i="2"/>
  <c r="V95" i="2"/>
  <c r="V93" i="2"/>
  <c r="V91" i="2"/>
  <c r="V88" i="2"/>
  <c r="V86" i="2"/>
  <c r="W83" i="2"/>
  <c r="V83" i="2"/>
  <c r="W81" i="2"/>
  <c r="V81" i="2"/>
  <c r="V79" i="2"/>
  <c r="V78" i="2"/>
  <c r="V70" i="2" l="1"/>
  <c r="V69" i="2"/>
  <c r="V68" i="2"/>
  <c r="V67" i="2"/>
  <c r="V66" i="2"/>
  <c r="V65" i="2"/>
  <c r="V64" i="2"/>
  <c r="V63" i="2"/>
  <c r="V62" i="2"/>
  <c r="V60" i="2"/>
  <c r="V58" i="2"/>
  <c r="V54" i="2"/>
  <c r="V52" i="2"/>
  <c r="V50" i="2"/>
  <c r="V48" i="2"/>
  <c r="V46" i="2"/>
  <c r="V44" i="2"/>
  <c r="V42" i="2"/>
  <c r="V40" i="2"/>
  <c r="V38" i="2"/>
  <c r="U70" i="2"/>
  <c r="U69" i="2"/>
  <c r="U68" i="2"/>
  <c r="U67" i="2"/>
  <c r="U66" i="2"/>
  <c r="U65" i="2"/>
  <c r="U64" i="2"/>
  <c r="U63" i="2"/>
  <c r="U62" i="2"/>
  <c r="U60" i="2"/>
  <c r="U58" i="2"/>
  <c r="U54" i="2"/>
  <c r="U52" i="2"/>
  <c r="U50" i="2"/>
  <c r="U48" i="2"/>
  <c r="U46" i="2"/>
  <c r="U44" i="2"/>
  <c r="U42" i="2"/>
  <c r="U40" i="2"/>
  <c r="U38" i="2"/>
  <c r="Q28" i="2"/>
  <c r="U35" i="2"/>
  <c r="U28" i="2"/>
  <c r="U25" i="2"/>
  <c r="U23" i="2"/>
  <c r="U21" i="2"/>
  <c r="U20" i="2"/>
  <c r="U19" i="2"/>
  <c r="U18" i="2"/>
  <c r="W28" i="2"/>
  <c r="G596" i="2"/>
  <c r="I709" i="2"/>
  <c r="J709" i="2" s="1"/>
  <c r="I1476" i="2"/>
  <c r="J1476" i="2" s="1"/>
  <c r="I1496" i="2"/>
  <c r="J1496" i="2" s="1"/>
  <c r="I1456" i="2"/>
  <c r="J1456" i="2" s="1"/>
  <c r="G918" i="2"/>
  <c r="G179" i="2"/>
  <c r="I473" i="2"/>
  <c r="J473" i="2" s="1"/>
  <c r="I733" i="2"/>
  <c r="J733" i="2" s="1"/>
  <c r="I688" i="2"/>
  <c r="J688" i="2" s="1"/>
  <c r="I692" i="2"/>
  <c r="J692" i="2" s="1"/>
  <c r="I690" i="2"/>
  <c r="J690" i="2" s="1"/>
  <c r="I691" i="2"/>
  <c r="J691" i="2" s="1"/>
  <c r="I689" i="2"/>
  <c r="J689" i="2" s="1"/>
  <c r="X709" i="2" l="1"/>
  <c r="U709" i="2"/>
  <c r="U473" i="2"/>
  <c r="X473" i="2"/>
  <c r="U688" i="2"/>
  <c r="X688" i="2"/>
  <c r="X1476" i="2"/>
  <c r="U1476" i="2"/>
  <c r="U689" i="2"/>
  <c r="X689" i="2"/>
  <c r="X733" i="2"/>
  <c r="U733" i="2"/>
  <c r="U691" i="2"/>
  <c r="X691" i="2"/>
  <c r="X1456" i="2"/>
  <c r="U1456" i="2"/>
  <c r="U692" i="2"/>
  <c r="X692" i="2"/>
  <c r="X690" i="2"/>
  <c r="U690" i="2"/>
  <c r="X1496" i="2"/>
  <c r="U1496" i="2"/>
  <c r="U179" i="2"/>
  <c r="X179" i="2"/>
  <c r="X174" i="2"/>
  <c r="U174" i="2"/>
  <c r="I806" i="2"/>
  <c r="J806" i="2" s="1"/>
  <c r="I779" i="2"/>
  <c r="J779" i="2" s="1"/>
  <c r="I918" i="2"/>
  <c r="J918" i="2" s="1"/>
  <c r="X918" i="2" l="1"/>
  <c r="U918" i="2"/>
  <c r="X806" i="2"/>
  <c r="U806" i="2"/>
  <c r="X779" i="2"/>
  <c r="U779" i="2"/>
  <c r="I329" i="2"/>
  <c r="J329" i="2" s="1"/>
  <c r="I527" i="2"/>
  <c r="J527" i="2" s="1"/>
  <c r="I525" i="2"/>
  <c r="J525" i="2" s="1"/>
  <c r="I348" i="2"/>
  <c r="J348" i="2" s="1"/>
  <c r="I350" i="2"/>
  <c r="J350" i="2" s="1"/>
  <c r="I360" i="2"/>
  <c r="J360" i="2" s="1"/>
  <c r="I358" i="2"/>
  <c r="J358" i="2" s="1"/>
  <c r="I356" i="2"/>
  <c r="J356" i="2" s="1"/>
  <c r="I354" i="2"/>
  <c r="J354" i="2" s="1"/>
  <c r="I352" i="2"/>
  <c r="J352" i="2" s="1"/>
  <c r="I343" i="2"/>
  <c r="J343" i="2" s="1"/>
  <c r="I341" i="2"/>
  <c r="J341" i="2" s="1"/>
  <c r="I339" i="2"/>
  <c r="J339" i="2" s="1"/>
  <c r="J308" i="2"/>
  <c r="J282" i="2"/>
  <c r="J280" i="2"/>
  <c r="I290" i="2"/>
  <c r="J290" i="2" s="1"/>
  <c r="J288" i="2"/>
  <c r="I292" i="2"/>
  <c r="J292" i="2" s="1"/>
  <c r="I304" i="2"/>
  <c r="J304" i="2" s="1"/>
  <c r="I302" i="2"/>
  <c r="J302" i="2" s="1"/>
  <c r="I300" i="2"/>
  <c r="J300" i="2" s="1"/>
  <c r="I298" i="2"/>
  <c r="J298" i="2" s="1"/>
  <c r="I294" i="2"/>
  <c r="J294" i="2" s="1"/>
  <c r="I368" i="2"/>
  <c r="J368" i="2" s="1"/>
  <c r="I366" i="2"/>
  <c r="J366" i="2" s="1"/>
  <c r="I364" i="2"/>
  <c r="J364" i="2" s="1"/>
  <c r="I336" i="2"/>
  <c r="J336" i="2" s="1"/>
  <c r="I334" i="2"/>
  <c r="J334" i="2" s="1"/>
  <c r="I331" i="2"/>
  <c r="J331" i="2" s="1"/>
  <c r="I502" i="2"/>
  <c r="J502" i="2" s="1"/>
  <c r="I501" i="2"/>
  <c r="J501" i="2" s="1"/>
  <c r="I499" i="2"/>
  <c r="J499" i="2" s="1"/>
  <c r="H126" i="2"/>
  <c r="H1078" i="2"/>
  <c r="I1078" i="2" s="1"/>
  <c r="J1078" i="2" s="1"/>
  <c r="X368" i="2" l="1"/>
  <c r="U368" i="2"/>
  <c r="X356" i="2"/>
  <c r="U356" i="2"/>
  <c r="X527" i="2"/>
  <c r="U527" i="2"/>
  <c r="U294" i="2"/>
  <c r="X294" i="2"/>
  <c r="X358" i="2"/>
  <c r="U358" i="2"/>
  <c r="X499" i="2"/>
  <c r="U499" i="2"/>
  <c r="X502" i="2"/>
  <c r="U502" i="2"/>
  <c r="U300" i="2"/>
  <c r="X300" i="2"/>
  <c r="U360" i="2"/>
  <c r="X360" i="2"/>
  <c r="X366" i="2"/>
  <c r="U366" i="2"/>
  <c r="X290" i="2"/>
  <c r="U290" i="2"/>
  <c r="X298" i="2"/>
  <c r="U298" i="2"/>
  <c r="X334" i="2"/>
  <c r="U334" i="2"/>
  <c r="X302" i="2"/>
  <c r="U302" i="2"/>
  <c r="X339" i="2"/>
  <c r="U339" i="2"/>
  <c r="U350" i="2"/>
  <c r="X350" i="2"/>
  <c r="X352" i="2"/>
  <c r="U352" i="2"/>
  <c r="X501" i="2"/>
  <c r="U501" i="2"/>
  <c r="U331" i="2"/>
  <c r="X331" i="2"/>
  <c r="X336" i="2"/>
  <c r="U336" i="2"/>
  <c r="X304" i="2"/>
  <c r="U304" i="2"/>
  <c r="U341" i="2"/>
  <c r="X341" i="2"/>
  <c r="X348" i="2"/>
  <c r="U348" i="2"/>
  <c r="X354" i="2"/>
  <c r="U354" i="2"/>
  <c r="X1078" i="2"/>
  <c r="U1078" i="2"/>
  <c r="X364" i="2"/>
  <c r="U364" i="2"/>
  <c r="U292" i="2"/>
  <c r="X292" i="2"/>
  <c r="U343" i="2"/>
  <c r="X343" i="2"/>
  <c r="U525" i="2"/>
  <c r="X525" i="2"/>
  <c r="X329" i="2"/>
  <c r="U329" i="2"/>
  <c r="X308" i="2"/>
  <c r="U308" i="2"/>
  <c r="U288" i="2"/>
  <c r="X288" i="2"/>
  <c r="U282" i="2"/>
  <c r="X282" i="2"/>
  <c r="X280" i="2"/>
  <c r="U280" i="2"/>
  <c r="X275" i="2"/>
  <c r="U275" i="2"/>
  <c r="I469" i="2"/>
  <c r="J469" i="2" s="1"/>
  <c r="I560" i="2"/>
  <c r="J560" i="2" s="1"/>
  <c r="I562" i="2"/>
  <c r="J562" i="2" s="1"/>
  <c r="I569" i="2"/>
  <c r="J569" i="2" s="1"/>
  <c r="I567" i="2"/>
  <c r="J567" i="2" s="1"/>
  <c r="I596" i="2"/>
  <c r="J596" i="2" s="1"/>
  <c r="I591" i="2"/>
  <c r="J591" i="2" s="1"/>
  <c r="I598" i="2"/>
  <c r="J598" i="2" s="1"/>
  <c r="I600" i="2"/>
  <c r="J600" i="2" s="1"/>
  <c r="I608" i="2"/>
  <c r="J608" i="2" s="1"/>
  <c r="I610" i="2"/>
  <c r="J610" i="2" s="1"/>
  <c r="I620" i="2"/>
  <c r="J620" i="2" s="1"/>
  <c r="I622" i="2"/>
  <c r="J622" i="2" s="1"/>
  <c r="I625" i="2"/>
  <c r="J625" i="2" s="1"/>
  <c r="I629" i="2"/>
  <c r="J629" i="2" s="1"/>
  <c r="I631" i="2"/>
  <c r="J631" i="2" s="1"/>
  <c r="I633" i="2"/>
  <c r="J633" i="2" s="1"/>
  <c r="I735" i="2"/>
  <c r="J735" i="2" s="1"/>
  <c r="I686" i="2"/>
  <c r="J686" i="2" s="1"/>
  <c r="I696" i="2"/>
  <c r="J696" i="2" s="1"/>
  <c r="I636" i="2"/>
  <c r="J636" i="2" s="1"/>
  <c r="X636" i="2" s="1"/>
  <c r="I648" i="2"/>
  <c r="J648" i="2" s="1"/>
  <c r="I646" i="2"/>
  <c r="J646" i="2" s="1"/>
  <c r="I644" i="2"/>
  <c r="J644" i="2" s="1"/>
  <c r="I654" i="2"/>
  <c r="J654" i="2" s="1"/>
  <c r="I652" i="2"/>
  <c r="J652" i="2" s="1"/>
  <c r="I650" i="2"/>
  <c r="J650" i="2" s="1"/>
  <c r="I758" i="2"/>
  <c r="J758" i="2" s="1"/>
  <c r="I757" i="2"/>
  <c r="J757" i="2" s="1"/>
  <c r="I756" i="2"/>
  <c r="J756" i="2" s="1"/>
  <c r="I755" i="2"/>
  <c r="I754" i="2"/>
  <c r="J754" i="2" s="1"/>
  <c r="I1458" i="2"/>
  <c r="J1458" i="2" s="1"/>
  <c r="I1503" i="2"/>
  <c r="J1503" i="2" s="1"/>
  <c r="I1453" i="2"/>
  <c r="J1453" i="2" s="1"/>
  <c r="I1512" i="2"/>
  <c r="J1512" i="2" s="1"/>
  <c r="I1513" i="2"/>
  <c r="J1513" i="2" s="1"/>
  <c r="I1514" i="2"/>
  <c r="H1083" i="2"/>
  <c r="I1083" i="2" s="1"/>
  <c r="J1083" i="2" s="1"/>
  <c r="H159" i="2"/>
  <c r="V1517" i="2"/>
  <c r="T1517" i="2"/>
  <c r="S1517" i="2"/>
  <c r="R1517" i="2"/>
  <c r="P1517" i="2"/>
  <c r="O1517" i="2"/>
  <c r="N1517" i="2"/>
  <c r="M1517" i="2"/>
  <c r="L1517" i="2"/>
  <c r="K1517" i="2"/>
  <c r="H1517" i="2"/>
  <c r="G1517" i="2"/>
  <c r="F1517" i="2"/>
  <c r="E1517" i="2"/>
  <c r="D1517" i="2"/>
  <c r="Q1516" i="2"/>
  <c r="W1516" i="2" s="1"/>
  <c r="Q1514" i="2"/>
  <c r="W1514" i="2" s="1"/>
  <c r="Q1513" i="2"/>
  <c r="W1513" i="2" s="1"/>
  <c r="Q1512" i="2"/>
  <c r="W1512" i="2" s="1"/>
  <c r="Q1511" i="2"/>
  <c r="W1511" i="2" s="1"/>
  <c r="Q1510" i="2"/>
  <c r="W1510" i="2" s="1"/>
  <c r="Q1508" i="2"/>
  <c r="W1508" i="2" s="1"/>
  <c r="Q1506" i="2"/>
  <c r="W1506" i="2" s="1"/>
  <c r="Q1505" i="2"/>
  <c r="W1505" i="2" s="1"/>
  <c r="Q1503" i="2"/>
  <c r="W1503" i="2" s="1"/>
  <c r="Q1501" i="2"/>
  <c r="W1501" i="2" s="1"/>
  <c r="Q1500" i="2"/>
  <c r="W1500" i="2" s="1"/>
  <c r="Q1499" i="2"/>
  <c r="W1499" i="2" s="1"/>
  <c r="Q1498" i="2"/>
  <c r="W1498" i="2" s="1"/>
  <c r="Q1496" i="2"/>
  <c r="W1496" i="2" s="1"/>
  <c r="Q1494" i="2"/>
  <c r="W1494" i="2" s="1"/>
  <c r="Q1493" i="2"/>
  <c r="W1493" i="2" s="1"/>
  <c r="Q1491" i="2"/>
  <c r="W1491" i="2" s="1"/>
  <c r="Q1489" i="2"/>
  <c r="W1489" i="2" s="1"/>
  <c r="Q1487" i="2"/>
  <c r="W1487" i="2" s="1"/>
  <c r="Q1486" i="2"/>
  <c r="W1486" i="2" s="1"/>
  <c r="Q1484" i="2"/>
  <c r="W1484" i="2" s="1"/>
  <c r="Q1482" i="2"/>
  <c r="W1482" i="2" s="1"/>
  <c r="Q1480" i="2"/>
  <c r="W1480" i="2" s="1"/>
  <c r="Q1478" i="2"/>
  <c r="W1478" i="2" s="1"/>
  <c r="Q1476" i="2"/>
  <c r="W1476" i="2" s="1"/>
  <c r="Q1475" i="2"/>
  <c r="W1475" i="2" s="1"/>
  <c r="Q1474" i="2"/>
  <c r="W1474" i="2" s="1"/>
  <c r="Q1473" i="2"/>
  <c r="W1473" i="2" s="1"/>
  <c r="Q1471" i="2"/>
  <c r="W1471" i="2" s="1"/>
  <c r="Q1470" i="2"/>
  <c r="W1470" i="2" s="1"/>
  <c r="Q1468" i="2"/>
  <c r="W1468" i="2" s="1"/>
  <c r="Q1466" i="2"/>
  <c r="W1466" i="2" s="1"/>
  <c r="Q1464" i="2"/>
  <c r="W1464" i="2" s="1"/>
  <c r="Q1463" i="2"/>
  <c r="W1463" i="2" s="1"/>
  <c r="Q1461" i="2"/>
  <c r="W1461" i="2" s="1"/>
  <c r="Q1460" i="2"/>
  <c r="W1460" i="2" s="1"/>
  <c r="Q1458" i="2"/>
  <c r="W1458" i="2" s="1"/>
  <c r="Q1453" i="2"/>
  <c r="W1453" i="2" s="1"/>
  <c r="Q1452" i="2"/>
  <c r="W1452" i="2" s="1"/>
  <c r="V1443" i="2"/>
  <c r="U1443" i="2"/>
  <c r="T1443" i="2"/>
  <c r="S1443" i="2"/>
  <c r="R1443" i="2"/>
  <c r="P1443" i="2"/>
  <c r="O1443" i="2"/>
  <c r="N1443" i="2"/>
  <c r="M1443" i="2"/>
  <c r="L1443" i="2"/>
  <c r="K1443" i="2"/>
  <c r="J1443" i="2"/>
  <c r="I1443" i="2"/>
  <c r="H1443" i="2"/>
  <c r="G1443" i="2"/>
  <c r="F1443" i="2"/>
  <c r="E1443" i="2"/>
  <c r="D1443" i="2"/>
  <c r="Q1442" i="2"/>
  <c r="W1442" i="2" s="1"/>
  <c r="Q1440" i="2"/>
  <c r="W1440" i="2" s="1"/>
  <c r="Q1437" i="2"/>
  <c r="W1437" i="2" s="1"/>
  <c r="Q1434" i="2"/>
  <c r="W1434" i="2" s="1"/>
  <c r="V1425" i="2"/>
  <c r="U1425" i="2"/>
  <c r="T1425" i="2"/>
  <c r="S1425" i="2"/>
  <c r="R1425" i="2"/>
  <c r="P1425" i="2"/>
  <c r="O1425" i="2"/>
  <c r="N1425" i="2"/>
  <c r="M1425" i="2"/>
  <c r="L1425" i="2"/>
  <c r="K1425" i="2"/>
  <c r="J1425" i="2"/>
  <c r="I1425" i="2"/>
  <c r="H1425" i="2"/>
  <c r="G1425" i="2"/>
  <c r="F1425" i="2"/>
  <c r="E1425" i="2"/>
  <c r="D1425" i="2"/>
  <c r="Q1424" i="2"/>
  <c r="Q1422" i="2"/>
  <c r="W1422" i="2" s="1"/>
  <c r="Q1420" i="2"/>
  <c r="Q1418" i="2"/>
  <c r="W1418" i="2" s="1"/>
  <c r="Q1416" i="2"/>
  <c r="W1416" i="2" s="1"/>
  <c r="V1407" i="2"/>
  <c r="U1407" i="2"/>
  <c r="T1407" i="2"/>
  <c r="S1407" i="2"/>
  <c r="R1407" i="2"/>
  <c r="P1407" i="2"/>
  <c r="O1407" i="2"/>
  <c r="N1407" i="2"/>
  <c r="M1407" i="2"/>
  <c r="L1407" i="2"/>
  <c r="K1407" i="2"/>
  <c r="J1407" i="2"/>
  <c r="I1407" i="2"/>
  <c r="H1407" i="2"/>
  <c r="G1407" i="2"/>
  <c r="F1407" i="2"/>
  <c r="E1407" i="2"/>
  <c r="D1407" i="2"/>
  <c r="Q1406" i="2"/>
  <c r="W1406" i="2" s="1"/>
  <c r="Q1404" i="2"/>
  <c r="W1404" i="2" s="1"/>
  <c r="Q1402" i="2"/>
  <c r="W1402" i="2" s="1"/>
  <c r="Q1400" i="2"/>
  <c r="W1400" i="2" s="1"/>
  <c r="Q1397" i="2"/>
  <c r="W1397" i="2" s="1"/>
  <c r="Q1395" i="2"/>
  <c r="W1395" i="2" s="1"/>
  <c r="Q1393" i="2"/>
  <c r="W1393" i="2" s="1"/>
  <c r="Q1391" i="2"/>
  <c r="V1382" i="2"/>
  <c r="U1382" i="2"/>
  <c r="T1382" i="2"/>
  <c r="S1382" i="2"/>
  <c r="R1382" i="2"/>
  <c r="P1382" i="2"/>
  <c r="O1382" i="2"/>
  <c r="N1382" i="2"/>
  <c r="M1382" i="2"/>
  <c r="L1382" i="2"/>
  <c r="K1382" i="2"/>
  <c r="H1382" i="2"/>
  <c r="G1382" i="2"/>
  <c r="F1382" i="2"/>
  <c r="E1382" i="2"/>
  <c r="D1382" i="2"/>
  <c r="Q1381" i="2"/>
  <c r="W1381" i="2" s="1"/>
  <c r="Q1379" i="2"/>
  <c r="W1379" i="2" s="1"/>
  <c r="Q1377" i="2"/>
  <c r="W1377" i="2" s="1"/>
  <c r="Q1375" i="2"/>
  <c r="Q1374" i="2"/>
  <c r="W1374" i="2" s="1"/>
  <c r="Q1372" i="2"/>
  <c r="W1372" i="2" s="1"/>
  <c r="Q1370" i="2"/>
  <c r="W1370" i="2" s="1"/>
  <c r="Q1368" i="2"/>
  <c r="Q1366" i="2"/>
  <c r="X1364" i="2"/>
  <c r="Q1364" i="2"/>
  <c r="Q1362" i="2"/>
  <c r="Q1360" i="2"/>
  <c r="Q1358" i="2"/>
  <c r="Q1356" i="2"/>
  <c r="Q1354" i="2"/>
  <c r="Q1353" i="2"/>
  <c r="W1353" i="2" s="1"/>
  <c r="Q1351" i="2"/>
  <c r="Q1350" i="2"/>
  <c r="W1350" i="2" s="1"/>
  <c r="Q1348" i="2"/>
  <c r="W1348" i="2" s="1"/>
  <c r="Q1346" i="2"/>
  <c r="Q1345" i="2"/>
  <c r="W1345" i="2" s="1"/>
  <c r="Q1343" i="2"/>
  <c r="Q1341" i="2"/>
  <c r="Q1339" i="2"/>
  <c r="W1339" i="2" s="1"/>
  <c r="X1337" i="2"/>
  <c r="Q1337" i="2"/>
  <c r="Q1335" i="2"/>
  <c r="W1335" i="2" s="1"/>
  <c r="Q1333" i="2"/>
  <c r="Q1331" i="2"/>
  <c r="Q1330" i="2"/>
  <c r="Q1328" i="2"/>
  <c r="Q1326" i="2"/>
  <c r="W1326" i="2" s="1"/>
  <c r="Q1324" i="2"/>
  <c r="W1324" i="2" s="1"/>
  <c r="Q1323" i="2"/>
  <c r="W1323" i="2" s="1"/>
  <c r="Q1321" i="2"/>
  <c r="Q1320" i="2"/>
  <c r="W1320" i="2" s="1"/>
  <c r="Q1318" i="2"/>
  <c r="W1318" i="2" s="1"/>
  <c r="Q1316" i="2"/>
  <c r="W1316" i="2" s="1"/>
  <c r="Q1314" i="2"/>
  <c r="Q1312" i="2"/>
  <c r="W1312" i="2" s="1"/>
  <c r="Q1310" i="2"/>
  <c r="Q1308" i="2"/>
  <c r="Q1306" i="2"/>
  <c r="Q1304" i="2"/>
  <c r="Q1302" i="2"/>
  <c r="Q1301" i="2"/>
  <c r="Q1299" i="2"/>
  <c r="Q1297" i="2"/>
  <c r="Q1295" i="2"/>
  <c r="Q1293" i="2"/>
  <c r="Q1291" i="2"/>
  <c r="W1291" i="2" s="1"/>
  <c r="Q1289" i="2"/>
  <c r="W1289" i="2" s="1"/>
  <c r="Q1287" i="2"/>
  <c r="W1287" i="2" s="1"/>
  <c r="Q1285" i="2"/>
  <c r="W1285" i="2" s="1"/>
  <c r="Q1283" i="2"/>
  <c r="W1283" i="2" s="1"/>
  <c r="Q1281" i="2"/>
  <c r="W1281" i="2" s="1"/>
  <c r="Q1279" i="2"/>
  <c r="W1279" i="2" s="1"/>
  <c r="Q1277" i="2"/>
  <c r="W1277" i="2" s="1"/>
  <c r="Q1275" i="2"/>
  <c r="W1275" i="2" s="1"/>
  <c r="Q1273" i="2"/>
  <c r="W1273" i="2" s="1"/>
  <c r="Q1271" i="2"/>
  <c r="W1271" i="2" s="1"/>
  <c r="Q1269" i="2"/>
  <c r="W1269" i="2" s="1"/>
  <c r="Q1267" i="2"/>
  <c r="W1267" i="2" s="1"/>
  <c r="Q1265" i="2"/>
  <c r="Q1263" i="2"/>
  <c r="Q1261" i="2"/>
  <c r="I1261" i="2"/>
  <c r="J1261" i="2" s="1"/>
  <c r="Q1260" i="2"/>
  <c r="Q1258" i="2"/>
  <c r="Q1256" i="2"/>
  <c r="Q1254" i="2"/>
  <c r="Q1252" i="2"/>
  <c r="W1252" i="2" s="1"/>
  <c r="Q1250" i="2"/>
  <c r="Q1249" i="2"/>
  <c r="W1249" i="2" s="1"/>
  <c r="Q1247" i="2"/>
  <c r="W1247" i="2" s="1"/>
  <c r="Q1245" i="2"/>
  <c r="W1245" i="2" s="1"/>
  <c r="Q1242" i="2"/>
  <c r="Q1241" i="2"/>
  <c r="W1241" i="2" s="1"/>
  <c r="Q1239" i="2"/>
  <c r="W1239" i="2" s="1"/>
  <c r="Q1237" i="2"/>
  <c r="W1237" i="2" s="1"/>
  <c r="Q1235" i="2"/>
  <c r="W1235" i="2" s="1"/>
  <c r="Q1233" i="2"/>
  <c r="I1230" i="2"/>
  <c r="Q1228" i="2"/>
  <c r="W1228" i="2" s="1"/>
  <c r="Q1226" i="2"/>
  <c r="Q1224" i="2"/>
  <c r="Q1222" i="2"/>
  <c r="Q1220" i="2"/>
  <c r="W1220" i="2" s="1"/>
  <c r="Q1215" i="2"/>
  <c r="Q1213" i="2"/>
  <c r="V1201" i="2"/>
  <c r="U1201" i="2"/>
  <c r="T1201" i="2"/>
  <c r="S1201" i="2"/>
  <c r="R1201" i="2"/>
  <c r="P1201" i="2"/>
  <c r="O1201" i="2"/>
  <c r="N1201" i="2"/>
  <c r="M1201" i="2"/>
  <c r="L1201" i="2"/>
  <c r="K1201" i="2"/>
  <c r="J1201" i="2"/>
  <c r="I1201" i="2"/>
  <c r="H1201" i="2"/>
  <c r="G1201" i="2"/>
  <c r="F1201" i="2"/>
  <c r="E1201" i="2"/>
  <c r="D1201" i="2"/>
  <c r="Q1200" i="2"/>
  <c r="W1200" i="2" s="1"/>
  <c r="Q1198" i="2"/>
  <c r="W1198" i="2" s="1"/>
  <c r="Q1196" i="2"/>
  <c r="W1196" i="2" s="1"/>
  <c r="Q1194" i="2"/>
  <c r="W1194" i="2" s="1"/>
  <c r="Q1192" i="2"/>
  <c r="W1192" i="2" s="1"/>
  <c r="Q1191" i="2"/>
  <c r="W1191" i="2" s="1"/>
  <c r="Q1189" i="2"/>
  <c r="W1189" i="2" s="1"/>
  <c r="Q1187" i="2"/>
  <c r="W1187" i="2" s="1"/>
  <c r="Q1185" i="2"/>
  <c r="W1185" i="2" s="1"/>
  <c r="Q1183" i="2"/>
  <c r="W1183" i="2" s="1"/>
  <c r="Q1181" i="2"/>
  <c r="W1181" i="2" s="1"/>
  <c r="Q1179" i="2"/>
  <c r="W1179" i="2" s="1"/>
  <c r="Q1177" i="2"/>
  <c r="W1177" i="2" s="1"/>
  <c r="Q1175" i="2"/>
  <c r="W1175" i="2" s="1"/>
  <c r="Q1173" i="2"/>
  <c r="W1173" i="2" s="1"/>
  <c r="Q1171" i="2"/>
  <c r="W1171" i="2" s="1"/>
  <c r="Q1169" i="2"/>
  <c r="W1169" i="2" s="1"/>
  <c r="Q1167" i="2"/>
  <c r="W1167" i="2" s="1"/>
  <c r="Q1165" i="2"/>
  <c r="W1165" i="2" s="1"/>
  <c r="Q1163" i="2"/>
  <c r="W1163" i="2" s="1"/>
  <c r="Q1161" i="2"/>
  <c r="W1161" i="2" s="1"/>
  <c r="Q1159" i="2"/>
  <c r="W1159" i="2" s="1"/>
  <c r="Q1157" i="2"/>
  <c r="W1157" i="2" s="1"/>
  <c r="Q1155" i="2"/>
  <c r="W1155" i="2" s="1"/>
  <c r="Q1153" i="2"/>
  <c r="W1153" i="2" s="1"/>
  <c r="Q1152" i="2"/>
  <c r="W1152" i="2" s="1"/>
  <c r="Q1150" i="2"/>
  <c r="W1150" i="2" s="1"/>
  <c r="Q1148" i="2"/>
  <c r="W1148" i="2" s="1"/>
  <c r="Q1146" i="2"/>
  <c r="Q1144" i="2"/>
  <c r="W1144" i="2" s="1"/>
  <c r="Q1142" i="2"/>
  <c r="V1136" i="2"/>
  <c r="U1136" i="2"/>
  <c r="T1136" i="2"/>
  <c r="S1136" i="2"/>
  <c r="R1136" i="2"/>
  <c r="P1136" i="2"/>
  <c r="O1136" i="2"/>
  <c r="N1136" i="2"/>
  <c r="M1136" i="2"/>
  <c r="L1136" i="2"/>
  <c r="K1136" i="2"/>
  <c r="J1136" i="2"/>
  <c r="I1136" i="2"/>
  <c r="H1136" i="2"/>
  <c r="G1136" i="2"/>
  <c r="F1136" i="2"/>
  <c r="E1136" i="2"/>
  <c r="D1136" i="2"/>
  <c r="Q1134" i="2"/>
  <c r="W1134" i="2" s="1"/>
  <c r="Q1133" i="2"/>
  <c r="W1133" i="2" s="1"/>
  <c r="Q1132" i="2"/>
  <c r="W1132" i="2" s="1"/>
  <c r="Q1131" i="2"/>
  <c r="W1131" i="2" s="1"/>
  <c r="Q1124" i="2"/>
  <c r="W1124" i="2" s="1"/>
  <c r="Q1122" i="2"/>
  <c r="W1122" i="2" s="1"/>
  <c r="Q1120" i="2"/>
  <c r="W1120" i="2" s="1"/>
  <c r="Q1118" i="2"/>
  <c r="W1118" i="2" s="1"/>
  <c r="Q1116" i="2"/>
  <c r="W1116" i="2" s="1"/>
  <c r="Q1114" i="2"/>
  <c r="W1114" i="2" s="1"/>
  <c r="Q1112" i="2"/>
  <c r="W1112" i="2" s="1"/>
  <c r="Q1110" i="2"/>
  <c r="W1110" i="2" s="1"/>
  <c r="Q1108" i="2"/>
  <c r="W1108" i="2" s="1"/>
  <c r="V1098" i="2"/>
  <c r="T1098" i="2"/>
  <c r="S1098" i="2"/>
  <c r="R1098" i="2"/>
  <c r="P1098" i="2"/>
  <c r="O1098" i="2"/>
  <c r="N1098" i="2"/>
  <c r="M1098" i="2"/>
  <c r="L1098" i="2"/>
  <c r="K1098" i="2"/>
  <c r="J1098" i="2"/>
  <c r="I1098" i="2"/>
  <c r="H1098" i="2"/>
  <c r="G1098" i="2"/>
  <c r="F1098" i="2"/>
  <c r="E1098" i="2"/>
  <c r="D1098" i="2"/>
  <c r="Q1097" i="2"/>
  <c r="W1097" i="2" s="1"/>
  <c r="Q1095" i="2"/>
  <c r="W1095" i="2" s="1"/>
  <c r="Q1093" i="2"/>
  <c r="W1093" i="2" s="1"/>
  <c r="Q1091" i="2"/>
  <c r="W1091" i="2" s="1"/>
  <c r="Q1089" i="2"/>
  <c r="W1089" i="2" s="1"/>
  <c r="Q1087" i="2"/>
  <c r="W1087" i="2" s="1"/>
  <c r="Q1085" i="2"/>
  <c r="W1085" i="2" s="1"/>
  <c r="Q1083" i="2"/>
  <c r="W1083" i="2" s="1"/>
  <c r="Q1080" i="2"/>
  <c r="W1080" i="2" s="1"/>
  <c r="Q1078" i="2"/>
  <c r="W1078" i="2" s="1"/>
  <c r="V1068" i="2"/>
  <c r="U1068" i="2"/>
  <c r="T1068" i="2"/>
  <c r="S1068" i="2"/>
  <c r="R1068" i="2"/>
  <c r="P1068" i="2"/>
  <c r="O1068" i="2"/>
  <c r="N1068" i="2"/>
  <c r="M1068" i="2"/>
  <c r="L1068" i="2"/>
  <c r="K1068" i="2"/>
  <c r="J1068" i="2"/>
  <c r="I1068" i="2"/>
  <c r="H1068" i="2"/>
  <c r="G1068" i="2"/>
  <c r="F1068" i="2"/>
  <c r="E1068" i="2"/>
  <c r="D1068" i="2"/>
  <c r="Q1067" i="2"/>
  <c r="W1067" i="2" s="1"/>
  <c r="Q1065" i="2"/>
  <c r="W1065" i="2" s="1"/>
  <c r="Q1063" i="2"/>
  <c r="W1063" i="2" s="1"/>
  <c r="Q1061" i="2"/>
  <c r="W1061" i="2" s="1"/>
  <c r="Q1060" i="2"/>
  <c r="W1060" i="2" s="1"/>
  <c r="Q1059" i="2"/>
  <c r="W1059" i="2" s="1"/>
  <c r="Q1058" i="2"/>
  <c r="Q1057" i="2"/>
  <c r="W1057" i="2" s="1"/>
  <c r="Q1055" i="2"/>
  <c r="W1055" i="2" s="1"/>
  <c r="Q1053" i="2"/>
  <c r="W1053" i="2" s="1"/>
  <c r="Q1051" i="2"/>
  <c r="W1051" i="2" s="1"/>
  <c r="Q1049" i="2"/>
  <c r="W1049" i="2" s="1"/>
  <c r="Q1047" i="2"/>
  <c r="W1047" i="2" s="1"/>
  <c r="Q1045" i="2"/>
  <c r="W1045" i="2" s="1"/>
  <c r="Q1043" i="2"/>
  <c r="W1043" i="2" s="1"/>
  <c r="Q1041" i="2"/>
  <c r="W1041" i="2" s="1"/>
  <c r="Q1039" i="2"/>
  <c r="W1039" i="2" s="1"/>
  <c r="Q1037" i="2"/>
  <c r="W1037" i="2" s="1"/>
  <c r="Q1035" i="2"/>
  <c r="W1035" i="2" s="1"/>
  <c r="Q1033" i="2"/>
  <c r="W1033" i="2" s="1"/>
  <c r="Q1031" i="2"/>
  <c r="W1031" i="2" s="1"/>
  <c r="Q1029" i="2"/>
  <c r="W1029" i="2" s="1"/>
  <c r="Q1027" i="2"/>
  <c r="W1027" i="2" s="1"/>
  <c r="Q1025" i="2"/>
  <c r="W1025" i="2" s="1"/>
  <c r="Q1023" i="2"/>
  <c r="W1023" i="2" s="1"/>
  <c r="Q1019" i="2"/>
  <c r="W1019" i="2" s="1"/>
  <c r="V1008" i="2"/>
  <c r="U1008" i="2"/>
  <c r="T1008" i="2"/>
  <c r="S1008" i="2"/>
  <c r="R1008" i="2"/>
  <c r="P1008" i="2"/>
  <c r="O1008" i="2"/>
  <c r="N1008" i="2"/>
  <c r="M1008" i="2"/>
  <c r="L1008" i="2"/>
  <c r="K1008" i="2"/>
  <c r="J1008" i="2"/>
  <c r="I1008" i="2"/>
  <c r="H1008" i="2"/>
  <c r="G1008" i="2"/>
  <c r="F1008" i="2"/>
  <c r="E1008" i="2"/>
  <c r="D1008" i="2"/>
  <c r="Q1007" i="2"/>
  <c r="W1007" i="2" s="1"/>
  <c r="Q1005" i="2"/>
  <c r="W1005" i="2" s="1"/>
  <c r="Q1004" i="2"/>
  <c r="W1004" i="2" s="1"/>
  <c r="Q1003" i="2"/>
  <c r="W1003" i="2" s="1"/>
  <c r="Q1001" i="2"/>
  <c r="W1001" i="2" s="1"/>
  <c r="Q996" i="2"/>
  <c r="W996" i="2" s="1"/>
  <c r="Q994" i="2"/>
  <c r="W994" i="2" s="1"/>
  <c r="Q992" i="2"/>
  <c r="W992" i="2" s="1"/>
  <c r="Q985" i="2"/>
  <c r="W985" i="2" s="1"/>
  <c r="Q984" i="2"/>
  <c r="W984" i="2" s="1"/>
  <c r="Q976" i="2"/>
  <c r="W976" i="2" s="1"/>
  <c r="Q973" i="2"/>
  <c r="W973" i="2" s="1"/>
  <c r="Q971" i="2"/>
  <c r="W971" i="2" s="1"/>
  <c r="Q967" i="2"/>
  <c r="W967" i="2" s="1"/>
  <c r="Q965" i="2"/>
  <c r="W965" i="2" s="1"/>
  <c r="Q960" i="2"/>
  <c r="W960" i="2" s="1"/>
  <c r="Q958" i="2"/>
  <c r="W958" i="2" s="1"/>
  <c r="Q947" i="2"/>
  <c r="W947" i="2" s="1"/>
  <c r="Q945" i="2"/>
  <c r="W945" i="2" s="1"/>
  <c r="Q942" i="2"/>
  <c r="W942" i="2" s="1"/>
  <c r="Q940" i="2"/>
  <c r="W940" i="2" s="1"/>
  <c r="Q938" i="2"/>
  <c r="W938" i="2" s="1"/>
  <c r="Q936" i="2"/>
  <c r="W936" i="2" s="1"/>
  <c r="Q934" i="2"/>
  <c r="W934" i="2" s="1"/>
  <c r="Q932" i="2"/>
  <c r="W932" i="2" s="1"/>
  <c r="Q930" i="2"/>
  <c r="W930" i="2" s="1"/>
  <c r="Q928" i="2"/>
  <c r="W928" i="2" s="1"/>
  <c r="Q926" i="2"/>
  <c r="W926" i="2" s="1"/>
  <c r="Q924" i="2"/>
  <c r="W924" i="2" s="1"/>
  <c r="Q922" i="2"/>
  <c r="W922" i="2" s="1"/>
  <c r="Q920" i="2"/>
  <c r="W920" i="2" s="1"/>
  <c r="Q917" i="2"/>
  <c r="W917" i="2" s="1"/>
  <c r="Q915" i="2"/>
  <c r="W915" i="2" s="1"/>
  <c r="Q913" i="2"/>
  <c r="W913" i="2" s="1"/>
  <c r="Q911" i="2"/>
  <c r="W911" i="2" s="1"/>
  <c r="Q909" i="2"/>
  <c r="W909" i="2" s="1"/>
  <c r="Q907" i="2"/>
  <c r="W907" i="2" s="1"/>
  <c r="Q905" i="2"/>
  <c r="W905" i="2" s="1"/>
  <c r="Q903" i="2"/>
  <c r="W903" i="2" s="1"/>
  <c r="Q901" i="2"/>
  <c r="W901" i="2" s="1"/>
  <c r="Q898" i="2"/>
  <c r="W898" i="2" s="1"/>
  <c r="Q896" i="2"/>
  <c r="W896" i="2" s="1"/>
  <c r="Q894" i="2"/>
  <c r="W894" i="2" s="1"/>
  <c r="Q892" i="2"/>
  <c r="W892" i="2" s="1"/>
  <c r="Q888" i="2"/>
  <c r="W888" i="2" s="1"/>
  <c r="Q886" i="2"/>
  <c r="W886" i="2" s="1"/>
  <c r="Q884" i="2"/>
  <c r="W884" i="2" s="1"/>
  <c r="Q882" i="2"/>
  <c r="W882" i="2" s="1"/>
  <c r="Q880" i="2"/>
  <c r="W880" i="2" s="1"/>
  <c r="Q875" i="2"/>
  <c r="W875" i="2" s="1"/>
  <c r="Q873" i="2"/>
  <c r="W873" i="2" s="1"/>
  <c r="Q871" i="2"/>
  <c r="W871" i="2" s="1"/>
  <c r="Q869" i="2"/>
  <c r="W869" i="2" s="1"/>
  <c r="Q865" i="2"/>
  <c r="V853" i="2"/>
  <c r="T853" i="2"/>
  <c r="S853" i="2"/>
  <c r="R853" i="2"/>
  <c r="P853" i="2"/>
  <c r="O853" i="2"/>
  <c r="N853" i="2"/>
  <c r="M853" i="2"/>
  <c r="L853" i="2"/>
  <c r="K853" i="2"/>
  <c r="H853" i="2"/>
  <c r="G853" i="2"/>
  <c r="F853" i="2"/>
  <c r="E853" i="2"/>
  <c r="D853" i="2"/>
  <c r="Q852" i="2"/>
  <c r="W852" i="2" s="1"/>
  <c r="I852" i="2"/>
  <c r="J852" i="2" s="1"/>
  <c r="Q851" i="2"/>
  <c r="W851" i="2" s="1"/>
  <c r="Q849" i="2"/>
  <c r="W849" i="2" s="1"/>
  <c r="Q847" i="2"/>
  <c r="W847" i="2" s="1"/>
  <c r="Q845" i="2"/>
  <c r="W845" i="2" s="1"/>
  <c r="Q843" i="2"/>
  <c r="W843" i="2" s="1"/>
  <c r="Q841" i="2"/>
  <c r="W841" i="2" s="1"/>
  <c r="Q839" i="2"/>
  <c r="W839" i="2" s="1"/>
  <c r="Q837" i="2"/>
  <c r="W837" i="2" s="1"/>
  <c r="Q835" i="2"/>
  <c r="W835" i="2" s="1"/>
  <c r="Q833" i="2"/>
  <c r="W833" i="2" s="1"/>
  <c r="Q832" i="2"/>
  <c r="W832" i="2" s="1"/>
  <c r="Q831" i="2"/>
  <c r="W831" i="2" s="1"/>
  <c r="Q829" i="2"/>
  <c r="W829" i="2" s="1"/>
  <c r="Q828" i="2"/>
  <c r="W828" i="2" s="1"/>
  <c r="Q827" i="2"/>
  <c r="W827" i="2" s="1"/>
  <c r="Q825" i="2"/>
  <c r="W825" i="2" s="1"/>
  <c r="Q824" i="2"/>
  <c r="Q823" i="2"/>
  <c r="W823" i="2" s="1"/>
  <c r="Q821" i="2"/>
  <c r="W821" i="2" s="1"/>
  <c r="Q819" i="2"/>
  <c r="W819" i="2" s="1"/>
  <c r="Q817" i="2"/>
  <c r="W817" i="2" s="1"/>
  <c r="Q816" i="2"/>
  <c r="W816" i="2" s="1"/>
  <c r="Q814" i="2"/>
  <c r="W814" i="2" s="1"/>
  <c r="Q812" i="2"/>
  <c r="W812" i="2" s="1"/>
  <c r="Q810" i="2"/>
  <c r="W810" i="2" s="1"/>
  <c r="Q808" i="2"/>
  <c r="W808" i="2" s="1"/>
  <c r="Q806" i="2"/>
  <c r="W806" i="2" s="1"/>
  <c r="Q804" i="2"/>
  <c r="W804" i="2" s="1"/>
  <c r="W853" i="2" s="1"/>
  <c r="Q800" i="2"/>
  <c r="W800" i="2" s="1"/>
  <c r="Q798" i="2"/>
  <c r="W798" i="2" s="1"/>
  <c r="Q797" i="2"/>
  <c r="W797" i="2" s="1"/>
  <c r="Q796" i="2"/>
  <c r="W796" i="2" s="1"/>
  <c r="Q793" i="2"/>
  <c r="W793" i="2" s="1"/>
  <c r="Q791" i="2"/>
  <c r="W791" i="2" s="1"/>
  <c r="Q786" i="2"/>
  <c r="W786" i="2" s="1"/>
  <c r="Q781" i="2"/>
  <c r="W781" i="2" s="1"/>
  <c r="Q774" i="2"/>
  <c r="W774" i="2" s="1"/>
  <c r="Q770" i="2"/>
  <c r="W770" i="2" s="1"/>
  <c r="V759" i="2"/>
  <c r="T759" i="2"/>
  <c r="S759" i="2"/>
  <c r="R759" i="2"/>
  <c r="P759" i="2"/>
  <c r="O759" i="2"/>
  <c r="N759" i="2"/>
  <c r="M759" i="2"/>
  <c r="L759" i="2"/>
  <c r="K759" i="2"/>
  <c r="H759" i="2"/>
  <c r="G759" i="2"/>
  <c r="F759" i="2"/>
  <c r="E759" i="2"/>
  <c r="D759" i="2"/>
  <c r="Q758" i="2"/>
  <c r="W758" i="2" s="1"/>
  <c r="Q757" i="2"/>
  <c r="W757" i="2" s="1"/>
  <c r="Q756" i="2"/>
  <c r="W756" i="2" s="1"/>
  <c r="Q755" i="2"/>
  <c r="W755" i="2" s="1"/>
  <c r="Q754" i="2"/>
  <c r="W754" i="2" s="1"/>
  <c r="Q746" i="2"/>
  <c r="W746" i="2" s="1"/>
  <c r="Q745" i="2"/>
  <c r="W745" i="2" s="1"/>
  <c r="Q737" i="2"/>
  <c r="W737" i="2" s="1"/>
  <c r="Q735" i="2"/>
  <c r="W735" i="2" s="1"/>
  <c r="Q730" i="2"/>
  <c r="W730" i="2" s="1"/>
  <c r="Q728" i="2"/>
  <c r="W728" i="2" s="1"/>
  <c r="Q726" i="2"/>
  <c r="W726" i="2" s="1"/>
  <c r="Q724" i="2"/>
  <c r="W724" i="2" s="1"/>
  <c r="Q722" i="2"/>
  <c r="W722" i="2" s="1"/>
  <c r="Q720" i="2"/>
  <c r="W720" i="2" s="1"/>
  <c r="Q717" i="2"/>
  <c r="W717" i="2" s="1"/>
  <c r="Q715" i="2"/>
  <c r="W715" i="2" s="1"/>
  <c r="Q713" i="2"/>
  <c r="W713" i="2" s="1"/>
  <c r="Q711" i="2"/>
  <c r="W711" i="2" s="1"/>
  <c r="Q709" i="2"/>
  <c r="W709" i="2" s="1"/>
  <c r="Q707" i="2"/>
  <c r="W707" i="2" s="1"/>
  <c r="Q705" i="2"/>
  <c r="W705" i="2" s="1"/>
  <c r="Q703" i="2"/>
  <c r="W703" i="2" s="1"/>
  <c r="Q700" i="2"/>
  <c r="W700" i="2" s="1"/>
  <c r="Q697" i="2"/>
  <c r="W697" i="2" s="1"/>
  <c r="Q696" i="2"/>
  <c r="W696" i="2" s="1"/>
  <c r="Q686" i="2"/>
  <c r="W686" i="2" s="1"/>
  <c r="Q684" i="2"/>
  <c r="W684" i="2" s="1"/>
  <c r="Q682" i="2"/>
  <c r="W682" i="2" s="1"/>
  <c r="Q679" i="2"/>
  <c r="W679" i="2" s="1"/>
  <c r="Q677" i="2"/>
  <c r="W677" i="2" s="1"/>
  <c r="Q675" i="2"/>
  <c r="W675" i="2" s="1"/>
  <c r="Q672" i="2"/>
  <c r="W672" i="2" s="1"/>
  <c r="Q670" i="2"/>
  <c r="W670" i="2" s="1"/>
  <c r="Q662" i="2"/>
  <c r="W662" i="2" s="1"/>
  <c r="Q660" i="2"/>
  <c r="W660" i="2" s="1"/>
  <c r="Q658" i="2"/>
  <c r="W658" i="2" s="1"/>
  <c r="Q656" i="2"/>
  <c r="W656" i="2" s="1"/>
  <c r="Q654" i="2"/>
  <c r="W654" i="2" s="1"/>
  <c r="Q652" i="2"/>
  <c r="W652" i="2" s="1"/>
  <c r="Q650" i="2"/>
  <c r="W650" i="2" s="1"/>
  <c r="Q648" i="2"/>
  <c r="W648" i="2" s="1"/>
  <c r="Q646" i="2"/>
  <c r="W646" i="2" s="1"/>
  <c r="Q644" i="2"/>
  <c r="W644" i="2" s="1"/>
  <c r="Q642" i="2"/>
  <c r="W642" i="2" s="1"/>
  <c r="Q641" i="2"/>
  <c r="W641" i="2" s="1"/>
  <c r="Q639" i="2"/>
  <c r="W639" i="2" s="1"/>
  <c r="Q636" i="2"/>
  <c r="Q633" i="2"/>
  <c r="W633" i="2" s="1"/>
  <c r="Q631" i="2"/>
  <c r="W631" i="2" s="1"/>
  <c r="Q629" i="2"/>
  <c r="W629" i="2" s="1"/>
  <c r="Q628" i="2"/>
  <c r="W628" i="2" s="1"/>
  <c r="Q627" i="2"/>
  <c r="W627" i="2" s="1"/>
  <c r="Q625" i="2"/>
  <c r="W625" i="2" s="1"/>
  <c r="Q624" i="2"/>
  <c r="W624" i="2" s="1"/>
  <c r="Q623" i="2"/>
  <c r="W623" i="2" s="1"/>
  <c r="Q622" i="2"/>
  <c r="W622" i="2" s="1"/>
  <c r="Q620" i="2"/>
  <c r="W620" i="2" s="1"/>
  <c r="Q618" i="2"/>
  <c r="W618" i="2" s="1"/>
  <c r="Q617" i="2"/>
  <c r="W617" i="2" s="1"/>
  <c r="Q615" i="2"/>
  <c r="W615" i="2" s="1"/>
  <c r="Q613" i="2"/>
  <c r="W613" i="2" s="1"/>
  <c r="Q612" i="2"/>
  <c r="W612" i="2" s="1"/>
  <c r="Q610" i="2"/>
  <c r="W610" i="2" s="1"/>
  <c r="Q608" i="2"/>
  <c r="W608" i="2" s="1"/>
  <c r="Q604" i="2"/>
  <c r="W604" i="2" s="1"/>
  <c r="Q602" i="2"/>
  <c r="W602" i="2" s="1"/>
  <c r="Q600" i="2"/>
  <c r="W600" i="2" s="1"/>
  <c r="Q598" i="2"/>
  <c r="W598" i="2" s="1"/>
  <c r="Q596" i="2"/>
  <c r="W596" i="2" s="1"/>
  <c r="Q591" i="2"/>
  <c r="W591" i="2" s="1"/>
  <c r="V579" i="2"/>
  <c r="T579" i="2"/>
  <c r="S579" i="2"/>
  <c r="R579" i="2"/>
  <c r="P579" i="2"/>
  <c r="O579" i="2"/>
  <c r="N579" i="2"/>
  <c r="M579" i="2"/>
  <c r="L579" i="2"/>
  <c r="K579" i="2"/>
  <c r="H579" i="2"/>
  <c r="G579" i="2"/>
  <c r="F579" i="2"/>
  <c r="E579" i="2"/>
  <c r="D579" i="2"/>
  <c r="Q578" i="2"/>
  <c r="W578" i="2" s="1"/>
  <c r="Q577" i="2"/>
  <c r="Q571" i="2"/>
  <c r="W571" i="2" s="1"/>
  <c r="Q570" i="2"/>
  <c r="Q569" i="2"/>
  <c r="W569" i="2" s="1"/>
  <c r="Q568" i="2"/>
  <c r="Q567" i="2"/>
  <c r="W567" i="2" s="1"/>
  <c r="Q566" i="2"/>
  <c r="Q565" i="2"/>
  <c r="W565" i="2" s="1"/>
  <c r="Q564" i="2"/>
  <c r="W564" i="2" s="1"/>
  <c r="Q563" i="2"/>
  <c r="Q562" i="2"/>
  <c r="W562" i="2" s="1"/>
  <c r="Q561" i="2"/>
  <c r="W561" i="2" s="1"/>
  <c r="Q560" i="2"/>
  <c r="W560" i="2" s="1"/>
  <c r="Q559" i="2"/>
  <c r="Q540" i="2"/>
  <c r="W540" i="2" s="1"/>
  <c r="Q539" i="2"/>
  <c r="Q538" i="2"/>
  <c r="W538" i="2" s="1"/>
  <c r="Q537" i="2"/>
  <c r="W537" i="2" s="1"/>
  <c r="Q536" i="2"/>
  <c r="Q535" i="2"/>
  <c r="W535" i="2" s="1"/>
  <c r="Q534" i="2"/>
  <c r="Q533" i="2"/>
  <c r="W533" i="2" s="1"/>
  <c r="Q532" i="2"/>
  <c r="W532" i="2" s="1"/>
  <c r="Q531" i="2"/>
  <c r="Q530" i="2"/>
  <c r="W530" i="2" s="1"/>
  <c r="Q529" i="2"/>
  <c r="Q528" i="2"/>
  <c r="W528" i="2" s="1"/>
  <c r="Q527" i="2"/>
  <c r="W527" i="2" s="1"/>
  <c r="Q526" i="2"/>
  <c r="Q525" i="2"/>
  <c r="W525" i="2" s="1"/>
  <c r="Q524" i="2"/>
  <c r="Q523" i="2"/>
  <c r="W523" i="2" s="1"/>
  <c r="Q522" i="2"/>
  <c r="Q521" i="2"/>
  <c r="W521" i="2" s="1"/>
  <c r="Q520" i="2"/>
  <c r="Q519" i="2"/>
  <c r="W519" i="2" s="1"/>
  <c r="Q518" i="2"/>
  <c r="Q517" i="2"/>
  <c r="W517" i="2" s="1"/>
  <c r="Q516" i="2"/>
  <c r="Q515" i="2"/>
  <c r="W515" i="2" s="1"/>
  <c r="Q514" i="2"/>
  <c r="Q513" i="2"/>
  <c r="W513" i="2" s="1"/>
  <c r="Q512" i="2"/>
  <c r="Q511" i="2"/>
  <c r="Q510" i="2"/>
  <c r="W510" i="2" s="1"/>
  <c r="Q509" i="2"/>
  <c r="Q508" i="2"/>
  <c r="W508" i="2" s="1"/>
  <c r="Q507" i="2"/>
  <c r="Q506" i="2"/>
  <c r="W506" i="2" s="1"/>
  <c r="Q505" i="2"/>
  <c r="Q504" i="2"/>
  <c r="W504" i="2" s="1"/>
  <c r="Q503" i="2"/>
  <c r="Q502" i="2"/>
  <c r="W502" i="2" s="1"/>
  <c r="Q501" i="2"/>
  <c r="W501" i="2" s="1"/>
  <c r="Q499" i="2"/>
  <c r="W499" i="2" s="1"/>
  <c r="Q498" i="2"/>
  <c r="W498" i="2" s="1"/>
  <c r="Q496" i="2"/>
  <c r="W496" i="2" s="1"/>
  <c r="Q494" i="2"/>
  <c r="W494" i="2" s="1"/>
  <c r="Q492" i="2"/>
  <c r="W492" i="2" s="1"/>
  <c r="Q489" i="2"/>
  <c r="W489" i="2" s="1"/>
  <c r="Q486" i="2"/>
  <c r="W486" i="2" s="1"/>
  <c r="Q485" i="2"/>
  <c r="W485" i="2" s="1"/>
  <c r="Q484" i="2"/>
  <c r="W484" i="2" s="1"/>
  <c r="Q483" i="2"/>
  <c r="W483" i="2" s="1"/>
  <c r="Q482" i="2"/>
  <c r="W482" i="2" s="1"/>
  <c r="Q480" i="2"/>
  <c r="W480" i="2" s="1"/>
  <c r="Q479" i="2"/>
  <c r="Q478" i="2"/>
  <c r="W478" i="2" s="1"/>
  <c r="Q477" i="2"/>
  <c r="Q476" i="2"/>
  <c r="W476" i="2" s="1"/>
  <c r="Q471" i="2"/>
  <c r="W471" i="2" s="1"/>
  <c r="Q470" i="2"/>
  <c r="W470" i="2" s="1"/>
  <c r="Q469" i="2"/>
  <c r="W469" i="2" s="1"/>
  <c r="Q464" i="2"/>
  <c r="W464" i="2" s="1"/>
  <c r="Q463" i="2"/>
  <c r="Q462" i="2"/>
  <c r="W462" i="2" s="1"/>
  <c r="Q461" i="2"/>
  <c r="Q460" i="2"/>
  <c r="W460" i="2" s="1"/>
  <c r="Q459" i="2"/>
  <c r="Q458" i="2"/>
  <c r="W458" i="2" s="1"/>
  <c r="Q457" i="2"/>
  <c r="Q456" i="2"/>
  <c r="W456" i="2" s="1"/>
  <c r="Q455" i="2"/>
  <c r="Q454" i="2"/>
  <c r="W454" i="2" s="1"/>
  <c r="Q453" i="2"/>
  <c r="Q452" i="2"/>
  <c r="W452" i="2" s="1"/>
  <c r="Q451" i="2"/>
  <c r="Q450" i="2"/>
  <c r="W450" i="2" s="1"/>
  <c r="Q448" i="2"/>
  <c r="W448" i="2" s="1"/>
  <c r="Q447" i="2"/>
  <c r="W447" i="2" s="1"/>
  <c r="Q444" i="2"/>
  <c r="W444" i="2" s="1"/>
  <c r="Q443" i="2"/>
  <c r="W443" i="2" s="1"/>
  <c r="Q439" i="2"/>
  <c r="W439" i="2" s="1"/>
  <c r="Q438" i="2"/>
  <c r="Q437" i="2"/>
  <c r="W437" i="2" s="1"/>
  <c r="Q436" i="2"/>
  <c r="Q435" i="2"/>
  <c r="W435" i="2" s="1"/>
  <c r="Q434" i="2"/>
  <c r="Q433" i="2"/>
  <c r="W433" i="2" s="1"/>
  <c r="Q431" i="2"/>
  <c r="W431" i="2" s="1"/>
  <c r="Q423" i="2"/>
  <c r="W423" i="2" s="1"/>
  <c r="Q421" i="2"/>
  <c r="W421" i="2" s="1"/>
  <c r="Q419" i="2"/>
  <c r="W419" i="2" s="1"/>
  <c r="Q417" i="2"/>
  <c r="W417" i="2" s="1"/>
  <c r="Q415" i="2"/>
  <c r="W415" i="2" s="1"/>
  <c r="Q411" i="2"/>
  <c r="W411" i="2" s="1"/>
  <c r="Q409" i="2"/>
  <c r="W409" i="2" s="1"/>
  <c r="Q407" i="2"/>
  <c r="W407" i="2" s="1"/>
  <c r="Q405" i="2"/>
  <c r="W405" i="2" s="1"/>
  <c r="Q403" i="2"/>
  <c r="W403" i="2" s="1"/>
  <c r="Q401" i="2"/>
  <c r="W401" i="2" s="1"/>
  <c r="Q399" i="2"/>
  <c r="W399" i="2" s="1"/>
  <c r="Q397" i="2"/>
  <c r="W397" i="2" s="1"/>
  <c r="Q394" i="2"/>
  <c r="W394" i="2" s="1"/>
  <c r="Q392" i="2"/>
  <c r="W392" i="2" s="1"/>
  <c r="Q389" i="2"/>
  <c r="W389" i="2" s="1"/>
  <c r="Q387" i="2"/>
  <c r="W387" i="2" s="1"/>
  <c r="Q384" i="2"/>
  <c r="W384" i="2" s="1"/>
  <c r="Q382" i="2"/>
  <c r="W382" i="2" s="1"/>
  <c r="Q380" i="2"/>
  <c r="W380" i="2" s="1"/>
  <c r="Q372" i="2"/>
  <c r="W372" i="2" s="1"/>
  <c r="Q370" i="2"/>
  <c r="W370" i="2" s="1"/>
  <c r="Q368" i="2"/>
  <c r="W368" i="2" s="1"/>
  <c r="Q366" i="2"/>
  <c r="W366" i="2" s="1"/>
  <c r="Q364" i="2"/>
  <c r="W364" i="2" s="1"/>
  <c r="Q360" i="2"/>
  <c r="W360" i="2" s="1"/>
  <c r="Q358" i="2"/>
  <c r="W358" i="2" s="1"/>
  <c r="Q356" i="2"/>
  <c r="W356" i="2" s="1"/>
  <c r="Q354" i="2"/>
  <c r="W354" i="2" s="1"/>
  <c r="Q352" i="2"/>
  <c r="W352" i="2" s="1"/>
  <c r="Q350" i="2"/>
  <c r="W350" i="2" s="1"/>
  <c r="Q348" i="2"/>
  <c r="W348" i="2" s="1"/>
  <c r="Q346" i="2"/>
  <c r="W346" i="2" s="1"/>
  <c r="Q343" i="2"/>
  <c r="W343" i="2" s="1"/>
  <c r="Q341" i="2"/>
  <c r="W341" i="2" s="1"/>
  <c r="Q339" i="2"/>
  <c r="W339" i="2" s="1"/>
  <c r="Q336" i="2"/>
  <c r="W336" i="2" s="1"/>
  <c r="Q334" i="2"/>
  <c r="W334" i="2" s="1"/>
  <c r="Q331" i="2"/>
  <c r="W331" i="2" s="1"/>
  <c r="Q329" i="2"/>
  <c r="W329" i="2" s="1"/>
  <c r="Q327" i="2"/>
  <c r="W327" i="2" s="1"/>
  <c r="Q325" i="2"/>
  <c r="W325" i="2" s="1"/>
  <c r="Q323" i="2"/>
  <c r="W323" i="2" s="1"/>
  <c r="Q322" i="2"/>
  <c r="W322" i="2" s="1"/>
  <c r="Q314" i="2"/>
  <c r="W314" i="2" s="1"/>
  <c r="Q312" i="2"/>
  <c r="W312" i="2" s="1"/>
  <c r="Q310" i="2"/>
  <c r="W310" i="2" s="1"/>
  <c r="Q308" i="2"/>
  <c r="W308" i="2" s="1"/>
  <c r="Q304" i="2"/>
  <c r="W304" i="2" s="1"/>
  <c r="Q302" i="2"/>
  <c r="W302" i="2" s="1"/>
  <c r="Q300" i="2"/>
  <c r="W300" i="2" s="1"/>
  <c r="Q298" i="2"/>
  <c r="W298" i="2" s="1"/>
  <c r="Q296" i="2"/>
  <c r="W296" i="2" s="1"/>
  <c r="Q294" i="2"/>
  <c r="W294" i="2" s="1"/>
  <c r="Q292" i="2"/>
  <c r="W292" i="2" s="1"/>
  <c r="Q290" i="2"/>
  <c r="W290" i="2" s="1"/>
  <c r="Q288" i="2"/>
  <c r="W288" i="2" s="1"/>
  <c r="Q285" i="2"/>
  <c r="W285" i="2" s="1"/>
  <c r="Q282" i="2"/>
  <c r="W282" i="2" s="1"/>
  <c r="Q280" i="2"/>
  <c r="W280" i="2" s="1"/>
  <c r="Q277" i="2"/>
  <c r="W277" i="2" s="1"/>
  <c r="Q275" i="2"/>
  <c r="W275" i="2" s="1"/>
  <c r="Q273" i="2"/>
  <c r="W273" i="2" s="1"/>
  <c r="Q272" i="2"/>
  <c r="W272" i="2" s="1"/>
  <c r="V262" i="2"/>
  <c r="U262" i="2"/>
  <c r="T262" i="2"/>
  <c r="S262" i="2"/>
  <c r="R262" i="2"/>
  <c r="P262" i="2"/>
  <c r="O262" i="2"/>
  <c r="N262" i="2"/>
  <c r="M262" i="2"/>
  <c r="L262" i="2"/>
  <c r="K262" i="2"/>
  <c r="J262" i="2"/>
  <c r="I262" i="2"/>
  <c r="H262" i="2"/>
  <c r="G262" i="2"/>
  <c r="F262" i="2"/>
  <c r="E262" i="2"/>
  <c r="D262" i="2"/>
  <c r="Q261" i="2"/>
  <c r="W261" i="2" s="1"/>
  <c r="Q259" i="2"/>
  <c r="W259" i="2" s="1"/>
  <c r="Q257" i="2"/>
  <c r="W257" i="2" s="1"/>
  <c r="Q255" i="2"/>
  <c r="W255" i="2" s="1"/>
  <c r="Q253" i="2"/>
  <c r="W253" i="2" s="1"/>
  <c r="Q251" i="2"/>
  <c r="W251" i="2" s="1"/>
  <c r="Q249" i="2"/>
  <c r="W249" i="2" s="1"/>
  <c r="Q247" i="2"/>
  <c r="W247" i="2" s="1"/>
  <c r="Q243" i="2"/>
  <c r="W243" i="2" s="1"/>
  <c r="Q241" i="2"/>
  <c r="W241" i="2" s="1"/>
  <c r="Q238" i="2"/>
  <c r="W238" i="2" s="1"/>
  <c r="Q236" i="2"/>
  <c r="W236" i="2" s="1"/>
  <c r="Q231" i="2"/>
  <c r="W231" i="2" s="1"/>
  <c r="Q229" i="2"/>
  <c r="W229" i="2" s="1"/>
  <c r="Q227" i="2"/>
  <c r="W227" i="2" s="1"/>
  <c r="Q225" i="2"/>
  <c r="W225" i="2" s="1"/>
  <c r="Q223" i="2"/>
  <c r="W223" i="2" s="1"/>
  <c r="Q211" i="2"/>
  <c r="W211" i="2" s="1"/>
  <c r="Q210" i="2"/>
  <c r="W210" i="2" s="1"/>
  <c r="Q209" i="2"/>
  <c r="W209" i="2" s="1"/>
  <c r="Q208" i="2"/>
  <c r="W208" i="2" s="1"/>
  <c r="V207" i="2"/>
  <c r="V206" i="2" s="1"/>
  <c r="U207" i="2"/>
  <c r="U206" i="2" s="1"/>
  <c r="T207" i="2"/>
  <c r="T206" i="2" s="1"/>
  <c r="S207" i="2"/>
  <c r="S206" i="2" s="1"/>
  <c r="R207" i="2"/>
  <c r="R206" i="2" s="1"/>
  <c r="P207" i="2"/>
  <c r="P206" i="2" s="1"/>
  <c r="O207" i="2"/>
  <c r="O206" i="2" s="1"/>
  <c r="N207" i="2"/>
  <c r="N206" i="2" s="1"/>
  <c r="M207" i="2"/>
  <c r="M206" i="2" s="1"/>
  <c r="L207" i="2"/>
  <c r="L206" i="2" s="1"/>
  <c r="K207" i="2"/>
  <c r="K206" i="2" s="1"/>
  <c r="J207" i="2"/>
  <c r="J206" i="2" s="1"/>
  <c r="I207" i="2"/>
  <c r="I206" i="2" s="1"/>
  <c r="H207" i="2"/>
  <c r="H206" i="2" s="1"/>
  <c r="G207" i="2"/>
  <c r="G206" i="2" s="1"/>
  <c r="F207" i="2"/>
  <c r="F206" i="2" s="1"/>
  <c r="E207" i="2"/>
  <c r="E206" i="2" s="1"/>
  <c r="D207" i="2"/>
  <c r="D206" i="2" s="1"/>
  <c r="Q205" i="2"/>
  <c r="W205" i="2" s="1"/>
  <c r="U204" i="2"/>
  <c r="Q204" i="2"/>
  <c r="U203" i="2"/>
  <c r="V203" i="2" s="1"/>
  <c r="Q203" i="2"/>
  <c r="J203" i="2"/>
  <c r="J202" i="2" s="1"/>
  <c r="J201" i="2" s="1"/>
  <c r="D203" i="2"/>
  <c r="D202" i="2" s="1"/>
  <c r="D201" i="2" s="1"/>
  <c r="U202" i="2"/>
  <c r="V202" i="2" s="1"/>
  <c r="Q202" i="2"/>
  <c r="U201" i="2"/>
  <c r="V201" i="2" s="1"/>
  <c r="Q201" i="2"/>
  <c r="Q200" i="2"/>
  <c r="W200" i="2" s="1"/>
  <c r="W199" i="2" s="1"/>
  <c r="W198" i="2" s="1"/>
  <c r="W197" i="2" s="1"/>
  <c r="W196" i="2" s="1"/>
  <c r="V199" i="2"/>
  <c r="V198" i="2" s="1"/>
  <c r="V197" i="2" s="1"/>
  <c r="V196" i="2" s="1"/>
  <c r="U199" i="2"/>
  <c r="U198" i="2" s="1"/>
  <c r="U197" i="2" s="1"/>
  <c r="U196" i="2" s="1"/>
  <c r="T199" i="2"/>
  <c r="T198" i="2" s="1"/>
  <c r="S199" i="2"/>
  <c r="S198" i="2" s="1"/>
  <c r="S197" i="2" s="1"/>
  <c r="S196" i="2" s="1"/>
  <c r="R199" i="2"/>
  <c r="P199" i="2"/>
  <c r="P198" i="2" s="1"/>
  <c r="O199" i="2"/>
  <c r="O198" i="2" s="1"/>
  <c r="O197" i="2" s="1"/>
  <c r="O196" i="2" s="1"/>
  <c r="N199" i="2"/>
  <c r="N198" i="2" s="1"/>
  <c r="N197" i="2" s="1"/>
  <c r="N196" i="2" s="1"/>
  <c r="M199" i="2"/>
  <c r="M198" i="2" s="1"/>
  <c r="M197" i="2" s="1"/>
  <c r="M196" i="2" s="1"/>
  <c r="L199" i="2"/>
  <c r="L198" i="2" s="1"/>
  <c r="L197" i="2" s="1"/>
  <c r="L196" i="2" s="1"/>
  <c r="K199" i="2"/>
  <c r="K198" i="2" s="1"/>
  <c r="K197" i="2" s="1"/>
  <c r="K196" i="2" s="1"/>
  <c r="J199" i="2"/>
  <c r="J198" i="2" s="1"/>
  <c r="J197" i="2" s="1"/>
  <c r="J196" i="2" s="1"/>
  <c r="I199" i="2"/>
  <c r="I198" i="2" s="1"/>
  <c r="I197" i="2" s="1"/>
  <c r="I196" i="2" s="1"/>
  <c r="H199" i="2"/>
  <c r="H198" i="2" s="1"/>
  <c r="H197" i="2" s="1"/>
  <c r="H196" i="2" s="1"/>
  <c r="G199" i="2"/>
  <c r="G198" i="2" s="1"/>
  <c r="G197" i="2" s="1"/>
  <c r="G196" i="2" s="1"/>
  <c r="F199" i="2"/>
  <c r="F198" i="2" s="1"/>
  <c r="F197" i="2" s="1"/>
  <c r="F196" i="2" s="1"/>
  <c r="E199" i="2"/>
  <c r="E198" i="2" s="1"/>
  <c r="E197" i="2" s="1"/>
  <c r="E196" i="2" s="1"/>
  <c r="D199" i="2"/>
  <c r="D198" i="2" s="1"/>
  <c r="D197" i="2" s="1"/>
  <c r="D196" i="2" s="1"/>
  <c r="Q195" i="2"/>
  <c r="W195" i="2" s="1"/>
  <c r="W194" i="2" s="1"/>
  <c r="W193" i="2" s="1"/>
  <c r="W192" i="2" s="1"/>
  <c r="W191" i="2" s="1"/>
  <c r="V194" i="2"/>
  <c r="V193" i="2" s="1"/>
  <c r="V192" i="2" s="1"/>
  <c r="V191" i="2" s="1"/>
  <c r="U194" i="2"/>
  <c r="U193" i="2" s="1"/>
  <c r="U192" i="2" s="1"/>
  <c r="U191" i="2" s="1"/>
  <c r="T194" i="2"/>
  <c r="S194" i="2"/>
  <c r="S193" i="2" s="1"/>
  <c r="S192" i="2" s="1"/>
  <c r="S191" i="2" s="1"/>
  <c r="R194" i="2"/>
  <c r="R193" i="2" s="1"/>
  <c r="R192" i="2" s="1"/>
  <c r="P194" i="2"/>
  <c r="P193" i="2" s="1"/>
  <c r="O194" i="2"/>
  <c r="O193" i="2" s="1"/>
  <c r="O192" i="2" s="1"/>
  <c r="O191" i="2" s="1"/>
  <c r="N194" i="2"/>
  <c r="N193" i="2" s="1"/>
  <c r="N192" i="2" s="1"/>
  <c r="N191" i="2" s="1"/>
  <c r="M194" i="2"/>
  <c r="M193" i="2" s="1"/>
  <c r="M192" i="2" s="1"/>
  <c r="M191" i="2" s="1"/>
  <c r="L194" i="2"/>
  <c r="L193" i="2" s="1"/>
  <c r="L192" i="2" s="1"/>
  <c r="L191" i="2" s="1"/>
  <c r="K194" i="2"/>
  <c r="K193" i="2" s="1"/>
  <c r="K192" i="2" s="1"/>
  <c r="K191" i="2" s="1"/>
  <c r="J194" i="2"/>
  <c r="J193" i="2" s="1"/>
  <c r="J192" i="2" s="1"/>
  <c r="J191" i="2" s="1"/>
  <c r="I194" i="2"/>
  <c r="I193" i="2" s="1"/>
  <c r="I192" i="2" s="1"/>
  <c r="I191" i="2" s="1"/>
  <c r="H194" i="2"/>
  <c r="H193" i="2" s="1"/>
  <c r="H192" i="2" s="1"/>
  <c r="H191" i="2" s="1"/>
  <c r="G194" i="2"/>
  <c r="G193" i="2" s="1"/>
  <c r="G192" i="2" s="1"/>
  <c r="G191" i="2" s="1"/>
  <c r="F194" i="2"/>
  <c r="F193" i="2" s="1"/>
  <c r="F192" i="2" s="1"/>
  <c r="F191" i="2" s="1"/>
  <c r="E194" i="2"/>
  <c r="E193" i="2" s="1"/>
  <c r="E192" i="2" s="1"/>
  <c r="E191" i="2" s="1"/>
  <c r="D194" i="2"/>
  <c r="D193" i="2" s="1"/>
  <c r="D192" i="2" s="1"/>
  <c r="D191" i="2" s="1"/>
  <c r="Q188" i="2"/>
  <c r="W188" i="2" s="1"/>
  <c r="Q187" i="2"/>
  <c r="W187" i="2" s="1"/>
  <c r="W186" i="2" s="1"/>
  <c r="V186" i="2"/>
  <c r="V185" i="2" s="1"/>
  <c r="U186" i="2"/>
  <c r="U185" i="2" s="1"/>
  <c r="T186" i="2"/>
  <c r="T185" i="2" s="1"/>
  <c r="S186" i="2"/>
  <c r="S185" i="2" s="1"/>
  <c r="R186" i="2"/>
  <c r="P186" i="2"/>
  <c r="P185" i="2" s="1"/>
  <c r="O186" i="2"/>
  <c r="O185" i="2" s="1"/>
  <c r="N186" i="2"/>
  <c r="N185" i="2" s="1"/>
  <c r="M186" i="2"/>
  <c r="M185" i="2" s="1"/>
  <c r="L186" i="2"/>
  <c r="L185" i="2" s="1"/>
  <c r="K186" i="2"/>
  <c r="K185" i="2" s="1"/>
  <c r="J186" i="2"/>
  <c r="J185" i="2" s="1"/>
  <c r="I186" i="2"/>
  <c r="I185" i="2" s="1"/>
  <c r="H186" i="2"/>
  <c r="G186" i="2"/>
  <c r="G185" i="2" s="1"/>
  <c r="F186" i="2"/>
  <c r="F185" i="2" s="1"/>
  <c r="E186" i="2"/>
  <c r="E185" i="2" s="1"/>
  <c r="D186" i="2"/>
  <c r="D185" i="2" s="1"/>
  <c r="H185" i="2"/>
  <c r="Q184" i="2"/>
  <c r="W184" i="2" s="1"/>
  <c r="Q183" i="2"/>
  <c r="W183" i="2" s="1"/>
  <c r="Q182" i="2"/>
  <c r="W182" i="2" s="1"/>
  <c r="V181" i="2"/>
  <c r="V180" i="2" s="1"/>
  <c r="U181" i="2"/>
  <c r="U180" i="2" s="1"/>
  <c r="T181" i="2"/>
  <c r="T180" i="2" s="1"/>
  <c r="S181" i="2"/>
  <c r="S180" i="2" s="1"/>
  <c r="R181" i="2"/>
  <c r="P181" i="2"/>
  <c r="P180" i="2" s="1"/>
  <c r="O181" i="2"/>
  <c r="O180" i="2" s="1"/>
  <c r="N181" i="2"/>
  <c r="N180" i="2" s="1"/>
  <c r="M181" i="2"/>
  <c r="M180" i="2" s="1"/>
  <c r="L181" i="2"/>
  <c r="L180" i="2" s="1"/>
  <c r="K181" i="2"/>
  <c r="K180" i="2" s="1"/>
  <c r="J181" i="2"/>
  <c r="J180" i="2" s="1"/>
  <c r="I181" i="2"/>
  <c r="I180" i="2" s="1"/>
  <c r="H181" i="2"/>
  <c r="H180" i="2" s="1"/>
  <c r="G181" i="2"/>
  <c r="G180" i="2" s="1"/>
  <c r="F181" i="2"/>
  <c r="F180" i="2" s="1"/>
  <c r="E181" i="2"/>
  <c r="E180" i="2" s="1"/>
  <c r="D181" i="2"/>
  <c r="D180" i="2" s="1"/>
  <c r="Q179" i="2"/>
  <c r="W179" i="2" s="1"/>
  <c r="Q178" i="2"/>
  <c r="W178" i="2" s="1"/>
  <c r="Q177" i="2"/>
  <c r="W177" i="2" s="1"/>
  <c r="W176" i="2" s="1"/>
  <c r="V176" i="2"/>
  <c r="U176" i="2"/>
  <c r="T176" i="2"/>
  <c r="S176" i="2"/>
  <c r="R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Q174" i="2"/>
  <c r="W174" i="2" s="1"/>
  <c r="W173" i="2" s="1"/>
  <c r="W172" i="2" s="1"/>
  <c r="V173" i="2"/>
  <c r="V172" i="2" s="1"/>
  <c r="U173" i="2"/>
  <c r="U172" i="2" s="1"/>
  <c r="T173" i="2"/>
  <c r="T172" i="2" s="1"/>
  <c r="S173" i="2"/>
  <c r="S172" i="2" s="1"/>
  <c r="R173" i="2"/>
  <c r="P173" i="2"/>
  <c r="P172" i="2" s="1"/>
  <c r="O173" i="2"/>
  <c r="O172" i="2" s="1"/>
  <c r="N173" i="2"/>
  <c r="N172" i="2" s="1"/>
  <c r="M173" i="2"/>
  <c r="M172" i="2" s="1"/>
  <c r="L173" i="2"/>
  <c r="L172" i="2" s="1"/>
  <c r="K173" i="2"/>
  <c r="K172" i="2" s="1"/>
  <c r="J173" i="2"/>
  <c r="J172" i="2" s="1"/>
  <c r="I173" i="2"/>
  <c r="I172" i="2" s="1"/>
  <c r="H173" i="2"/>
  <c r="H172" i="2" s="1"/>
  <c r="G173" i="2"/>
  <c r="G172" i="2" s="1"/>
  <c r="F173" i="2"/>
  <c r="F172" i="2" s="1"/>
  <c r="E173" i="2"/>
  <c r="E172" i="2" s="1"/>
  <c r="D173" i="2"/>
  <c r="D172" i="2" s="1"/>
  <c r="Q171" i="2"/>
  <c r="W171" i="2" s="1"/>
  <c r="W170" i="2" s="1"/>
  <c r="W169" i="2" s="1"/>
  <c r="V170" i="2"/>
  <c r="V169" i="2" s="1"/>
  <c r="U170" i="2"/>
  <c r="U169" i="2" s="1"/>
  <c r="T170" i="2"/>
  <c r="T169" i="2" s="1"/>
  <c r="S170" i="2"/>
  <c r="S169" i="2" s="1"/>
  <c r="R170" i="2"/>
  <c r="P170" i="2"/>
  <c r="O170" i="2"/>
  <c r="O169" i="2" s="1"/>
  <c r="N170" i="2"/>
  <c r="N169" i="2" s="1"/>
  <c r="M170" i="2"/>
  <c r="M169" i="2" s="1"/>
  <c r="L170" i="2"/>
  <c r="L169" i="2" s="1"/>
  <c r="K170" i="2"/>
  <c r="K169" i="2" s="1"/>
  <c r="J170" i="2"/>
  <c r="J169" i="2" s="1"/>
  <c r="I170" i="2"/>
  <c r="I169" i="2" s="1"/>
  <c r="H170" i="2"/>
  <c r="H169" i="2" s="1"/>
  <c r="G170" i="2"/>
  <c r="G169" i="2" s="1"/>
  <c r="F170" i="2"/>
  <c r="F169" i="2" s="1"/>
  <c r="E170" i="2"/>
  <c r="E169" i="2" s="1"/>
  <c r="D170" i="2"/>
  <c r="D169" i="2" s="1"/>
  <c r="Q168" i="2"/>
  <c r="W168" i="2" s="1"/>
  <c r="Q167" i="2"/>
  <c r="W167" i="2" s="1"/>
  <c r="Q166" i="2"/>
  <c r="W166" i="2" s="1"/>
  <c r="W165" i="2" s="1"/>
  <c r="V165" i="2"/>
  <c r="U165" i="2"/>
  <c r="T165" i="2"/>
  <c r="S165" i="2"/>
  <c r="R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Q164" i="2"/>
  <c r="W164" i="2" s="1"/>
  <c r="Q163" i="2"/>
  <c r="W163" i="2" s="1"/>
  <c r="V162" i="2"/>
  <c r="U162" i="2"/>
  <c r="T162" i="2"/>
  <c r="S162" i="2"/>
  <c r="R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Q161" i="2"/>
  <c r="W161" i="2" s="1"/>
  <c r="Q160" i="2"/>
  <c r="W160" i="2" s="1"/>
  <c r="Q159" i="2"/>
  <c r="W159" i="2" s="1"/>
  <c r="V158" i="2"/>
  <c r="V157" i="2" s="1"/>
  <c r="T158" i="2"/>
  <c r="T157" i="2" s="1"/>
  <c r="S158" i="2"/>
  <c r="S157" i="2" s="1"/>
  <c r="R158" i="2"/>
  <c r="P158" i="2"/>
  <c r="O158" i="2"/>
  <c r="O157" i="2" s="1"/>
  <c r="N158" i="2"/>
  <c r="N157" i="2" s="1"/>
  <c r="M158" i="2"/>
  <c r="M157" i="2" s="1"/>
  <c r="L158" i="2"/>
  <c r="L157" i="2" s="1"/>
  <c r="K158" i="2"/>
  <c r="K157" i="2" s="1"/>
  <c r="G158" i="2"/>
  <c r="G157" i="2" s="1"/>
  <c r="F158" i="2"/>
  <c r="F157" i="2" s="1"/>
  <c r="E158" i="2"/>
  <c r="E157" i="2" s="1"/>
  <c r="D158" i="2"/>
  <c r="D157" i="2" s="1"/>
  <c r="Q154" i="2"/>
  <c r="W154" i="2" s="1"/>
  <c r="Q153" i="2"/>
  <c r="W153" i="2" s="1"/>
  <c r="V152" i="2"/>
  <c r="V151" i="2" s="1"/>
  <c r="V150" i="2" s="1"/>
  <c r="V149" i="2" s="1"/>
  <c r="U152" i="2"/>
  <c r="U151" i="2" s="1"/>
  <c r="U150" i="2" s="1"/>
  <c r="U149" i="2" s="1"/>
  <c r="T152" i="2"/>
  <c r="T151" i="2" s="1"/>
  <c r="T150" i="2" s="1"/>
  <c r="T149" i="2" s="1"/>
  <c r="S152" i="2"/>
  <c r="S151" i="2" s="1"/>
  <c r="S150" i="2" s="1"/>
  <c r="S149" i="2" s="1"/>
  <c r="R152" i="2"/>
  <c r="P152" i="2"/>
  <c r="O152" i="2"/>
  <c r="O151" i="2" s="1"/>
  <c r="O150" i="2" s="1"/>
  <c r="O149" i="2" s="1"/>
  <c r="N152" i="2"/>
  <c r="N151" i="2" s="1"/>
  <c r="N150" i="2" s="1"/>
  <c r="N149" i="2" s="1"/>
  <c r="M152" i="2"/>
  <c r="M151" i="2" s="1"/>
  <c r="M150" i="2" s="1"/>
  <c r="M149" i="2" s="1"/>
  <c r="L152" i="2"/>
  <c r="L151" i="2" s="1"/>
  <c r="L150" i="2" s="1"/>
  <c r="L149" i="2" s="1"/>
  <c r="K152" i="2"/>
  <c r="J152" i="2"/>
  <c r="J151" i="2" s="1"/>
  <c r="J150" i="2" s="1"/>
  <c r="J149" i="2" s="1"/>
  <c r="I152" i="2"/>
  <c r="I151" i="2" s="1"/>
  <c r="I150" i="2" s="1"/>
  <c r="I149" i="2" s="1"/>
  <c r="H152" i="2"/>
  <c r="H151" i="2" s="1"/>
  <c r="H150" i="2" s="1"/>
  <c r="H149" i="2" s="1"/>
  <c r="G152" i="2"/>
  <c r="G151" i="2" s="1"/>
  <c r="G150" i="2" s="1"/>
  <c r="G149" i="2" s="1"/>
  <c r="F152" i="2"/>
  <c r="F151" i="2" s="1"/>
  <c r="F150" i="2" s="1"/>
  <c r="F149" i="2" s="1"/>
  <c r="E152" i="2"/>
  <c r="E151" i="2" s="1"/>
  <c r="E150" i="2" s="1"/>
  <c r="E149" i="2" s="1"/>
  <c r="D152" i="2"/>
  <c r="D151" i="2" s="1"/>
  <c r="D150" i="2" s="1"/>
  <c r="D149" i="2" s="1"/>
  <c r="K151" i="2"/>
  <c r="K150" i="2" s="1"/>
  <c r="K149" i="2" s="1"/>
  <c r="Q148" i="2"/>
  <c r="W148" i="2" s="1"/>
  <c r="Q147" i="2"/>
  <c r="W147" i="2" s="1"/>
  <c r="Q146" i="2"/>
  <c r="W146" i="2" s="1"/>
  <c r="Q145" i="2"/>
  <c r="W145" i="2" s="1"/>
  <c r="Q144" i="2"/>
  <c r="W144" i="2" s="1"/>
  <c r="Q143" i="2"/>
  <c r="W143" i="2" s="1"/>
  <c r="Q142" i="2"/>
  <c r="W142" i="2" s="1"/>
  <c r="Q141" i="2"/>
  <c r="W141" i="2" s="1"/>
  <c r="Q140" i="2"/>
  <c r="W140" i="2" s="1"/>
  <c r="Q139" i="2"/>
  <c r="W139" i="2" s="1"/>
  <c r="Q138" i="2"/>
  <c r="W138" i="2" s="1"/>
  <c r="Q137" i="2"/>
  <c r="W137" i="2" s="1"/>
  <c r="Q136" i="2"/>
  <c r="W136" i="2" s="1"/>
  <c r="Q135" i="2"/>
  <c r="W135" i="2" s="1"/>
  <c r="Q134" i="2"/>
  <c r="W134" i="2" s="1"/>
  <c r="V133" i="2"/>
  <c r="V132" i="2" s="1"/>
  <c r="U133" i="2"/>
  <c r="U132" i="2" s="1"/>
  <c r="T133" i="2"/>
  <c r="T132" i="2" s="1"/>
  <c r="S133" i="2"/>
  <c r="S132" i="2" s="1"/>
  <c r="R133" i="2"/>
  <c r="R132" i="2" s="1"/>
  <c r="P133" i="2"/>
  <c r="O133" i="2"/>
  <c r="O132" i="2" s="1"/>
  <c r="N133" i="2"/>
  <c r="N132" i="2" s="1"/>
  <c r="M133" i="2"/>
  <c r="M132" i="2" s="1"/>
  <c r="L133" i="2"/>
  <c r="L132" i="2" s="1"/>
  <c r="K133" i="2"/>
  <c r="K132" i="2" s="1"/>
  <c r="J133" i="2"/>
  <c r="J132" i="2" s="1"/>
  <c r="I133" i="2"/>
  <c r="I132" i="2" s="1"/>
  <c r="H133" i="2"/>
  <c r="H132" i="2" s="1"/>
  <c r="G133" i="2"/>
  <c r="G132" i="2" s="1"/>
  <c r="F133" i="2"/>
  <c r="F132" i="2" s="1"/>
  <c r="E133" i="2"/>
  <c r="E132" i="2" s="1"/>
  <c r="D133" i="2"/>
  <c r="D132" i="2" s="1"/>
  <c r="Q129" i="2"/>
  <c r="W129" i="2" s="1"/>
  <c r="Q128" i="2"/>
  <c r="W128" i="2" s="1"/>
  <c r="Q127" i="2"/>
  <c r="W127" i="2" s="1"/>
  <c r="Q126" i="2"/>
  <c r="W126" i="2" s="1"/>
  <c r="Q125" i="2"/>
  <c r="W125" i="2" s="1"/>
  <c r="Q124" i="2"/>
  <c r="W124" i="2" s="1"/>
  <c r="V123" i="2"/>
  <c r="U123" i="2"/>
  <c r="T123" i="2"/>
  <c r="S123" i="2"/>
  <c r="R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Q122" i="2"/>
  <c r="W122" i="2" s="1"/>
  <c r="Q121" i="2"/>
  <c r="W121" i="2" s="1"/>
  <c r="Q120" i="2"/>
  <c r="W120" i="2" s="1"/>
  <c r="V119" i="2"/>
  <c r="U119" i="2"/>
  <c r="T119" i="2"/>
  <c r="S119" i="2"/>
  <c r="R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I115" i="2"/>
  <c r="J115" i="2" s="1"/>
  <c r="W114" i="2"/>
  <c r="V114" i="2"/>
  <c r="T114" i="2"/>
  <c r="S114" i="2"/>
  <c r="R114" i="2"/>
  <c r="Q114" i="2"/>
  <c r="P114" i="2"/>
  <c r="O114" i="2"/>
  <c r="N114" i="2"/>
  <c r="M114" i="2"/>
  <c r="L114" i="2"/>
  <c r="K114" i="2"/>
  <c r="H114" i="2"/>
  <c r="G114" i="2"/>
  <c r="F114" i="2"/>
  <c r="E114" i="2"/>
  <c r="D114" i="2"/>
  <c r="I113" i="2"/>
  <c r="I112" i="2" s="1"/>
  <c r="W112" i="2"/>
  <c r="V112" i="2"/>
  <c r="T112" i="2"/>
  <c r="S112" i="2"/>
  <c r="R112" i="2"/>
  <c r="Q112" i="2"/>
  <c r="P112" i="2"/>
  <c r="O112" i="2"/>
  <c r="N112" i="2"/>
  <c r="M112" i="2"/>
  <c r="L112" i="2"/>
  <c r="K112" i="2"/>
  <c r="H112" i="2"/>
  <c r="G112" i="2"/>
  <c r="F112" i="2"/>
  <c r="E112" i="2"/>
  <c r="D112" i="2"/>
  <c r="I111" i="2"/>
  <c r="J111" i="2" s="1"/>
  <c r="W110" i="2"/>
  <c r="V110" i="2"/>
  <c r="T110" i="2"/>
  <c r="S110" i="2"/>
  <c r="R110" i="2"/>
  <c r="Q110" i="2"/>
  <c r="P110" i="2"/>
  <c r="O110" i="2"/>
  <c r="N110" i="2"/>
  <c r="M110" i="2"/>
  <c r="L110" i="2"/>
  <c r="K110" i="2"/>
  <c r="H110" i="2"/>
  <c r="G110" i="2"/>
  <c r="F110" i="2"/>
  <c r="E110" i="2"/>
  <c r="D110" i="2"/>
  <c r="I107" i="2"/>
  <c r="J107" i="2" s="1"/>
  <c r="W106" i="2"/>
  <c r="V106" i="2"/>
  <c r="T106" i="2"/>
  <c r="S106" i="2"/>
  <c r="R106" i="2"/>
  <c r="Q106" i="2"/>
  <c r="P106" i="2"/>
  <c r="O106" i="2"/>
  <c r="N106" i="2"/>
  <c r="M106" i="2"/>
  <c r="L106" i="2"/>
  <c r="K106" i="2"/>
  <c r="H106" i="2"/>
  <c r="G106" i="2"/>
  <c r="F106" i="2"/>
  <c r="E106" i="2"/>
  <c r="D106" i="2"/>
  <c r="I105" i="2"/>
  <c r="J105" i="2" s="1"/>
  <c r="W104" i="2"/>
  <c r="V104" i="2"/>
  <c r="T104" i="2"/>
  <c r="S104" i="2"/>
  <c r="R104" i="2"/>
  <c r="Q104" i="2"/>
  <c r="P104" i="2"/>
  <c r="O104" i="2"/>
  <c r="N104" i="2"/>
  <c r="M104" i="2"/>
  <c r="L104" i="2"/>
  <c r="K104" i="2"/>
  <c r="H104" i="2"/>
  <c r="G104" i="2"/>
  <c r="F104" i="2"/>
  <c r="E104" i="2"/>
  <c r="D104" i="2"/>
  <c r="I103" i="2"/>
  <c r="J103" i="2" s="1"/>
  <c r="W102" i="2"/>
  <c r="V102" i="2"/>
  <c r="T102" i="2"/>
  <c r="S102" i="2"/>
  <c r="R102" i="2"/>
  <c r="Q102" i="2"/>
  <c r="P102" i="2"/>
  <c r="O102" i="2"/>
  <c r="N102" i="2"/>
  <c r="M102" i="2"/>
  <c r="L102" i="2"/>
  <c r="K102" i="2"/>
  <c r="H102" i="2"/>
  <c r="G102" i="2"/>
  <c r="F102" i="2"/>
  <c r="E102" i="2"/>
  <c r="D102" i="2"/>
  <c r="I101" i="2"/>
  <c r="J101" i="2" s="1"/>
  <c r="W100" i="2"/>
  <c r="V100" i="2"/>
  <c r="T100" i="2"/>
  <c r="S100" i="2"/>
  <c r="R100" i="2"/>
  <c r="Q100" i="2"/>
  <c r="P100" i="2"/>
  <c r="O100" i="2"/>
  <c r="N100" i="2"/>
  <c r="M100" i="2"/>
  <c r="L100" i="2"/>
  <c r="K100" i="2"/>
  <c r="H100" i="2"/>
  <c r="G100" i="2"/>
  <c r="F100" i="2"/>
  <c r="E100" i="2"/>
  <c r="D100" i="2"/>
  <c r="I99" i="2"/>
  <c r="J99" i="2" s="1"/>
  <c r="W98" i="2"/>
  <c r="V98" i="2"/>
  <c r="T98" i="2"/>
  <c r="S98" i="2"/>
  <c r="R98" i="2"/>
  <c r="Q98" i="2"/>
  <c r="P98" i="2"/>
  <c r="O98" i="2"/>
  <c r="N98" i="2"/>
  <c r="M98" i="2"/>
  <c r="L98" i="2"/>
  <c r="K98" i="2"/>
  <c r="H98" i="2"/>
  <c r="G98" i="2"/>
  <c r="F98" i="2"/>
  <c r="E98" i="2"/>
  <c r="D98" i="2"/>
  <c r="I97" i="2"/>
  <c r="J97" i="2" s="1"/>
  <c r="W96" i="2"/>
  <c r="V96" i="2"/>
  <c r="T96" i="2"/>
  <c r="S96" i="2"/>
  <c r="R96" i="2"/>
  <c r="Q96" i="2"/>
  <c r="P96" i="2"/>
  <c r="O96" i="2"/>
  <c r="N96" i="2"/>
  <c r="M96" i="2"/>
  <c r="L96" i="2"/>
  <c r="K96" i="2"/>
  <c r="H96" i="2"/>
  <c r="G96" i="2"/>
  <c r="F96" i="2"/>
  <c r="E96" i="2"/>
  <c r="D96" i="2"/>
  <c r="I95" i="2"/>
  <c r="J95" i="2" s="1"/>
  <c r="W94" i="2"/>
  <c r="V94" i="2"/>
  <c r="T94" i="2"/>
  <c r="S94" i="2"/>
  <c r="R94" i="2"/>
  <c r="Q94" i="2"/>
  <c r="P94" i="2"/>
  <c r="O94" i="2"/>
  <c r="N94" i="2"/>
  <c r="M94" i="2"/>
  <c r="L94" i="2"/>
  <c r="K94" i="2"/>
  <c r="H94" i="2"/>
  <c r="G94" i="2"/>
  <c r="F94" i="2"/>
  <c r="E94" i="2"/>
  <c r="D94" i="2"/>
  <c r="I93" i="2"/>
  <c r="J93" i="2" s="1"/>
  <c r="W92" i="2"/>
  <c r="V92" i="2"/>
  <c r="T92" i="2"/>
  <c r="S92" i="2"/>
  <c r="R92" i="2"/>
  <c r="Q92" i="2"/>
  <c r="P92" i="2"/>
  <c r="O92" i="2"/>
  <c r="N92" i="2"/>
  <c r="M92" i="2"/>
  <c r="L92" i="2"/>
  <c r="K92" i="2"/>
  <c r="H92" i="2"/>
  <c r="G92" i="2"/>
  <c r="F92" i="2"/>
  <c r="E92" i="2"/>
  <c r="D92" i="2"/>
  <c r="I91" i="2"/>
  <c r="J91" i="2" s="1"/>
  <c r="W90" i="2"/>
  <c r="V90" i="2"/>
  <c r="T90" i="2"/>
  <c r="S90" i="2"/>
  <c r="R90" i="2"/>
  <c r="Q90" i="2"/>
  <c r="P90" i="2"/>
  <c r="O90" i="2"/>
  <c r="N90" i="2"/>
  <c r="M90" i="2"/>
  <c r="L90" i="2"/>
  <c r="K90" i="2"/>
  <c r="H90" i="2"/>
  <c r="G90" i="2"/>
  <c r="F90" i="2"/>
  <c r="E90" i="2"/>
  <c r="D90" i="2"/>
  <c r="I88" i="2"/>
  <c r="J88" i="2" s="1"/>
  <c r="W87" i="2"/>
  <c r="V87" i="2"/>
  <c r="T87" i="2"/>
  <c r="S87" i="2"/>
  <c r="R87" i="2"/>
  <c r="Q87" i="2"/>
  <c r="P87" i="2"/>
  <c r="O87" i="2"/>
  <c r="N87" i="2"/>
  <c r="M87" i="2"/>
  <c r="L87" i="2"/>
  <c r="K87" i="2"/>
  <c r="H87" i="2"/>
  <c r="G87" i="2"/>
  <c r="F87" i="2"/>
  <c r="E87" i="2"/>
  <c r="D87" i="2"/>
  <c r="I86" i="2"/>
  <c r="J86" i="2" s="1"/>
  <c r="W85" i="2"/>
  <c r="V85" i="2"/>
  <c r="T85" i="2"/>
  <c r="S85" i="2"/>
  <c r="R85" i="2"/>
  <c r="Q85" i="2"/>
  <c r="P85" i="2"/>
  <c r="O85" i="2"/>
  <c r="N85" i="2"/>
  <c r="M85" i="2"/>
  <c r="L85" i="2"/>
  <c r="K85" i="2"/>
  <c r="H85" i="2"/>
  <c r="G85" i="2"/>
  <c r="G84" i="2" s="1"/>
  <c r="F85" i="2"/>
  <c r="E85" i="2"/>
  <c r="D85" i="2"/>
  <c r="I83" i="2"/>
  <c r="J83" i="2" s="1"/>
  <c r="W82" i="2"/>
  <c r="V82" i="2"/>
  <c r="T82" i="2"/>
  <c r="S82" i="2"/>
  <c r="R82" i="2"/>
  <c r="Q82" i="2"/>
  <c r="P82" i="2"/>
  <c r="O82" i="2"/>
  <c r="N82" i="2"/>
  <c r="M82" i="2"/>
  <c r="L82" i="2"/>
  <c r="K82" i="2"/>
  <c r="H82" i="2"/>
  <c r="G82" i="2"/>
  <c r="F82" i="2"/>
  <c r="E82" i="2"/>
  <c r="D82" i="2"/>
  <c r="I81" i="2"/>
  <c r="J81" i="2" s="1"/>
  <c r="W80" i="2"/>
  <c r="V80" i="2"/>
  <c r="T80" i="2"/>
  <c r="S80" i="2"/>
  <c r="R80" i="2"/>
  <c r="Q80" i="2"/>
  <c r="Q77" i="2" s="1"/>
  <c r="P80" i="2"/>
  <c r="O80" i="2"/>
  <c r="N80" i="2"/>
  <c r="M80" i="2"/>
  <c r="L80" i="2"/>
  <c r="K80" i="2"/>
  <c r="H80" i="2"/>
  <c r="G80" i="2"/>
  <c r="F80" i="2"/>
  <c r="E80" i="2"/>
  <c r="D80" i="2"/>
  <c r="I79" i="2"/>
  <c r="J79" i="2" s="1"/>
  <c r="I78" i="2"/>
  <c r="J78" i="2" s="1"/>
  <c r="W77" i="2"/>
  <c r="V77" i="2"/>
  <c r="T77" i="2"/>
  <c r="S77" i="2"/>
  <c r="R77" i="2"/>
  <c r="P77" i="2"/>
  <c r="O77" i="2"/>
  <c r="N77" i="2"/>
  <c r="M77" i="2"/>
  <c r="L77" i="2"/>
  <c r="K77" i="2"/>
  <c r="H77" i="2"/>
  <c r="G77" i="2"/>
  <c r="F77" i="2"/>
  <c r="E77" i="2"/>
  <c r="D77" i="2"/>
  <c r="X70" i="2"/>
  <c r="Q70" i="2"/>
  <c r="W70" i="2" s="1"/>
  <c r="X69" i="2"/>
  <c r="Q69" i="2"/>
  <c r="W69" i="2" s="1"/>
  <c r="X68" i="2"/>
  <c r="Q68" i="2"/>
  <c r="W68" i="2" s="1"/>
  <c r="Q67" i="2"/>
  <c r="W67" i="2" s="1"/>
  <c r="X66" i="2"/>
  <c r="Q66" i="2"/>
  <c r="W66" i="2" s="1"/>
  <c r="Q65" i="2"/>
  <c r="W65" i="2" s="1"/>
  <c r="X64" i="2"/>
  <c r="Q64" i="2"/>
  <c r="W64" i="2" s="1"/>
  <c r="X63" i="2"/>
  <c r="Q63" i="2"/>
  <c r="W63" i="2" s="1"/>
  <c r="X62" i="2"/>
  <c r="Q62" i="2"/>
  <c r="V61" i="2"/>
  <c r="U61" i="2"/>
  <c r="T61" i="2"/>
  <c r="S61" i="2"/>
  <c r="R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X60" i="2"/>
  <c r="Q60" i="2"/>
  <c r="V59" i="2"/>
  <c r="U59" i="2"/>
  <c r="T59" i="2"/>
  <c r="S59" i="2"/>
  <c r="R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X58" i="2"/>
  <c r="Q58" i="2"/>
  <c r="V57" i="2"/>
  <c r="U57" i="2"/>
  <c r="T57" i="2"/>
  <c r="S57" i="2"/>
  <c r="R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X54" i="2"/>
  <c r="Q54" i="2"/>
  <c r="V53" i="2"/>
  <c r="U53" i="2"/>
  <c r="T53" i="2"/>
  <c r="S53" i="2"/>
  <c r="R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X52" i="2"/>
  <c r="Q52" i="2"/>
  <c r="V51" i="2"/>
  <c r="U51" i="2"/>
  <c r="T51" i="2"/>
  <c r="S51" i="2"/>
  <c r="R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X50" i="2"/>
  <c r="Q50" i="2"/>
  <c r="V49" i="2"/>
  <c r="U49" i="2"/>
  <c r="T49" i="2"/>
  <c r="S49" i="2"/>
  <c r="R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X48" i="2"/>
  <c r="Q48" i="2"/>
  <c r="V47" i="2"/>
  <c r="U47" i="2"/>
  <c r="T47" i="2"/>
  <c r="S47" i="2"/>
  <c r="R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X46" i="2"/>
  <c r="Q46" i="2"/>
  <c r="V45" i="2"/>
  <c r="U45" i="2"/>
  <c r="T45" i="2"/>
  <c r="S45" i="2"/>
  <c r="R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X44" i="2"/>
  <c r="Q44" i="2"/>
  <c r="V43" i="2"/>
  <c r="U43" i="2"/>
  <c r="T43" i="2"/>
  <c r="S43" i="2"/>
  <c r="R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X42" i="2"/>
  <c r="Q42" i="2"/>
  <c r="V41" i="2"/>
  <c r="U41" i="2"/>
  <c r="T41" i="2"/>
  <c r="S41" i="2"/>
  <c r="R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X40" i="2"/>
  <c r="Q40" i="2"/>
  <c r="V39" i="2"/>
  <c r="U39" i="2"/>
  <c r="T39" i="2"/>
  <c r="S39" i="2"/>
  <c r="R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X38" i="2"/>
  <c r="Q38" i="2"/>
  <c r="V37" i="2"/>
  <c r="U37" i="2"/>
  <c r="T37" i="2"/>
  <c r="S37" i="2"/>
  <c r="R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X35" i="2"/>
  <c r="Q35" i="2"/>
  <c r="W34" i="2"/>
  <c r="W33" i="2" s="1"/>
  <c r="V34" i="2"/>
  <c r="V33" i="2" s="1"/>
  <c r="U34" i="2"/>
  <c r="U33" i="2" s="1"/>
  <c r="T34" i="2"/>
  <c r="T33" i="2" s="1"/>
  <c r="S34" i="2"/>
  <c r="S33" i="2" s="1"/>
  <c r="R34" i="2"/>
  <c r="R33" i="2" s="1"/>
  <c r="P34" i="2"/>
  <c r="P33" i="2" s="1"/>
  <c r="O34" i="2"/>
  <c r="O33" i="2" s="1"/>
  <c r="N34" i="2"/>
  <c r="N33" i="2" s="1"/>
  <c r="M34" i="2"/>
  <c r="M33" i="2" s="1"/>
  <c r="L34" i="2"/>
  <c r="L33" i="2" s="1"/>
  <c r="K34" i="2"/>
  <c r="K33" i="2" s="1"/>
  <c r="J34" i="2"/>
  <c r="J33" i="2" s="1"/>
  <c r="I34" i="2"/>
  <c r="I33" i="2" s="1"/>
  <c r="H34" i="2"/>
  <c r="H33" i="2" s="1"/>
  <c r="G34" i="2"/>
  <c r="G33" i="2" s="1"/>
  <c r="F34" i="2"/>
  <c r="F33" i="2" s="1"/>
  <c r="E34" i="2"/>
  <c r="E33" i="2" s="1"/>
  <c r="D34" i="2"/>
  <c r="D33" i="2" s="1"/>
  <c r="Q32" i="2"/>
  <c r="Q31" i="2"/>
  <c r="Q30" i="2"/>
  <c r="D30" i="2"/>
  <c r="J30" i="2" s="1"/>
  <c r="U30" i="2" s="1"/>
  <c r="U29" i="2" s="1"/>
  <c r="V29" i="2"/>
  <c r="T29" i="2"/>
  <c r="S29" i="2"/>
  <c r="R29" i="2"/>
  <c r="P29" i="2"/>
  <c r="O29" i="2"/>
  <c r="N29" i="2"/>
  <c r="M29" i="2"/>
  <c r="L29" i="2"/>
  <c r="K29" i="2"/>
  <c r="I29" i="2"/>
  <c r="H29" i="2"/>
  <c r="G29" i="2"/>
  <c r="F29" i="2"/>
  <c r="E29" i="2"/>
  <c r="X28" i="2"/>
  <c r="Q27" i="2"/>
  <c r="W27" i="2"/>
  <c r="V27" i="2"/>
  <c r="V26" i="2" s="1"/>
  <c r="U27" i="2"/>
  <c r="T27" i="2"/>
  <c r="S27" i="2"/>
  <c r="R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X25" i="2"/>
  <c r="Q25" i="2"/>
  <c r="V24" i="2"/>
  <c r="U24" i="2"/>
  <c r="T24" i="2"/>
  <c r="S24" i="2"/>
  <c r="R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X23" i="2"/>
  <c r="Q23" i="2"/>
  <c r="V22" i="2"/>
  <c r="U22" i="2"/>
  <c r="T22" i="2"/>
  <c r="S22" i="2"/>
  <c r="R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X21" i="2"/>
  <c r="Q21" i="2"/>
  <c r="W21" i="2" s="1"/>
  <c r="X20" i="2"/>
  <c r="Q20" i="2"/>
  <c r="W20" i="2" s="1"/>
  <c r="Q19" i="2"/>
  <c r="W19" i="2" s="1"/>
  <c r="X18" i="2"/>
  <c r="Q18" i="2"/>
  <c r="W18" i="2" s="1"/>
  <c r="X17" i="2"/>
  <c r="U17" i="2"/>
  <c r="U16" i="2" s="1"/>
  <c r="Q17" i="2"/>
  <c r="D17" i="2"/>
  <c r="D16" i="2" s="1"/>
  <c r="V16" i="2"/>
  <c r="T16" i="2"/>
  <c r="S16" i="2"/>
  <c r="R16" i="2"/>
  <c r="P16" i="2"/>
  <c r="O16" i="2"/>
  <c r="N16" i="2"/>
  <c r="M16" i="2"/>
  <c r="L16" i="2"/>
  <c r="K16" i="2"/>
  <c r="J16" i="2"/>
  <c r="I16" i="2"/>
  <c r="H16" i="2"/>
  <c r="G16" i="2"/>
  <c r="F16" i="2"/>
  <c r="E16" i="2"/>
  <c r="W1425" i="2" l="1"/>
  <c r="W1407" i="2"/>
  <c r="W1382" i="2"/>
  <c r="W1201" i="2"/>
  <c r="X608" i="2"/>
  <c r="U608" i="2"/>
  <c r="U1458" i="2"/>
  <c r="X1458" i="2"/>
  <c r="X654" i="2"/>
  <c r="U654" i="2"/>
  <c r="X633" i="2"/>
  <c r="U633" i="2"/>
  <c r="X600" i="2"/>
  <c r="U600" i="2"/>
  <c r="X469" i="2"/>
  <c r="U469" i="2"/>
  <c r="U579" i="2" s="1"/>
  <c r="X754" i="2"/>
  <c r="U754" i="2"/>
  <c r="X644" i="2"/>
  <c r="U644" i="2"/>
  <c r="U631" i="2"/>
  <c r="X631" i="2"/>
  <c r="U598" i="2"/>
  <c r="X598" i="2"/>
  <c r="X1503" i="2"/>
  <c r="U1503" i="2"/>
  <c r="X560" i="2"/>
  <c r="U560" i="2"/>
  <c r="Q84" i="2"/>
  <c r="W162" i="2"/>
  <c r="X1083" i="2"/>
  <c r="U1083" i="2"/>
  <c r="U1098" i="2" s="1"/>
  <c r="U646" i="2"/>
  <c r="X646" i="2"/>
  <c r="X629" i="2"/>
  <c r="U629" i="2"/>
  <c r="U591" i="2"/>
  <c r="X591" i="2"/>
  <c r="X735" i="2"/>
  <c r="U735" i="2"/>
  <c r="H56" i="2"/>
  <c r="H55" i="2" s="1"/>
  <c r="P56" i="2"/>
  <c r="P55" i="2" s="1"/>
  <c r="X55" i="2" s="1"/>
  <c r="J853" i="2"/>
  <c r="X853" i="2" s="1"/>
  <c r="X852" i="2"/>
  <c r="U852" i="2"/>
  <c r="U853" i="2" s="1"/>
  <c r="X756" i="2"/>
  <c r="U756" i="2"/>
  <c r="X648" i="2"/>
  <c r="U648" i="2"/>
  <c r="U625" i="2"/>
  <c r="X625" i="2"/>
  <c r="X596" i="2"/>
  <c r="U596" i="2"/>
  <c r="U1513" i="2"/>
  <c r="X1513" i="2"/>
  <c r="U757" i="2"/>
  <c r="X757" i="2"/>
  <c r="X622" i="2"/>
  <c r="U622" i="2"/>
  <c r="U567" i="2"/>
  <c r="X567" i="2"/>
  <c r="I117" i="2"/>
  <c r="Q1008" i="2"/>
  <c r="W865" i="2"/>
  <c r="W1008" i="2" s="1"/>
  <c r="X1512" i="2"/>
  <c r="U1512" i="2"/>
  <c r="X758" i="2"/>
  <c r="U758" i="2"/>
  <c r="U696" i="2"/>
  <c r="X696" i="2"/>
  <c r="U620" i="2"/>
  <c r="X620" i="2"/>
  <c r="X569" i="2"/>
  <c r="U569" i="2"/>
  <c r="U652" i="2"/>
  <c r="X652" i="2"/>
  <c r="W1136" i="2"/>
  <c r="W1443" i="2"/>
  <c r="U1453" i="2"/>
  <c r="X1453" i="2"/>
  <c r="X650" i="2"/>
  <c r="U650" i="2"/>
  <c r="X686" i="2"/>
  <c r="U686" i="2"/>
  <c r="U610" i="2"/>
  <c r="X610" i="2"/>
  <c r="X562" i="2"/>
  <c r="U562" i="2"/>
  <c r="W1098" i="2"/>
  <c r="W1068" i="2"/>
  <c r="W759" i="2"/>
  <c r="W1517" i="2"/>
  <c r="W579" i="2"/>
  <c r="Q262" i="2"/>
  <c r="H109" i="2"/>
  <c r="H108" i="2" s="1"/>
  <c r="G156" i="2"/>
  <c r="G155" i="2" s="1"/>
  <c r="H158" i="2"/>
  <c r="H157" i="2" s="1"/>
  <c r="H156" i="2" s="1"/>
  <c r="H155" i="2" s="1"/>
  <c r="T56" i="2"/>
  <c r="T55" i="2" s="1"/>
  <c r="W185" i="2"/>
  <c r="S84" i="2"/>
  <c r="S76" i="2" s="1"/>
  <c r="S75" i="2" s="1"/>
  <c r="W152" i="2"/>
  <c r="W151" i="2" s="1"/>
  <c r="W150" i="2" s="1"/>
  <c r="W149" i="2" s="1"/>
  <c r="X185" i="2"/>
  <c r="W123" i="2"/>
  <c r="D56" i="2"/>
  <c r="D55" i="2" s="1"/>
  <c r="L56" i="2"/>
  <c r="L55" i="2" s="1"/>
  <c r="L84" i="2"/>
  <c r="T109" i="2"/>
  <c r="T108" i="2" s="1"/>
  <c r="W119" i="2"/>
  <c r="W262" i="2"/>
  <c r="X78" i="2"/>
  <c r="U78" i="2"/>
  <c r="U83" i="2"/>
  <c r="U82" i="2" s="1"/>
  <c r="X83" i="2"/>
  <c r="J100" i="2"/>
  <c r="X101" i="2"/>
  <c r="U101" i="2"/>
  <c r="U100" i="2" s="1"/>
  <c r="W133" i="2"/>
  <c r="W132" i="2" s="1"/>
  <c r="W131" i="2" s="1"/>
  <c r="U115" i="2"/>
  <c r="U114" i="2" s="1"/>
  <c r="X115" i="2"/>
  <c r="J94" i="2"/>
  <c r="X94" i="2" s="1"/>
  <c r="X95" i="2"/>
  <c r="U95" i="2"/>
  <c r="U94" i="2" s="1"/>
  <c r="J90" i="2"/>
  <c r="X91" i="2"/>
  <c r="U91" i="2"/>
  <c r="U90" i="2" s="1"/>
  <c r="J106" i="2"/>
  <c r="X107" i="2"/>
  <c r="U107" i="2"/>
  <c r="U106" i="2" s="1"/>
  <c r="W158" i="2"/>
  <c r="W157" i="2" s="1"/>
  <c r="Q16" i="2"/>
  <c r="W17" i="2"/>
  <c r="W16" i="2" s="1"/>
  <c r="J92" i="2"/>
  <c r="X92" i="2" s="1"/>
  <c r="X93" i="2"/>
  <c r="U93" i="2"/>
  <c r="U92" i="2" s="1"/>
  <c r="U111" i="2"/>
  <c r="U110" i="2" s="1"/>
  <c r="X111" i="2"/>
  <c r="X86" i="2"/>
  <c r="U86" i="2"/>
  <c r="U85" i="2" s="1"/>
  <c r="J102" i="2"/>
  <c r="X102" i="2" s="1"/>
  <c r="U103" i="2"/>
  <c r="U102" i="2" s="1"/>
  <c r="X103" i="2"/>
  <c r="X81" i="2"/>
  <c r="U81" i="2"/>
  <c r="U80" i="2" s="1"/>
  <c r="J98" i="2"/>
  <c r="U99" i="2"/>
  <c r="U98" i="2" s="1"/>
  <c r="X99" i="2"/>
  <c r="W181" i="2"/>
  <c r="W180" i="2" s="1"/>
  <c r="W207" i="2"/>
  <c r="W206" i="2" s="1"/>
  <c r="W190" i="2" s="1"/>
  <c r="W189" i="2" s="1"/>
  <c r="U79" i="2"/>
  <c r="X79" i="2"/>
  <c r="J96" i="2"/>
  <c r="X97" i="2"/>
  <c r="U97" i="2"/>
  <c r="U96" i="2" s="1"/>
  <c r="X88" i="2"/>
  <c r="U88" i="2"/>
  <c r="U87" i="2" s="1"/>
  <c r="J104" i="2"/>
  <c r="X105" i="2"/>
  <c r="U105" i="2"/>
  <c r="U104" i="2" s="1"/>
  <c r="O156" i="2"/>
  <c r="O155" i="2" s="1"/>
  <c r="Q61" i="2"/>
  <c r="W62" i="2"/>
  <c r="W61" i="2" s="1"/>
  <c r="Q59" i="2"/>
  <c r="W60" i="2"/>
  <c r="W59" i="2" s="1"/>
  <c r="Q57" i="2"/>
  <c r="W58" i="2"/>
  <c r="W57" i="2" s="1"/>
  <c r="Q53" i="2"/>
  <c r="W54" i="2"/>
  <c r="W53" i="2" s="1"/>
  <c r="Q51" i="2"/>
  <c r="W52" i="2"/>
  <c r="W51" i="2" s="1"/>
  <c r="Q49" i="2"/>
  <c r="W50" i="2"/>
  <c r="W49" i="2" s="1"/>
  <c r="Q47" i="2"/>
  <c r="W48" i="2"/>
  <c r="W47" i="2" s="1"/>
  <c r="Q45" i="2"/>
  <c r="W46" i="2"/>
  <c r="W45" i="2" s="1"/>
  <c r="Q43" i="2"/>
  <c r="W44" i="2"/>
  <c r="W43" i="2" s="1"/>
  <c r="Q41" i="2"/>
  <c r="W42" i="2"/>
  <c r="W41" i="2" s="1"/>
  <c r="Q39" i="2"/>
  <c r="W40" i="2"/>
  <c r="W39" i="2" s="1"/>
  <c r="U56" i="2"/>
  <c r="U55" i="2" s="1"/>
  <c r="Q37" i="2"/>
  <c r="W38" i="2"/>
  <c r="W37" i="2" s="1"/>
  <c r="Q29" i="2"/>
  <c r="W30" i="2"/>
  <c r="W29" i="2" s="1"/>
  <c r="Q24" i="2"/>
  <c r="W25" i="2"/>
  <c r="W24" i="2" s="1"/>
  <c r="Q22" i="2"/>
  <c r="W23" i="2"/>
  <c r="W22" i="2" s="1"/>
  <c r="O118" i="2"/>
  <c r="O117" i="2" s="1"/>
  <c r="I26" i="2"/>
  <c r="I15" i="2" s="1"/>
  <c r="I14" i="2" s="1"/>
  <c r="G109" i="2"/>
  <c r="G108" i="2" s="1"/>
  <c r="E84" i="2"/>
  <c r="D109" i="2"/>
  <c r="D108" i="2" s="1"/>
  <c r="Q165" i="2"/>
  <c r="Q132" i="2"/>
  <c r="D84" i="2"/>
  <c r="D76" i="2" s="1"/>
  <c r="D75" i="2" s="1"/>
  <c r="E118" i="2"/>
  <c r="E117" i="2" s="1"/>
  <c r="F89" i="2"/>
  <c r="F109" i="2"/>
  <c r="F108" i="2" s="1"/>
  <c r="P118" i="2"/>
  <c r="T89" i="2"/>
  <c r="F56" i="2"/>
  <c r="F55" i="2" s="1"/>
  <c r="N56" i="2"/>
  <c r="N55" i="2" s="1"/>
  <c r="L109" i="2"/>
  <c r="L108" i="2" s="1"/>
  <c r="K175" i="2"/>
  <c r="V15" i="2"/>
  <c r="V14" i="2" s="1"/>
  <c r="M109" i="2"/>
  <c r="M108" i="2" s="1"/>
  <c r="S118" i="2"/>
  <c r="S117" i="2" s="1"/>
  <c r="H84" i="2"/>
  <c r="E156" i="2"/>
  <c r="E155" i="2" s="1"/>
  <c r="H175" i="2"/>
  <c r="P175" i="2"/>
  <c r="M89" i="2"/>
  <c r="Q176" i="2"/>
  <c r="H26" i="2"/>
  <c r="K131" i="2"/>
  <c r="X100" i="2"/>
  <c r="Q199" i="2"/>
  <c r="F190" i="2"/>
  <c r="F189" i="2" s="1"/>
  <c r="I106" i="2"/>
  <c r="X106" i="2"/>
  <c r="X98" i="2"/>
  <c r="N190" i="2"/>
  <c r="N189" i="2" s="1"/>
  <c r="Q33" i="2"/>
  <c r="I104" i="2"/>
  <c r="X104" i="2"/>
  <c r="H36" i="2"/>
  <c r="I82" i="2"/>
  <c r="I85" i="2"/>
  <c r="M118" i="2"/>
  <c r="M117" i="2" s="1"/>
  <c r="H89" i="2"/>
  <c r="F26" i="2"/>
  <c r="F15" i="2" s="1"/>
  <c r="F14" i="2" s="1"/>
  <c r="V36" i="2"/>
  <c r="G118" i="2"/>
  <c r="G117" i="2" s="1"/>
  <c r="Q133" i="2"/>
  <c r="S156" i="2"/>
  <c r="S155" i="2" s="1"/>
  <c r="Q162" i="2"/>
  <c r="R89" i="2"/>
  <c r="G26" i="2"/>
  <c r="G15" i="2" s="1"/>
  <c r="G14" i="2" s="1"/>
  <c r="O26" i="2"/>
  <c r="L89" i="2"/>
  <c r="Q119" i="2"/>
  <c r="Q853" i="2"/>
  <c r="Q1407" i="2"/>
  <c r="Q34" i="2"/>
  <c r="I102" i="2"/>
  <c r="Q123" i="2"/>
  <c r="S131" i="2"/>
  <c r="Q1425" i="2"/>
  <c r="O89" i="2"/>
  <c r="S56" i="2"/>
  <c r="S55" i="2" s="1"/>
  <c r="E56" i="2"/>
  <c r="E55" i="2" s="1"/>
  <c r="F84" i="2"/>
  <c r="F76" i="2" s="1"/>
  <c r="F75" i="2" s="1"/>
  <c r="D89" i="2"/>
  <c r="N89" i="2"/>
  <c r="V89" i="2"/>
  <c r="Q181" i="2"/>
  <c r="Q759" i="2"/>
  <c r="U175" i="2"/>
  <c r="Q1201" i="2"/>
  <c r="F36" i="2"/>
  <c r="R36" i="2"/>
  <c r="E109" i="2"/>
  <c r="E108" i="2" s="1"/>
  <c r="O109" i="2"/>
  <c r="O108" i="2" s="1"/>
  <c r="W109" i="2"/>
  <c r="W108" i="2" s="1"/>
  <c r="U118" i="2"/>
  <c r="U117" i="2" s="1"/>
  <c r="W156" i="2"/>
  <c r="W155" i="2" s="1"/>
  <c r="L190" i="2"/>
  <c r="L189" i="2" s="1"/>
  <c r="X193" i="2"/>
  <c r="E26" i="2"/>
  <c r="E15" i="2" s="1"/>
  <c r="E14" i="2" s="1"/>
  <c r="Q158" i="2"/>
  <c r="R157" i="2"/>
  <c r="R156" i="2" s="1"/>
  <c r="R155" i="2" s="1"/>
  <c r="Q170" i="2"/>
  <c r="R169" i="2"/>
  <c r="Q169" i="2" s="1"/>
  <c r="X1407" i="2"/>
  <c r="L26" i="2"/>
  <c r="L15" i="2" s="1"/>
  <c r="L14" i="2" s="1"/>
  <c r="N26" i="2"/>
  <c r="N15" i="2" s="1"/>
  <c r="N14" i="2" s="1"/>
  <c r="S26" i="2"/>
  <c r="S15" i="2" s="1"/>
  <c r="S14" i="2" s="1"/>
  <c r="W26" i="2"/>
  <c r="M26" i="2"/>
  <c r="M15" i="2" s="1"/>
  <c r="M14" i="2" s="1"/>
  <c r="G56" i="2"/>
  <c r="G55" i="2" s="1"/>
  <c r="K56" i="2"/>
  <c r="K55" i="2" s="1"/>
  <c r="M56" i="2"/>
  <c r="M55" i="2" s="1"/>
  <c r="O56" i="2"/>
  <c r="O55" i="2" s="1"/>
  <c r="V56" i="2"/>
  <c r="V55" i="2" s="1"/>
  <c r="R180" i="2"/>
  <c r="Q180" i="2" s="1"/>
  <c r="J175" i="2"/>
  <c r="X175" i="2" s="1"/>
  <c r="T175" i="2"/>
  <c r="O213" i="2"/>
  <c r="I579" i="2"/>
  <c r="I1382" i="2"/>
  <c r="J1230" i="2"/>
  <c r="H76" i="2"/>
  <c r="H75" i="2" s="1"/>
  <c r="L76" i="2"/>
  <c r="L75" i="2" s="1"/>
  <c r="N84" i="2"/>
  <c r="N76" i="2" s="1"/>
  <c r="N75" i="2" s="1"/>
  <c r="P84" i="2"/>
  <c r="R84" i="2"/>
  <c r="R76" i="2" s="1"/>
  <c r="R75" i="2" s="1"/>
  <c r="T84" i="2"/>
  <c r="T76" i="2" s="1"/>
  <c r="T75" i="2" s="1"/>
  <c r="V84" i="2"/>
  <c r="V76" i="2" s="1"/>
  <c r="V75" i="2" s="1"/>
  <c r="K84" i="2"/>
  <c r="K76" i="2" s="1"/>
  <c r="K75" i="2" s="1"/>
  <c r="M84" i="2"/>
  <c r="M76" i="2" s="1"/>
  <c r="M75" i="2" s="1"/>
  <c r="E89" i="2"/>
  <c r="G89" i="2"/>
  <c r="W89" i="2"/>
  <c r="K109" i="2"/>
  <c r="K108" i="2" s="1"/>
  <c r="Q109" i="2"/>
  <c r="Q108" i="2" s="1"/>
  <c r="S109" i="2"/>
  <c r="S108" i="2" s="1"/>
  <c r="N109" i="2"/>
  <c r="N108" i="2" s="1"/>
  <c r="P109" i="2"/>
  <c r="P108" i="2" s="1"/>
  <c r="V109" i="2"/>
  <c r="V108" i="2" s="1"/>
  <c r="K118" i="2"/>
  <c r="K117" i="2" s="1"/>
  <c r="T118" i="2"/>
  <c r="T117" i="2" s="1"/>
  <c r="V118" i="2"/>
  <c r="V117" i="2" s="1"/>
  <c r="F118" i="2"/>
  <c r="F117" i="2" s="1"/>
  <c r="N118" i="2"/>
  <c r="N117" i="2" s="1"/>
  <c r="J131" i="2"/>
  <c r="H131" i="2"/>
  <c r="K156" i="2"/>
  <c r="K155" i="2" s="1"/>
  <c r="M156" i="2"/>
  <c r="M155" i="2" s="1"/>
  <c r="E175" i="2"/>
  <c r="G175" i="2"/>
  <c r="M175" i="2"/>
  <c r="O175" i="2"/>
  <c r="D175" i="2"/>
  <c r="X90" i="2"/>
  <c r="X30" i="2"/>
  <c r="J29" i="2"/>
  <c r="J26" i="2" s="1"/>
  <c r="J15" i="2" s="1"/>
  <c r="J14" i="2" s="1"/>
  <c r="X16" i="2"/>
  <c r="H15" i="2"/>
  <c r="H14" i="2" s="1"/>
  <c r="H13" i="2" s="1"/>
  <c r="X27" i="2"/>
  <c r="X37" i="2"/>
  <c r="X41" i="2"/>
  <c r="S36" i="2"/>
  <c r="T36" i="2"/>
  <c r="X45" i="2"/>
  <c r="U36" i="2"/>
  <c r="I56" i="2"/>
  <c r="I55" i="2" s="1"/>
  <c r="X123" i="2"/>
  <c r="G131" i="2"/>
  <c r="G130" i="2" s="1"/>
  <c r="X152" i="2"/>
  <c r="X165" i="2"/>
  <c r="X170" i="2"/>
  <c r="P169" i="2"/>
  <c r="X169" i="2" s="1"/>
  <c r="Q186" i="2"/>
  <c r="R185" i="2"/>
  <c r="G213" i="2"/>
  <c r="I1517" i="2"/>
  <c r="J1514" i="2"/>
  <c r="X22" i="2"/>
  <c r="P26" i="2"/>
  <c r="P15" i="2" s="1"/>
  <c r="P14" i="2" s="1"/>
  <c r="K26" i="2"/>
  <c r="K15" i="2" s="1"/>
  <c r="K14" i="2" s="1"/>
  <c r="R26" i="2"/>
  <c r="R15" i="2" s="1"/>
  <c r="R14" i="2" s="1"/>
  <c r="T26" i="2"/>
  <c r="T15" i="2" s="1"/>
  <c r="T14" i="2" s="1"/>
  <c r="D29" i="2"/>
  <c r="D26" i="2" s="1"/>
  <c r="D15" i="2" s="1"/>
  <c r="D14" i="2" s="1"/>
  <c r="U26" i="2"/>
  <c r="U15" i="2" s="1"/>
  <c r="U14" i="2" s="1"/>
  <c r="G36" i="2"/>
  <c r="I36" i="2"/>
  <c r="O36" i="2"/>
  <c r="J36" i="2"/>
  <c r="X39" i="2"/>
  <c r="K36" i="2"/>
  <c r="D36" i="2"/>
  <c r="L36" i="2"/>
  <c r="X43" i="2"/>
  <c r="E36" i="2"/>
  <c r="M36" i="2"/>
  <c r="N36" i="2"/>
  <c r="X47" i="2"/>
  <c r="X49" i="2"/>
  <c r="X51" i="2"/>
  <c r="X53" i="2"/>
  <c r="X59" i="2"/>
  <c r="J56" i="2"/>
  <c r="J55" i="2" s="1"/>
  <c r="R56" i="2"/>
  <c r="Q76" i="2"/>
  <c r="Q75" i="2" s="1"/>
  <c r="O84" i="2"/>
  <c r="O76" i="2" s="1"/>
  <c r="O75" i="2" s="1"/>
  <c r="W84" i="2"/>
  <c r="W76" i="2" s="1"/>
  <c r="W75" i="2" s="1"/>
  <c r="P89" i="2"/>
  <c r="Q89" i="2"/>
  <c r="R118" i="2"/>
  <c r="D118" i="2"/>
  <c r="D117" i="2" s="1"/>
  <c r="H118" i="2"/>
  <c r="H117" i="2" s="1"/>
  <c r="J118" i="2"/>
  <c r="J117" i="2" s="1"/>
  <c r="L118" i="2"/>
  <c r="L117" i="2" s="1"/>
  <c r="X119" i="2"/>
  <c r="O131" i="2"/>
  <c r="O130" i="2" s="1"/>
  <c r="Q152" i="2"/>
  <c r="R151" i="2"/>
  <c r="Q151" i="2" s="1"/>
  <c r="X180" i="2"/>
  <c r="S175" i="2"/>
  <c r="L175" i="2"/>
  <c r="X186" i="2"/>
  <c r="I190" i="2"/>
  <c r="I189" i="2" s="1"/>
  <c r="K190" i="2"/>
  <c r="K189" i="2" s="1"/>
  <c r="Q579" i="2"/>
  <c r="R213" i="2"/>
  <c r="K213" i="2"/>
  <c r="X1098" i="2"/>
  <c r="X1201" i="2"/>
  <c r="R109" i="2"/>
  <c r="R108" i="2" s="1"/>
  <c r="V131" i="2"/>
  <c r="D131" i="2"/>
  <c r="L131" i="2"/>
  <c r="N131" i="2"/>
  <c r="X133" i="2"/>
  <c r="T131" i="2"/>
  <c r="F156" i="2"/>
  <c r="F155" i="2" s="1"/>
  <c r="D156" i="2"/>
  <c r="D155" i="2" s="1"/>
  <c r="L156" i="2"/>
  <c r="L155" i="2" s="1"/>
  <c r="X162" i="2"/>
  <c r="F175" i="2"/>
  <c r="N175" i="2"/>
  <c r="X176" i="2"/>
  <c r="V175" i="2"/>
  <c r="X181" i="2"/>
  <c r="H190" i="2"/>
  <c r="H189" i="2" s="1"/>
  <c r="D190" i="2"/>
  <c r="D189" i="2" s="1"/>
  <c r="X207" i="2"/>
  <c r="F213" i="2"/>
  <c r="X262" i="2"/>
  <c r="T213" i="2"/>
  <c r="V213" i="2"/>
  <c r="S213" i="2"/>
  <c r="X1008" i="2"/>
  <c r="X1068" i="2"/>
  <c r="X1136" i="2"/>
  <c r="X1425" i="2"/>
  <c r="X1443" i="2"/>
  <c r="Q1517" i="2"/>
  <c r="G190" i="2"/>
  <c r="G189" i="2" s="1"/>
  <c r="O190" i="2"/>
  <c r="O189" i="2" s="1"/>
  <c r="F131" i="2"/>
  <c r="I131" i="2"/>
  <c r="X194" i="2"/>
  <c r="N213" i="2"/>
  <c r="M213" i="2"/>
  <c r="P213" i="2"/>
  <c r="E213" i="2"/>
  <c r="J82" i="2"/>
  <c r="X82" i="2" s="1"/>
  <c r="J80" i="2"/>
  <c r="X80" i="2" s="1"/>
  <c r="J114" i="2"/>
  <c r="X114" i="2" s="1"/>
  <c r="I80" i="2"/>
  <c r="I77" i="2"/>
  <c r="X33" i="2"/>
  <c r="X34" i="2"/>
  <c r="I92" i="2"/>
  <c r="I96" i="2"/>
  <c r="I100" i="2"/>
  <c r="I114" i="2"/>
  <c r="I87" i="2"/>
  <c r="Q1136" i="2"/>
  <c r="J113" i="2"/>
  <c r="I90" i="2"/>
  <c r="X198" i="2"/>
  <c r="X199" i="2"/>
  <c r="I94" i="2"/>
  <c r="I98" i="2"/>
  <c r="S190" i="2"/>
  <c r="S189" i="2" s="1"/>
  <c r="P197" i="2"/>
  <c r="P196" i="2" s="1"/>
  <c r="X196" i="2" s="1"/>
  <c r="R198" i="2"/>
  <c r="R197" i="2" s="1"/>
  <c r="R196" i="2" s="1"/>
  <c r="J579" i="2"/>
  <c r="X579" i="2" s="1"/>
  <c r="I759" i="2"/>
  <c r="J755" i="2"/>
  <c r="J1517" i="2"/>
  <c r="X1517" i="2" s="1"/>
  <c r="H213" i="2"/>
  <c r="J85" i="2"/>
  <c r="X57" i="2"/>
  <c r="G76" i="2"/>
  <c r="G75" i="2" s="1"/>
  <c r="G74" i="2" s="1"/>
  <c r="G73" i="2" s="1"/>
  <c r="J110" i="2"/>
  <c r="X110" i="2" s="1"/>
  <c r="K89" i="2"/>
  <c r="S89" i="2"/>
  <c r="X96" i="2"/>
  <c r="X24" i="2"/>
  <c r="J87" i="2"/>
  <c r="X87" i="2" s="1"/>
  <c r="O15" i="2"/>
  <c r="O14" i="2" s="1"/>
  <c r="X61" i="2"/>
  <c r="E76" i="2"/>
  <c r="J77" i="2"/>
  <c r="X77" i="2" s="1"/>
  <c r="X172" i="2"/>
  <c r="I175" i="2"/>
  <c r="U190" i="2"/>
  <c r="U189" i="2" s="1"/>
  <c r="P36" i="2"/>
  <c r="P76" i="2"/>
  <c r="M131" i="2"/>
  <c r="V156" i="2"/>
  <c r="V155" i="2" s="1"/>
  <c r="X173" i="2"/>
  <c r="V190" i="2"/>
  <c r="V189" i="2" s="1"/>
  <c r="R191" i="2"/>
  <c r="Q173" i="2"/>
  <c r="R172" i="2"/>
  <c r="Q172" i="2" s="1"/>
  <c r="J190" i="2"/>
  <c r="J189" i="2" s="1"/>
  <c r="D213" i="2"/>
  <c r="L213" i="2"/>
  <c r="T156" i="2"/>
  <c r="T155" i="2" s="1"/>
  <c r="Q194" i="2"/>
  <c r="T193" i="2"/>
  <c r="T197" i="2"/>
  <c r="T196" i="2" s="1"/>
  <c r="X206" i="2"/>
  <c r="E131" i="2"/>
  <c r="N156" i="2"/>
  <c r="N155" i="2" s="1"/>
  <c r="E190" i="2"/>
  <c r="E189" i="2" s="1"/>
  <c r="I110" i="2"/>
  <c r="Q1382" i="2"/>
  <c r="U131" i="2"/>
  <c r="M190" i="2"/>
  <c r="M189" i="2" s="1"/>
  <c r="P117" i="2"/>
  <c r="P132" i="2"/>
  <c r="P151" i="2"/>
  <c r="P157" i="2"/>
  <c r="P192" i="2"/>
  <c r="Q207" i="2"/>
  <c r="Q206" i="2" s="1"/>
  <c r="I853" i="2"/>
  <c r="X117" i="2" l="1"/>
  <c r="U755" i="2"/>
  <c r="X755" i="2"/>
  <c r="U77" i="2"/>
  <c r="U1517" i="2"/>
  <c r="W118" i="2"/>
  <c r="W117" i="2" s="1"/>
  <c r="N580" i="2"/>
  <c r="U84" i="2"/>
  <c r="U76" i="2" s="1"/>
  <c r="U75" i="2" s="1"/>
  <c r="U74" i="2" s="1"/>
  <c r="X56" i="2"/>
  <c r="U759" i="2"/>
  <c r="U213" i="2" s="1"/>
  <c r="X1514" i="2"/>
  <c r="U1514" i="2"/>
  <c r="W213" i="2"/>
  <c r="F74" i="2"/>
  <c r="F73" i="2" s="1"/>
  <c r="W175" i="2"/>
  <c r="Q36" i="2"/>
  <c r="W15" i="2"/>
  <c r="W14" i="2" s="1"/>
  <c r="W56" i="2"/>
  <c r="W55" i="2" s="1"/>
  <c r="U89" i="2"/>
  <c r="J89" i="2"/>
  <c r="X89" i="2" s="1"/>
  <c r="I158" i="2"/>
  <c r="I157" i="2" s="1"/>
  <c r="I156" i="2" s="1"/>
  <c r="I155" i="2" s="1"/>
  <c r="I130" i="2" s="1"/>
  <c r="F13" i="2"/>
  <c r="F12" i="2" s="1"/>
  <c r="J1382" i="2"/>
  <c r="X1382" i="2" s="1"/>
  <c r="R175" i="2"/>
  <c r="Q175" i="2" s="1"/>
  <c r="X113" i="2"/>
  <c r="U113" i="2"/>
  <c r="U112" i="2" s="1"/>
  <c r="U109" i="2" s="1"/>
  <c r="U108" i="2" s="1"/>
  <c r="W130" i="2"/>
  <c r="L130" i="2"/>
  <c r="K130" i="2"/>
  <c r="T74" i="2"/>
  <c r="T73" i="2" s="1"/>
  <c r="M74" i="2"/>
  <c r="M73" i="2" s="1"/>
  <c r="W36" i="2"/>
  <c r="W13" i="2" s="1"/>
  <c r="V13" i="2"/>
  <c r="N74" i="2"/>
  <c r="N73" i="2" s="1"/>
  <c r="Q157" i="2"/>
  <c r="Q185" i="2"/>
  <c r="D13" i="2"/>
  <c r="D12" i="2" s="1"/>
  <c r="D11" i="2" s="1"/>
  <c r="D10" i="2" s="1"/>
  <c r="V74" i="2"/>
  <c r="V73" i="2" s="1"/>
  <c r="E130" i="2"/>
  <c r="T13" i="2"/>
  <c r="O74" i="2"/>
  <c r="O73" i="2" s="1"/>
  <c r="I84" i="2"/>
  <c r="N130" i="2"/>
  <c r="X36" i="2"/>
  <c r="K13" i="2"/>
  <c r="N13" i="2"/>
  <c r="D130" i="2"/>
  <c r="H130" i="2"/>
  <c r="L74" i="2"/>
  <c r="L73" i="2" s="1"/>
  <c r="S130" i="2"/>
  <c r="U13" i="2"/>
  <c r="X29" i="2"/>
  <c r="G13" i="2"/>
  <c r="G12" i="2" s="1"/>
  <c r="G11" i="2" s="1"/>
  <c r="G10" i="2" s="1"/>
  <c r="J112" i="2"/>
  <c r="X112" i="2" s="1"/>
  <c r="S74" i="2"/>
  <c r="S73" i="2" s="1"/>
  <c r="V130" i="2"/>
  <c r="R150" i="2"/>
  <c r="Q150" i="2" s="1"/>
  <c r="H74" i="2"/>
  <c r="H73" i="2" s="1"/>
  <c r="R74" i="2"/>
  <c r="R73" i="2" s="1"/>
  <c r="D74" i="2"/>
  <c r="D73" i="2" s="1"/>
  <c r="E13" i="2"/>
  <c r="W74" i="2"/>
  <c r="W73" i="2" s="1"/>
  <c r="S13" i="2"/>
  <c r="J759" i="2"/>
  <c r="X759" i="2" s="1"/>
  <c r="K74" i="2"/>
  <c r="K73" i="2" s="1"/>
  <c r="J13" i="2"/>
  <c r="L13" i="2"/>
  <c r="X118" i="2"/>
  <c r="T130" i="2"/>
  <c r="M130" i="2"/>
  <c r="F130" i="2"/>
  <c r="X15" i="2"/>
  <c r="Q156" i="2"/>
  <c r="Q118" i="2"/>
  <c r="R117" i="2"/>
  <c r="Q117" i="2" s="1"/>
  <c r="Q56" i="2"/>
  <c r="R55" i="2"/>
  <c r="Q55" i="2" s="1"/>
  <c r="Q155" i="2"/>
  <c r="I109" i="2"/>
  <c r="I108" i="2" s="1"/>
  <c r="O13" i="2"/>
  <c r="Q26" i="2"/>
  <c r="Q15" i="2" s="1"/>
  <c r="Q14" i="2" s="1"/>
  <c r="M13" i="2"/>
  <c r="Q213" i="2"/>
  <c r="Q74" i="2"/>
  <c r="Q73" i="2" s="1"/>
  <c r="X26" i="2"/>
  <c r="I13" i="2"/>
  <c r="Q198" i="2"/>
  <c r="I89" i="2"/>
  <c r="X197" i="2"/>
  <c r="I213" i="2"/>
  <c r="X132" i="2"/>
  <c r="X14" i="2"/>
  <c r="P13" i="2"/>
  <c r="R190" i="2"/>
  <c r="I76" i="2"/>
  <c r="E75" i="2"/>
  <c r="P191" i="2"/>
  <c r="X192" i="2"/>
  <c r="T192" i="2"/>
  <c r="Q193" i="2"/>
  <c r="P75" i="2"/>
  <c r="P156" i="2"/>
  <c r="Q197" i="2"/>
  <c r="J84" i="2"/>
  <c r="X84" i="2" s="1"/>
  <c r="X85" i="2"/>
  <c r="X151" i="2"/>
  <c r="P150" i="2"/>
  <c r="Q196" i="2"/>
  <c r="T12" i="2" l="1"/>
  <c r="X159" i="2"/>
  <c r="U159" i="2"/>
  <c r="U158" i="2" s="1"/>
  <c r="U157" i="2" s="1"/>
  <c r="U156" i="2" s="1"/>
  <c r="U155" i="2" s="1"/>
  <c r="U130" i="2" s="1"/>
  <c r="J158" i="2"/>
  <c r="O12" i="2"/>
  <c r="O11" i="2" s="1"/>
  <c r="O10" i="2" s="1"/>
  <c r="M12" i="2"/>
  <c r="M11" i="2" s="1"/>
  <c r="M10" i="2" s="1"/>
  <c r="L12" i="2"/>
  <c r="L11" i="2" s="1"/>
  <c r="L10" i="2" s="1"/>
  <c r="N12" i="2"/>
  <c r="N11" i="2" s="1"/>
  <c r="N10" i="2" s="1"/>
  <c r="J109" i="2"/>
  <c r="V12" i="2"/>
  <c r="V11" i="2" s="1"/>
  <c r="V10" i="2" s="1"/>
  <c r="K12" i="2"/>
  <c r="K11" i="2" s="1"/>
  <c r="K10" i="2" s="1"/>
  <c r="S12" i="2"/>
  <c r="S11" i="2" s="1"/>
  <c r="S10" i="2" s="1"/>
  <c r="R149" i="2"/>
  <c r="Q149" i="2" s="1"/>
  <c r="J213" i="2"/>
  <c r="X213" i="2" s="1"/>
  <c r="F11" i="2"/>
  <c r="F10" i="2" s="1"/>
  <c r="T11" i="2"/>
  <c r="W12" i="2"/>
  <c r="W11" i="2" s="1"/>
  <c r="W10" i="2" s="1"/>
  <c r="H12" i="2"/>
  <c r="H11" i="2" s="1"/>
  <c r="H10" i="2" s="1"/>
  <c r="H6" i="2" s="1"/>
  <c r="R13" i="2"/>
  <c r="R12" i="2" s="1"/>
  <c r="Q13" i="2"/>
  <c r="Q12" i="2" s="1"/>
  <c r="J76" i="2"/>
  <c r="J75" i="2" s="1"/>
  <c r="X75" i="2" s="1"/>
  <c r="X191" i="2"/>
  <c r="P190" i="2"/>
  <c r="X13" i="2"/>
  <c r="P155" i="2"/>
  <c r="I75" i="2"/>
  <c r="E74" i="2"/>
  <c r="U73" i="2"/>
  <c r="U12" i="2"/>
  <c r="U11" i="2" s="1"/>
  <c r="U10" i="2" s="1"/>
  <c r="P74" i="2"/>
  <c r="P149" i="2"/>
  <c r="X150" i="2"/>
  <c r="J108" i="2"/>
  <c r="X108" i="2" s="1"/>
  <c r="X109" i="2"/>
  <c r="T191" i="2"/>
  <c r="Q192" i="2"/>
  <c r="R189" i="2"/>
  <c r="J157" i="2" l="1"/>
  <c r="X158" i="2"/>
  <c r="R131" i="2"/>
  <c r="Q131" i="2" s="1"/>
  <c r="X76" i="2"/>
  <c r="X149" i="2"/>
  <c r="P131" i="2"/>
  <c r="T190" i="2"/>
  <c r="Q191" i="2"/>
  <c r="P73" i="2"/>
  <c r="P12" i="2"/>
  <c r="J74" i="2"/>
  <c r="X74" i="2" s="1"/>
  <c r="P189" i="2"/>
  <c r="X189" i="2" s="1"/>
  <c r="X190" i="2"/>
  <c r="I74" i="2"/>
  <c r="I12" i="2" s="1"/>
  <c r="I11" i="2" s="1"/>
  <c r="I10" i="2" s="1"/>
  <c r="E73" i="2"/>
  <c r="I73" i="2" s="1"/>
  <c r="E12" i="2"/>
  <c r="E11" i="2" s="1"/>
  <c r="E10" i="2" s="1"/>
  <c r="R130" i="2" l="1"/>
  <c r="J156" i="2"/>
  <c r="X157" i="2"/>
  <c r="T189" i="2"/>
  <c r="Q190" i="2"/>
  <c r="X131" i="2"/>
  <c r="P130" i="2"/>
  <c r="J73" i="2"/>
  <c r="X73" i="2" s="1"/>
  <c r="J12" i="2"/>
  <c r="Q130" i="2" l="1"/>
  <c r="R11" i="2"/>
  <c r="J155" i="2"/>
  <c r="X156" i="2"/>
  <c r="X12" i="2"/>
  <c r="T10" i="2"/>
  <c r="Q189" i="2"/>
  <c r="P11" i="2"/>
  <c r="Q11" i="2" l="1"/>
  <c r="R10" i="2"/>
  <c r="Q10" i="2" s="1"/>
  <c r="J130" i="2"/>
  <c r="X155" i="2"/>
  <c r="P10" i="2"/>
  <c r="X130" i="2" l="1"/>
  <c r="J11" i="2"/>
  <c r="J10" i="2" l="1"/>
  <c r="X10" i="2" s="1"/>
  <c r="X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Yolanda Baron Pedraza</author>
    <author>YOLANDA-BARON</author>
  </authors>
  <commentList>
    <comment ref="D3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PRIMA DE VACACIONES DESPACHO Y ADTIVA
</t>
        </r>
      </text>
    </comment>
    <comment ref="H12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21/2022 $27,000,000
resol 219 feb 8/2022 $50,000,000</t>
        </r>
      </text>
    </comment>
    <comment ref="G12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068 ENERO 28/2022 $200,000,000</t>
        </r>
      </text>
    </comment>
    <comment ref="H15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068 28 ENERO 2022 $200,000,000
RESOL 502 FEB 22/2021 $300,000,000</t>
        </r>
      </text>
    </comment>
    <comment ref="G17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21/2022 $12,000,000</t>
        </r>
      </text>
    </comment>
    <comment ref="G17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21/2022 $15,000,000RESOL 
219 FEB 8/2022 $50,000,000
RESOL 0502 FEB 22 $300,000,000</t>
        </r>
      </text>
    </comment>
    <comment ref="G329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YOLANDA-BARON:</t>
        </r>
        <r>
          <rPr>
            <sz val="9"/>
            <color indexed="81"/>
            <rFont val="Tahoma"/>
            <family val="2"/>
          </rPr>
          <t xml:space="preserve">
RESOL 219 FEB 8/2022</t>
        </r>
      </text>
    </comment>
    <comment ref="H331" authorId="1" shapeId="0" xr:uid="{00000000-0006-0000-0100-000014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8/2022 $9,550,517</t>
        </r>
      </text>
    </comment>
    <comment ref="H334" authorId="1" shapeId="0" xr:uid="{00000000-0006-0000-0100-000015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336" authorId="1" shapeId="0" xr:uid="{00000000-0006-0000-0100-000016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8/2022 $15,835,910</t>
        </r>
      </text>
    </comment>
    <comment ref="H343" authorId="0" shapeId="0" xr:uid="{87C09631-5C65-44F4-93BE-42935C4007F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219 feb 8/2022</t>
        </r>
      </text>
    </comment>
    <comment ref="H346" authorId="1" shapeId="0" xr:uid="{00000000-0006-0000-0100-00000A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348" authorId="1" shapeId="0" xr:uid="{00000000-0006-0000-0100-000018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350" authorId="1" shapeId="0" xr:uid="{00000000-0006-0000-0100-000019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352" authorId="1" shapeId="0" xr:uid="{00000000-0006-0000-0100-00001A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reosl 219 feb 8/2022
</t>
        </r>
      </text>
    </comment>
    <comment ref="H354" authorId="1" shapeId="0" xr:uid="{00000000-0006-0000-0100-00001B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356" authorId="1" shapeId="0" xr:uid="{00000000-0006-0000-0100-00001C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358" authorId="1" shapeId="0" xr:uid="{00000000-0006-0000-0100-00001D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360" authorId="1" shapeId="0" xr:uid="{00000000-0006-0000-0100-00001E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364" authorId="1" shapeId="0" xr:uid="{00000000-0006-0000-0100-00001F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0219 feb 8/2022</t>
        </r>
      </text>
    </comment>
    <comment ref="H384" authorId="1" shapeId="0" xr:uid="{00000000-0006-0000-0100-000007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387" authorId="0" shapeId="0" xr:uid="{CD320672-790E-4FE1-B5D1-6F119396872B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389" authorId="1" shapeId="0" xr:uid="{00000000-0006-0000-0100-000009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
</t>
        </r>
      </text>
    </comment>
    <comment ref="H397" authorId="0" shapeId="0" xr:uid="{A9752ECE-2E00-4249-B697-B2E1D6DAC9E0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399" authorId="0" shapeId="0" xr:uid="{F0100017-BE57-4AD9-A111-521F3789B0BE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401" authorId="0" shapeId="0" xr:uid="{A2E7A295-92EB-4933-A32C-95313E78A384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0219 feb 8/2022</t>
        </r>
      </text>
    </comment>
    <comment ref="H403" authorId="0" shapeId="0" xr:uid="{BDADDDA1-3D5B-4FC2-97ED-0D7628EEDC9F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0219 feb 8/2022</t>
        </r>
      </text>
    </comment>
    <comment ref="H405" authorId="0" shapeId="0" xr:uid="{E34A0F81-E1A9-4441-A819-7CAC11351079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0219 feb 8/2022
</t>
        </r>
      </text>
    </comment>
    <comment ref="H407" authorId="0" shapeId="0" xr:uid="{5C33AC96-4B77-4BDE-A4C6-443AB7AB433E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409" authorId="0" shapeId="0" xr:uid="{B13F1EC5-574B-41E3-9DC3-D260039DD7DF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411" authorId="0" shapeId="0" xr:uid="{27460D11-0699-4EDC-9DC5-C237D7F5161D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415" authorId="1" shapeId="0" xr:uid="{00000000-0006-0000-0100-000012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</t>
        </r>
      </text>
    </comment>
    <comment ref="H421" authorId="1" shapeId="0" xr:uid="{00000000-0006-0000-0100-000008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0219 feb 8/2022</t>
        </r>
      </text>
    </comment>
    <comment ref="H469" authorId="0" shapeId="0" xr:uid="{12C1E416-D84A-453C-91A0-8FA469399745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502 FEBRERO 22</t>
        </r>
      </text>
    </comment>
    <comment ref="G473" authorId="0" shapeId="0" xr:uid="{390E4B6F-D42B-4DED-AC14-B0924EDA944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0502 FEB 22/2022</t>
        </r>
      </text>
    </comment>
    <comment ref="H499" authorId="1" shapeId="0" xr:uid="{00000000-0006-0000-0100-000020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febr 8/2022 $62,961,615</t>
        </r>
      </text>
    </comment>
    <comment ref="G502" authorId="1" shapeId="0" xr:uid="{00000000-0006-0000-0100-000021000000}">
      <text>
        <r>
          <rPr>
            <b/>
            <sz val="9"/>
            <color indexed="81"/>
            <rFont val="Tahoma"/>
            <family val="2"/>
          </rPr>
          <t>YOLANDA-BARON:</t>
        </r>
        <r>
          <rPr>
            <sz val="9"/>
            <color indexed="81"/>
            <rFont val="Tahoma"/>
            <family val="2"/>
          </rPr>
          <t xml:space="preserve">
RESOL 219 FEB 8/2022 $18,345,512</t>
        </r>
      </text>
    </comment>
    <comment ref="G525" authorId="1" shapeId="0" xr:uid="{00000000-0006-0000-0100-000022000000}">
      <text>
        <r>
          <rPr>
            <b/>
            <sz val="9"/>
            <color indexed="81"/>
            <rFont val="Tahoma"/>
            <family val="2"/>
          </rPr>
          <t>YOLANDA-BARON:</t>
        </r>
        <r>
          <rPr>
            <sz val="9"/>
            <color indexed="81"/>
            <rFont val="Tahoma"/>
            <family val="2"/>
          </rPr>
          <t xml:space="preserve">
RESOL 219 FEB 8/2022 $2,369,082</t>
        </r>
      </text>
    </comment>
    <comment ref="G549" authorId="1" shapeId="0" xr:uid="{00000000-0006-0000-0100-000023000000}">
      <text>
        <r>
          <rPr>
            <b/>
            <sz val="9"/>
            <color indexed="81"/>
            <rFont val="Tahoma"/>
            <family val="2"/>
          </rPr>
          <t>YOLANDA-BARON:</t>
        </r>
        <r>
          <rPr>
            <sz val="9"/>
            <color indexed="81"/>
            <rFont val="Tahoma"/>
            <family val="2"/>
          </rPr>
          <t xml:space="preserve">
resol 219 feb 8/2022
</t>
        </r>
      </text>
    </comment>
    <comment ref="G550" authorId="1" shapeId="0" xr:uid="{00000000-0006-0000-0100-000024000000}">
      <text>
        <r>
          <rPr>
            <b/>
            <sz val="9"/>
            <color indexed="81"/>
            <rFont val="Tahoma"/>
            <family val="2"/>
          </rPr>
          <t>YOLANDA-BARON:</t>
        </r>
        <r>
          <rPr>
            <sz val="9"/>
            <color indexed="81"/>
            <rFont val="Tahoma"/>
            <family val="2"/>
          </rPr>
          <t xml:space="preserve">
resol 219 feb 8/2022
</t>
        </r>
      </text>
    </comment>
    <comment ref="G551" authorId="0" shapeId="0" xr:uid="{8B8EFAEB-A22C-4543-8D7D-423C5BCBFB13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219 feb 8/2022</t>
        </r>
      </text>
    </comment>
    <comment ref="G552" authorId="0" shapeId="0" xr:uid="{49394B73-A9FB-4C0D-A311-ECECA2D9C75B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219 feb 8/2022
</t>
        </r>
      </text>
    </comment>
    <comment ref="E591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04 ENERO 12/2022</t>
        </r>
      </text>
    </comment>
    <comment ref="G596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21/2022 $407,210,660
RESOL 0502 FEB 22/22</t>
        </r>
      </text>
    </comment>
    <comment ref="G598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21/2022 $825,420,368</t>
        </r>
      </text>
    </comment>
    <comment ref="G600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21 ENERO /2022 $376,248,010</t>
        </r>
      </text>
    </comment>
    <comment ref="G602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 ENERO 21/2022 $1,178,167,596
</t>
        </r>
      </text>
    </comment>
    <comment ref="G604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21/2022 $617,022,563</t>
        </r>
      </text>
    </comment>
    <comment ref="G606" authorId="0" shapeId="0" xr:uid="{4D97349A-EE70-4EF6-9F31-545A6A82784F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0502 FEB 22/22</t>
        </r>
      </text>
    </comment>
    <comment ref="G608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</t>
        </r>
      </text>
    </comment>
    <comment ref="G610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21/2022 $66,140,838
</t>
        </r>
      </text>
    </comment>
    <comment ref="G620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21/2022 $361,802,568</t>
        </r>
      </text>
    </comment>
    <comment ref="G622" authorId="0" shapeId="0" xr:uid="{00000000-0006-0000-0100-00002E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21/2022$236,770,830,50
</t>
        </r>
      </text>
    </comment>
    <comment ref="E625" authorId="0" shapeId="0" xr:uid="{00000000-0006-0000-0100-00002F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004 ENERO 12/2022</t>
        </r>
      </text>
    </comment>
    <comment ref="H627" authorId="0" shapeId="0" xr:uid="{00000000-0006-0000-0100-000030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010 enero 6/2022</t>
        </r>
      </text>
    </comment>
    <comment ref="E629" authorId="0" shapeId="0" xr:uid="{00000000-0006-0000-0100-000031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 ENERO 12/2022</t>
        </r>
      </text>
    </comment>
    <comment ref="G631" authorId="0" shapeId="0" xr:uid="{00000000-0006-0000-0100-000032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21/2022 $812,558,055,15</t>
        </r>
      </text>
    </comment>
    <comment ref="E633" authorId="0" shapeId="0" xr:uid="{00000000-0006-0000-0100-000033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004 ENERO 12/2022</t>
        </r>
      </text>
    </comment>
    <comment ref="G636" authorId="0" shapeId="0" xr:uid="{00000000-0006-0000-0100-000034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21/2022 $350000000</t>
        </r>
      </text>
    </comment>
    <comment ref="G644" authorId="0" shapeId="0" xr:uid="{00000000-0006-0000-0100-000035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010 ENERO 6/82022 $51,600,000</t>
        </r>
      </text>
    </comment>
    <comment ref="G646" authorId="0" shapeId="0" xr:uid="{00000000-0006-0000-0100-000036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21/2022 $185,460,092,60</t>
        </r>
      </text>
    </comment>
    <comment ref="H646" authorId="0" shapeId="0" xr:uid="{00000000-0006-0000-0100-000037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010 enero 6/2022</t>
        </r>
      </text>
    </comment>
    <comment ref="G648" authorId="0" shapeId="0" xr:uid="{00000000-0006-0000-0100-000038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010 ENERO 6/2022 $135,900,000
</t>
        </r>
      </text>
    </comment>
    <comment ref="G650" authorId="0" shapeId="0" xr:uid="{00000000-0006-0000-0100-000039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010 ENERO 6/2022 $48,600,000</t>
        </r>
      </text>
    </comment>
    <comment ref="G652" authorId="0" shapeId="0" xr:uid="{00000000-0006-0000-0100-00003A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010 ENERO 6/2022 $79,200,000</t>
        </r>
      </text>
    </comment>
    <comment ref="H686" authorId="0" shapeId="0" xr:uid="{00000000-0006-0000-0100-00003B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0502 FEB 22/2022 $77,846,335,20</t>
        </r>
      </text>
    </comment>
    <comment ref="G688" authorId="0" shapeId="0" xr:uid="{1080D087-6F42-4B78-A0D3-04B8CF617C8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0502 FEB 22/2022</t>
        </r>
      </text>
    </comment>
    <comment ref="G689" authorId="0" shapeId="0" xr:uid="{29514EA3-4ABF-43D5-BEF4-B0A5CCACDA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0502 FEB 22/2022</t>
        </r>
      </text>
    </comment>
    <comment ref="G690" authorId="0" shapeId="0" xr:uid="{3BF47A86-B720-4025-9F22-87BD9D73EE0F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reol 0502 febrero 22/2022
</t>
        </r>
      </text>
    </comment>
    <comment ref="G691" authorId="0" shapeId="0" xr:uid="{6D436014-7458-4C9D-90E6-B7873D824819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0502 feb 22/2022
</t>
        </r>
      </text>
    </comment>
    <comment ref="G692" authorId="0" shapeId="0" xr:uid="{F7D2A6A2-0F1E-43D6-9C23-7529F20D8E04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0502 FEB 22/2022</t>
        </r>
      </text>
    </comment>
    <comment ref="H696" authorId="0" shapeId="0" xr:uid="{00000000-0006-0000-0100-00003C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0522 FEB 22/2022 $897,178,587,20</t>
        </r>
      </text>
    </comment>
    <comment ref="G709" authorId="0" shapeId="0" xr:uid="{27114AF6-67EC-4FB9-A8D3-173864FD886E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0502 FEB 22/2022 $701,255,130,40</t>
        </r>
      </text>
    </comment>
    <comment ref="G718" authorId="0" shapeId="0" xr:uid="{24747207-2C8A-4189-8C10-72020656F542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0502 FEB 22/2022</t>
        </r>
      </text>
    </comment>
    <comment ref="G733" authorId="0" shapeId="0" xr:uid="{7FCA1030-A6A2-4E15-B0A3-DBA1AB3BB742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0502 FEB 22/2022</t>
        </r>
      </text>
    </comment>
    <comment ref="H735" authorId="0" shapeId="0" xr:uid="{00000000-0006-0000-0100-00003D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502 FEB 22/2022 $42,639,723</t>
        </r>
      </text>
    </comment>
    <comment ref="G779" authorId="0" shapeId="0" xr:uid="{26FB22DA-E9C9-4661-B0E3-62593E1DF01C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219 feb 8/2022 $67,000,000</t>
        </r>
      </text>
    </comment>
    <comment ref="H806" authorId="1" shapeId="0" xr:uid="{00000000-0006-0000-0100-00003E000000}">
      <text>
        <r>
          <rPr>
            <b/>
            <sz val="9"/>
            <color indexed="81"/>
            <rFont val="Tahoma"/>
            <charset val="1"/>
          </rPr>
          <t>YOLANDA-BARON:</t>
        </r>
        <r>
          <rPr>
            <sz val="9"/>
            <color indexed="81"/>
            <rFont val="Tahoma"/>
            <charset val="1"/>
          </rPr>
          <t xml:space="preserve">
resol 219 feb 8/2022$67,000,000</t>
        </r>
      </text>
    </comment>
    <comment ref="G918" authorId="1" shapeId="0" xr:uid="{00000000-0006-0000-0100-00003F000000}">
      <text>
        <r>
          <rPr>
            <b/>
            <sz val="9"/>
            <color indexed="81"/>
            <rFont val="Tahoma"/>
            <family val="2"/>
          </rPr>
          <t>YOLANDA-BARON:</t>
        </r>
        <r>
          <rPr>
            <sz val="9"/>
            <color indexed="81"/>
            <rFont val="Tahoma"/>
            <family val="2"/>
          </rPr>
          <t xml:space="preserve">
RESOL 219 FEB 8/2022
RESOL 0502 FEB 22/2022</t>
        </r>
      </text>
    </comment>
    <comment ref="H1078" authorId="0" shapeId="0" xr:uid="{00000000-0006-0000-0100-000040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040 ENERO 21/2022 $5,558,801,581,25
RESOL 502 DEL 22 FEB /2022
reso 0219 feb 8/2022</t>
        </r>
      </text>
    </comment>
    <comment ref="H1083" authorId="0" shapeId="0" xr:uid="{00000000-0006-0000-0100-000041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010 enero 6/2022 $161,000,000
RESOL 502 DEL 22 FEB /2022</t>
        </r>
      </text>
    </comment>
    <comment ref="G1095" authorId="0" shapeId="0" xr:uid="{00000000-0006-0000-0100-000042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010 ENERO 6/2022$2,136,344,000
</t>
        </r>
      </text>
    </comment>
    <comment ref="G1418" authorId="0" shapeId="0" xr:uid="{00000000-0006-0000-0100-00004300000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010 ENERO 6/2022</t>
        </r>
      </text>
    </comment>
    <comment ref="H1453" authorId="0" shapeId="0" xr:uid="{00000000-0006-0000-0100-000044000000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0502 FEB 22/2022 $1,644,270,603
</t>
        </r>
      </text>
    </comment>
    <comment ref="G1456" authorId="0" shapeId="0" xr:uid="{5914AE95-FFCA-4D22-BDC5-0FB4C00221C1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0502 FEB 22/2022 $40,000,000</t>
        </r>
      </text>
    </comment>
    <comment ref="H1458" authorId="0" shapeId="0" xr:uid="{00000000-0006-0000-0100-000045000000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502 FEB 22/2022 $218,000,000</t>
        </r>
      </text>
    </comment>
    <comment ref="G1476" authorId="0" shapeId="0" xr:uid="{1EB13F66-2A49-446C-8EB1-4F9490DA82AF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0502 febrero 22/2022</t>
        </r>
      </text>
    </comment>
    <comment ref="G1496" authorId="0" shapeId="0" xr:uid="{DDAB1815-21A6-4A95-8257-C65A62BBE2C7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 0502 FEB 22/2022 $2,885,155,254</t>
        </r>
      </text>
    </comment>
    <comment ref="H1503" authorId="0" shapeId="0" xr:uid="{00000000-0006-0000-0100-000046000000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502 FEB 22/2022 $1,240,884,651,00</t>
        </r>
      </text>
    </comment>
    <comment ref="H1514" authorId="0" shapeId="0" xr:uid="{00000000-0006-0000-0100-000047000000}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RESOL 0502 FEB 22/2022 $40,000,000</t>
        </r>
      </text>
    </comment>
  </commentList>
</comments>
</file>

<file path=xl/sharedStrings.xml><?xml version="1.0" encoding="utf-8"?>
<sst xmlns="http://schemas.openxmlformats.org/spreadsheetml/2006/main" count="3673" uniqueCount="1767">
  <si>
    <t>ALCALDIA DE BUCARAMANGA</t>
  </si>
  <si>
    <t>NIT - 890201222</t>
  </si>
  <si>
    <t>Rubro</t>
  </si>
  <si>
    <t>Descripcion Rubro</t>
  </si>
  <si>
    <t>Fuente Financiacion</t>
  </si>
  <si>
    <t>Presupuesto Inicial</t>
  </si>
  <si>
    <t>Adicion</t>
  </si>
  <si>
    <t>Reduccion</t>
  </si>
  <si>
    <t>Credito</t>
  </si>
  <si>
    <t>Contracredito</t>
  </si>
  <si>
    <t>Modificaciones Acumuladas</t>
  </si>
  <si>
    <t>Presupuesto Definitivo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</si>
  <si>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</si>
  <si>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</si>
  <si>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</si>
  <si>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</si>
  <si>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</si>
  <si>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</si>
  <si>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</si>
  <si>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Disponibilidades en Transito</t>
  </si>
  <si>
    <t>Disponibilidades del Mes</t>
  </si>
  <si>
    <t>Disponibilidades Acumuladas</t>
  </si>
  <si>
    <t>Compromisos en Transito</t>
  </si>
  <si>
    <t>Compromisos del   Mes</t>
  </si>
  <si>
    <t>Compromisos Acumulados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</si>
  <si>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</si>
  <si>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</si>
  <si>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</si>
  <si>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</si>
  <si>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</si>
  <si>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</si>
  <si>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</si>
  <si>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/>
  </si>
  <si>
    <t>GASTOS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</si>
  <si>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</si>
  <si>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</si>
  <si>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</si>
  <si>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</si>
  <si>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</si>
  <si>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</si>
  <si>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</si>
  <si>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</si>
  <si>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</si>
  <si>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</si>
  <si>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</si>
  <si>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BASICO</t>
  </si>
  <si>
    <t>NO APLICA</t>
  </si>
  <si>
    <t>2.1.1.01.01.001.01.01</t>
  </si>
  <si>
    <t>INGRESOS CORRIENTES DE LIBRE DESTINACION EXCEPTO EL 42% DE LIBRE DESTINACIÓN DE PROPOSITO GENERAL DE MPIOS DE CATEGORIA 4, 5 Y 6</t>
  </si>
  <si>
    <t>2.1.1.01.01.001.01.02</t>
  </si>
  <si>
    <t>SUELDO BASICO SEC EDUCACION</t>
  </si>
  <si>
    <t>SGP EDUCACION PRESTACIÓN DEL SERVICIO DOCE DOCEAVAS VIGENCIA ACTUAL</t>
  </si>
  <si>
    <t>2.1.1.01.01.001.02</t>
  </si>
  <si>
    <t>HORAS EXTRAS, DOMINICALES, FESTIVOS Y RECARGOS</t>
  </si>
  <si>
    <t>2.1.1.01.01.001.03</t>
  </si>
  <si>
    <t>GASTOS DE REPRESENTACION</t>
  </si>
  <si>
    <t>2.1.1.01.01.001.04</t>
  </si>
  <si>
    <t>SUBSIDIO DE ALIMENTACION</t>
  </si>
  <si>
    <t>2.1.1.01.01.001.05</t>
  </si>
  <si>
    <t>AUXILIO DE TRANSPORTE</t>
  </si>
  <si>
    <t>2.1.1.01.01.001.06</t>
  </si>
  <si>
    <t>PRIMA DE SERVICIO</t>
  </si>
  <si>
    <t>2.1.1.01.01.001.06.01</t>
  </si>
  <si>
    <t>2.1.1.01.01.001.06.02</t>
  </si>
  <si>
    <t>PRIMA DE SERVICIO SEC EDUCACION</t>
  </si>
  <si>
    <t>2.1.1.01.01.001.07</t>
  </si>
  <si>
    <t>BONIFICACION POR SERVICIOS PRESTADOS</t>
  </si>
  <si>
    <t>2.1.1.01.01.001.07.01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</si>
  <si>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</si>
  <si>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</si>
  <si>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</si>
  <si>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</si>
  <si>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</si>
  <si>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</si>
  <si>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2.1.1.01.01.001.08.01.02</t>
  </si>
  <si>
    <t>PRIMA DE NAVIDAD SEC EDUCACION</t>
  </si>
  <si>
    <t>2.1.1.01.01.001.08.02</t>
  </si>
  <si>
    <t>PRIMA DE VACACIONES</t>
  </si>
  <si>
    <t>2.1.1.01.01.001.08.02.01</t>
  </si>
  <si>
    <t>2.1.1.01.01.001.08.02.02</t>
  </si>
  <si>
    <t>PRIMA DE VACACIONES SEC EDUCACION</t>
  </si>
  <si>
    <t>2.1.1.01.01.001.09</t>
  </si>
  <si>
    <t>PRIMA TECNICA SALARIAL</t>
  </si>
  <si>
    <t>2.1.1.01.01.001.10</t>
  </si>
  <si>
    <t>VIATICOS DE LOS FUNCIONARIOS EN COMISION</t>
  </si>
  <si>
    <t>2.1.1.01.01.002</t>
  </si>
  <si>
    <t>FACTORES SALARIALES ESPECIALES</t>
  </si>
  <si>
    <t>2.1.1.01.01.002.12</t>
  </si>
  <si>
    <t>PRIMA DE ANTIGEDAD</t>
  </si>
  <si>
    <t>2.1.1.01.01.002.12.02</t>
  </si>
  <si>
    <t>BENEFICIOS A LOS EMPLEADOS A LARGO PLAZO</t>
  </si>
  <si>
    <t>2.1.1.01.02</t>
  </si>
  <si>
    <t>CONTRIBUCIONES INHERENTES A LA NOMINA</t>
  </si>
  <si>
    <t>2.1.1.01.02.001</t>
  </si>
  <si>
    <t>APORTES A LA SEGURIDAD SOCIAL EN PENSIONES</t>
  </si>
  <si>
    <t>2.1.1.01.02.001.01</t>
  </si>
  <si>
    <t>2.1.1.01.02.001.02</t>
  </si>
  <si>
    <t>APORTES A LA SEGURIDAD SOCIAL EN PENSIONES SEC EDUCACION</t>
  </si>
  <si>
    <t>2.1.1.01.02.002</t>
  </si>
  <si>
    <t>APORTES A LA SEGURIDAD EN SALUD</t>
  </si>
  <si>
    <t>2.1.1.01.02.002.01</t>
  </si>
  <si>
    <t>2.1.1.01.02.002.02</t>
  </si>
  <si>
    <t>APORTES A LA SEGURIDAD EN SALUD SEC EDUCCION</t>
  </si>
  <si>
    <t>2.1.1.01.02.003</t>
  </si>
  <si>
    <t>APORTES DE CESANTIAS</t>
  </si>
  <si>
    <t>2.1.1.01.02.003.01</t>
  </si>
  <si>
    <t>2.1.1.01.02.003.02</t>
  </si>
  <si>
    <t>2.1.1.01.02.004</t>
  </si>
  <si>
    <t>APORTES A CAJAS DE COMPENSACION FAMILIAR</t>
  </si>
  <si>
    <t>2.1.1.01.02.004.01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</si>
  <si>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</si>
  <si>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</si>
  <si>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</si>
  <si>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</si>
  <si>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2.1.1.01.02.005.01</t>
  </si>
  <si>
    <t>2.1.1.01.02.005.02</t>
  </si>
  <si>
    <t>APORTES GENERALES AL SISTEMA DE RIESGOS LABORALES SEC EDUCACION</t>
  </si>
  <si>
    <t>2.1.1.01.02.006</t>
  </si>
  <si>
    <t>APORTES AL ICBF</t>
  </si>
  <si>
    <t>2.1.1.01.02.006.01</t>
  </si>
  <si>
    <t>2.1.1.01.02.006.02</t>
  </si>
  <si>
    <t>2.1.1.01.02.007</t>
  </si>
  <si>
    <t>APORTES AL SENA</t>
  </si>
  <si>
    <t xml:space="preserve"> 2.1.1.01.02.007.01</t>
  </si>
  <si>
    <t xml:space="preserve"> 2.1.1.01.02.007.02</t>
  </si>
  <si>
    <t>APORTES AL SENA SECRETARIA DE EDUCACION</t>
  </si>
  <si>
    <t>2.1.1.01.02.008</t>
  </si>
  <si>
    <t>APORTES A LA ESAP</t>
  </si>
  <si>
    <t>2.1.1.01.02.008.01</t>
  </si>
  <si>
    <t>2.1.1.01.02.008.02</t>
  </si>
  <si>
    <t>APORTES A LA ESAP SEC EDUCACION</t>
  </si>
  <si>
    <t>2.1.1.01.02.009</t>
  </si>
  <si>
    <t>APORTES A ESCUELAS INDUSTRIALES E INSTITUTOS TCNICOS</t>
  </si>
  <si>
    <t>2.1.1.01.02.009.01</t>
  </si>
  <si>
    <t>APORTES A ESCUELAS INDUSTRIALES E INSTITUTOS TECNICOS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</si>
  <si>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</si>
  <si>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</si>
  <si>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</si>
  <si>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</si>
  <si>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</si>
  <si>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</si>
  <si>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</si>
  <si>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2.1.1.01.03.001.01.01</t>
  </si>
  <si>
    <t>2.1.1.01.03.001.01.02</t>
  </si>
  <si>
    <t>VACACIONES SEC EDUCACION</t>
  </si>
  <si>
    <t>2.1.1.01.03.001.02</t>
  </si>
  <si>
    <t>INDENMIZACION POR VACACIONES</t>
  </si>
  <si>
    <t>2.1.1.01.03.001.02.01</t>
  </si>
  <si>
    <t>2.1.1.01.03.001.02.02</t>
  </si>
  <si>
    <t>INDENMIZACION POR VACACIONES SEC EDUCACION</t>
  </si>
  <si>
    <t>2.1.1.01.03.001.03</t>
  </si>
  <si>
    <t>BONIFICACION ESPECIAL DE RECREACION</t>
  </si>
  <si>
    <t>2.1.1.01.03.001.03.01</t>
  </si>
  <si>
    <t>2.1.1.01.03.001.03.02</t>
  </si>
  <si>
    <t>BONIFICACION ESPECIAL DE RECREACION SEC EDUCACION</t>
  </si>
  <si>
    <t>2.1.1.01.03.003</t>
  </si>
  <si>
    <t>BONIFICACION DE DIRECCION PARA GOBERNADORES Y ALCALDES</t>
  </si>
  <si>
    <t>2.1.1.01.03.004</t>
  </si>
  <si>
    <t>BONIFICACION DE GESTION TERRITORIAL PARA ALCALDES</t>
  </si>
  <si>
    <t>2.1.1.01.03.016</t>
  </si>
  <si>
    <t>PRIMA DE COSTO DE VIDA</t>
  </si>
  <si>
    <t>2.1.1.01.03.019</t>
  </si>
  <si>
    <t>PRIMA DE CLIMA O PRIMA DE CALOR</t>
  </si>
  <si>
    <t>2.1.1.01.03.069</t>
  </si>
  <si>
    <t>APOYO DE SOSTENIMIENTO APRENDICES SENA</t>
  </si>
  <si>
    <t>2.1.2</t>
  </si>
  <si>
    <t>ADQUISICIN DE BIENES Y SERVICIOS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</si>
  <si>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</si>
  <si>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</si>
  <si>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</si>
  <si>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</si>
  <si>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</si>
  <si>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 TEXTILES, PRENDAS DE VESTIR Y PRODUCTOS DE CUERO</t>
  </si>
  <si>
    <t>2.1.2.02.01.003</t>
  </si>
  <si>
    <t>OTROS BIENES TRANSPORTABLES (EXCEPTO PRODUCTOS METLICOS, MAQUINARIA Y EQUIPO)</t>
  </si>
  <si>
    <t>2.1.2.02.01.004</t>
  </si>
  <si>
    <t>PRODUCTOS METALICOS Y PAQUETES DE SOFTWARE</t>
  </si>
  <si>
    <t>2.1.2.02.02</t>
  </si>
  <si>
    <t>ADQUISICION DE SERVICIOS</t>
  </si>
  <si>
    <t>2.1.2.02.02.005</t>
  </si>
  <si>
    <t>SERVICIOS DE LA CONSTRUCCION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</si>
  <si>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</si>
  <si>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</si>
  <si>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</si>
  <si>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</si>
  <si>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</si>
  <si>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</si>
  <si>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</si>
  <si>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</si>
  <si>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</si>
  <si>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COMISIN</t>
  </si>
  <si>
    <t>TRANSFERENCIAS CORRIENTES</t>
  </si>
  <si>
    <t>A ENTIDADES DEL GOBIERNO</t>
  </si>
  <si>
    <t>A ORGANOS DEL PGN</t>
  </si>
  <si>
    <t>OTRAS TRANSFERENCIAS DISTRIBUCION PREVIO CONCEPTO DGPPN</t>
  </si>
  <si>
    <t>APORTE CAJA DE PREVISION SOCIAL MUNICIPAL</t>
  </si>
  <si>
    <t>INVISBU</t>
  </si>
  <si>
    <t>INSTITUTO DEL DEPORTE</t>
  </si>
  <si>
    <t>APORTE DEL CONCEJO MUNICIPAL (HONORARIOS)</t>
  </si>
  <si>
    <t>APORTE AL CONCEJO MUNICIPAL( FUNCIONAMIENTO)</t>
  </si>
  <si>
    <t>APORTE PERSONERIA MUNICIPAL</t>
  </si>
  <si>
    <t>SOBRETASA AL AREA METROPOLITANA</t>
  </si>
  <si>
    <t>AREA METROPOLITANA</t>
  </si>
  <si>
    <t>APORTE BOMBEROS BUCARAMANGA</t>
  </si>
  <si>
    <t>SOBRETASA BOMBERIL</t>
  </si>
  <si>
    <t>15% DE  MULTAS AL CÓDIGO NACIONAL DE POLICÍA Y CONVIVENCIA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</si>
  <si>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</si>
  <si>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</si>
  <si>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</si>
  <si>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</si>
  <si>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</si>
  <si>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</si>
  <si>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</si>
  <si>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2.1.3.05.04.001.13.01.01</t>
  </si>
  <si>
    <t>URBANA</t>
  </si>
  <si>
    <t>SOBRETASA O PARTICIPACION AMBIENTAL</t>
  </si>
  <si>
    <t>2.1.3.05.04.001.13.01.02</t>
  </si>
  <si>
    <t>RURAL</t>
  </si>
  <si>
    <t>PRESTACIONES PARA CUBRIR RIESGOS SOCIALES</t>
  </si>
  <si>
    <t>PRESTACIONES SOCIALES RELACIONADAS CON EL EMPLEO</t>
  </si>
  <si>
    <t>MESADAS PENSIONALES (DE PENSIONES)</t>
  </si>
  <si>
    <t>MESADAS PENSIONALES A CARGO DE LA ENTIDAD (DE PENSIONES)</t>
  </si>
  <si>
    <t>RECURSOS PROPIOS 201</t>
  </si>
  <si>
    <t>RETIRO FONPET PARA EL PAGO DE OBLIGACIONES PENSIONALES CORRIENTES 276</t>
  </si>
  <si>
    <t>RETIRO FONPET PARA PAGO DE MESADAS PENSIONALES</t>
  </si>
  <si>
    <t>TRANSFERENCIAS DE OTRAS ENTIDADES PARA PAGO DE PENSIONES 286</t>
  </si>
  <si>
    <t>TRANSFERENCIAS DE OTRAS ENTIDADES PARA PAGO DE PENSIONES Y/O CESANTÍAS</t>
  </si>
  <si>
    <t>CUOTAS PARTES PENSIONALES (DE PENSIONES)</t>
  </si>
  <si>
    <t>TRANSFERENCIA CUOTAS PARTES Y BONOS PENSIONALES 246</t>
  </si>
  <si>
    <t>CUOTAS PARTES PENSIONALES TRANSFERIDAS POR OTRAS ENTIDADES</t>
  </si>
  <si>
    <t>AUXILIOS FUNERARIOS</t>
  </si>
  <si>
    <t>AUXILIOS FUNERARIOS A CARGO DE LA ENTIDAD</t>
  </si>
  <si>
    <t>COMPENSACIN POR MUERTE (NO DE PENSIONES)</t>
  </si>
  <si>
    <t>AUXILIO SINDICAL (NO DE PENSIONES)</t>
  </si>
  <si>
    <t>SENTENCIAS Y CONCILIACIONES</t>
  </si>
  <si>
    <t>FALLOS NACIONALES</t>
  </si>
  <si>
    <t>SENTENCIAS</t>
  </si>
  <si>
    <t>GASTOS POR TRIBUTOS, MULTAS, SANCIONES E INTERESES DE MORA</t>
  </si>
  <si>
    <t>IMPUESTOS</t>
  </si>
  <si>
    <t>IMPUESTO PREDIAL UNIFICADO</t>
  </si>
  <si>
    <t>ESTAMPILLAS</t>
  </si>
  <si>
    <t>TASAS Y DERECHOS ADMINISTRATIVOS</t>
  </si>
  <si>
    <t>CONTRIBUCIONES</t>
  </si>
  <si>
    <t>CUOTA DE FISCALIZACION Y AUDITAJE</t>
  </si>
  <si>
    <t>CUOTA DE FISALIZACION Y AUDITAJE 229</t>
  </si>
  <si>
    <t xml:space="preserve">OTRAS FUENTES DIFERENTES A LAS ANTERIORES
</t>
  </si>
  <si>
    <t>CONTRIBUCION DE VALORIZACION</t>
  </si>
  <si>
    <t>MULTAS, SANCIONES E INTERESES DE MORA</t>
  </si>
  <si>
    <t>MULTAS Y SANCIONES</t>
  </si>
  <si>
    <t>MULTAS JUDICIALES</t>
  </si>
  <si>
    <t>INTERESES DE MORA</t>
  </si>
  <si>
    <t>SERVICIO DE LA DEUDA PUBLICA</t>
  </si>
  <si>
    <t>SERVICIO DE LA DEUDA PBLICA INTERNA</t>
  </si>
  <si>
    <t>PRINCIPAL</t>
  </si>
  <si>
    <t>PRSTAMOS</t>
  </si>
  <si>
    <t>ENTIDADES FINANCIERAS</t>
  </si>
  <si>
    <t>BANCA COMERCIAL</t>
  </si>
  <si>
    <t>2.2.2.02</t>
  </si>
  <si>
    <t>INTERESES</t>
  </si>
  <si>
    <t>PRESTAMOS</t>
  </si>
  <si>
    <t>2.2.2.03</t>
  </si>
  <si>
    <t>COMISIONES Y OTROS GASTOS</t>
  </si>
  <si>
    <t>APORTES AL FONDO DE CONTINGENCIAS</t>
  </si>
  <si>
    <t>BONOS PENSIONALES</t>
  </si>
  <si>
    <t>TIPO A</t>
  </si>
  <si>
    <t>ESTAMPILLA PROCULTURA</t>
  </si>
  <si>
    <t>ESTAMPILLA PARA EL BIENESTAR DEL ADULTO MAYOR MUNICIPAL 220</t>
  </si>
  <si>
    <t>2.3</t>
  </si>
  <si>
    <t>INVERSIÓN</t>
  </si>
  <si>
    <t>SECRETARIA ADMINISTRATIVA</t>
  </si>
  <si>
    <t>INVERSION</t>
  </si>
  <si>
    <t>ADQUISICION DE BIENES Y SERVICIOS</t>
  </si>
  <si>
    <t>RUBRO</t>
  </si>
  <si>
    <t>PRODUCTOS METLICOS Y PAQUETES DE SOFTWARE</t>
  </si>
  <si>
    <t>TOTAL SECRETARIA ADMINISTRATIVA</t>
  </si>
  <si>
    <t>TOTAL INFORME SECRETARIA ADMINISTRATIVA (INVERSION)</t>
  </si>
  <si>
    <t>SECRETARIA DE EDUCACION</t>
  </si>
  <si>
    <t>2.3.1.01.01.001.01.2201071.201</t>
  </si>
  <si>
    <t>2.3.1.01.01.001.01.2201071.205</t>
  </si>
  <si>
    <t>2.3.1.01.01.001.06.2201071.205</t>
  </si>
  <si>
    <t>2.3.1.01.01.001.07.2201071.205</t>
  </si>
  <si>
    <t>2.3.1.01.01.001.08.01.2201071.205</t>
  </si>
  <si>
    <t>2.3.1.01.01.001.08.02.2201071.205</t>
  </si>
  <si>
    <t>2.3.1.01.02.001.2201071.205</t>
  </si>
  <si>
    <t>APORTES A LA SEGURIDAD SOCIAL EN SALUD</t>
  </si>
  <si>
    <t>2.3.1.01.02.002.2201071.205</t>
  </si>
  <si>
    <t>2.3.1.01.02.003.2201071.205</t>
  </si>
  <si>
    <t>2.3.1.01.02.004.2201071.205</t>
  </si>
  <si>
    <t>2.3.1.01.02.005.2201071.205</t>
  </si>
  <si>
    <t>2.3.1.01.02.006.2201071.205</t>
  </si>
  <si>
    <t>2.3.1.01.02.007.2201071.205</t>
  </si>
  <si>
    <t>2.3.1.01.02.008.2201071.205</t>
  </si>
  <si>
    <t>2.3.1.01.02.009.2201071.205</t>
  </si>
  <si>
    <t>2.3.1.01.03.001.01.2201071.205</t>
  </si>
  <si>
    <t>INDEMNIZACION POR VACACIONES</t>
  </si>
  <si>
    <t>2.3.1.01.03.001.02.2201071.205</t>
  </si>
  <si>
    <t>2.3.1.01.03.001.03.2201071.205</t>
  </si>
  <si>
    <t>PRIMA TECNICA NO SALARIAL</t>
  </si>
  <si>
    <t>2.3.1.01.03.009.2201071.205</t>
  </si>
  <si>
    <t>2.3.1.01.01.001.02.2201071.205</t>
  </si>
  <si>
    <t>2.3.1.01.01.001.04.2201071.205</t>
  </si>
  <si>
    <t>2.3.1.01.01.001.05.2201071.205</t>
  </si>
  <si>
    <t>APORTES A LA SEGURIDAD SOCIAL EN PENSIONES SSF</t>
  </si>
  <si>
    <t>APORTES A LA SEGURIDAD SOCIAL EN SALUD SSF</t>
  </si>
  <si>
    <t>APORTES DE CESANTIAS SSF</t>
  </si>
  <si>
    <t xml:space="preserve">OTROS RECURSOS DE CAPITAL. RENDIMIENTOS FINANCIEROS VENTA DE ACTIVOS DONACIONES RECURSOS DE BALANCE DE INGRESOS CORRIENTES DE LIBRE DESTINACION Y.O DE INGRESOS CORRIENTES CON DESTINANCIÓN ESPECIFICA.
</t>
  </si>
  <si>
    <t>SERVICIOS DE ALOJAMIENTO SERVICIOS DE SUMINISTRO DE COMIDAS Y BEBIDAS SERVICIOS DE TRANSPORTE Y SERVICIOS DE DISTRIBUCION DE ELECTRICIDAD, GAS Y AGUA</t>
  </si>
  <si>
    <t>SGP EDUCACION CALIDAD DOCE DOCEAVAS VIGENCIA ACTUAL</t>
  </si>
  <si>
    <t xml:space="preserve">SGP PROPOSITO GENERAL FORZOSA INVERSION LIBRE INVERSIÓN SGP ONCE DOCEAVAS VIGENCIA ACTUAL MAS ULTIMA DOCEAVA VIGENCIA ANTERIOR
</t>
  </si>
  <si>
    <t>SGP ALIMENTACION ESCOLAR ONCE DOCEAVAS VIGENCIA ACTUAL MAS ULTIMA DOCEAVA VIGENCIA ANTERIOR</t>
  </si>
  <si>
    <t xml:space="preserve">TRANSFERENCIAS PARA ALIMENTACION ESCOLAR LEY 1450 DE 2011. MEN
</t>
  </si>
  <si>
    <t>SGP EDUCACIÓN PRESTACIÓN DEL SERVICIO DOCE DOCEAVAS VIGENCIA ACTUAL</t>
  </si>
  <si>
    <t>INGRESOS CORRIENTES CON DESTINACION ESPECIFICA - RECURSOS PROPIOS</t>
  </si>
  <si>
    <t xml:space="preserve">OTROS APORTES O TRANSFERENCIAS MUNICIPALES
</t>
  </si>
  <si>
    <t>SECRETARIA DE INFRAESTRUCTURA</t>
  </si>
  <si>
    <t>CREDITO INTERNO Y EXTERNO</t>
  </si>
  <si>
    <t xml:space="preserve">SGP AGUA POTABLE Y SANEAMIENTO BASICO - ONCE DOCEAVAS VIGENCIA ACTUAL MAS ULTIMA DOCEAVA VIGENCIA ANTERIOR
</t>
  </si>
  <si>
    <t>FONDO PARA EL ESPACIO PUBLICO</t>
  </si>
  <si>
    <t>ADQUISICION DE ACTIVOS NO FINANCIEROS</t>
  </si>
  <si>
    <t>ACTIVOS FIJOS</t>
  </si>
  <si>
    <t>MAQUINARIA Y EQUIPO</t>
  </si>
  <si>
    <t>SERVICIOS PRESTADOS A LAS EMPRESAS Y SERVICIOS DE PRODUCCION 201</t>
  </si>
  <si>
    <t>MAQUINARIA DE OFICINA, CONTABILIDAD E INFORMATICA</t>
  </si>
  <si>
    <t xml:space="preserve">CONTRIBUCIÓN SOBRE CONTRATOS DE OBRAS PÚBLICAS
</t>
  </si>
  <si>
    <t>ACTIVOS FIJOS NO CLASIFICADOS COMO MAQUINARIA Y EQUIPO</t>
  </si>
  <si>
    <t>MUEBLES</t>
  </si>
  <si>
    <t>OTROS ACTIVOS FIJOS</t>
  </si>
  <si>
    <t>PAQUETES DE SOFTWARE</t>
  </si>
  <si>
    <t>OTROS BIENES TRANSPORTABLES (EXCEPTO PRODUCTOS METALICOS, MAQUINARIA Y EQUIPO)</t>
  </si>
  <si>
    <t xml:space="preserve">INGRESOS  POR RECAUDO DE MULTAS GENERALES Y ESPECIALES ART. 2.2.8.4.1 DECRETO 1284 DE 2017 (45%)
</t>
  </si>
  <si>
    <t>FONDO DE GESTION DEL RIESGO DE DESASTRES EN EL MUNICIPIO DE BUCARAMANGA</t>
  </si>
  <si>
    <t>ADQUISICIN DE ACTIVOS NO FINANCIEROS</t>
  </si>
  <si>
    <t>SECRETARIA DE PLANEACION</t>
  </si>
  <si>
    <t>SECRETARIA DE HACIENDA</t>
  </si>
  <si>
    <t>SECRETARIA DE SALUD Y AMBIENTE</t>
  </si>
  <si>
    <t>RECURSOS DEL SECTOR ELECTRICO</t>
  </si>
  <si>
    <t xml:space="preserve">SGP PROPOSITO GENERAL FORZOSA INVERSION DEPORTE SGP ONCE DOCEAVAS VIGENCIA ACTUAL MAS ULTIMA DOCEAVA VIGENCIA ANTERIOR
</t>
  </si>
  <si>
    <t>INSTITUTO MUNICIPAL DE CULTURA Y TURISMO</t>
  </si>
  <si>
    <t xml:space="preserve">SGP PROPOSITO GENERAL FORZOSA INVERSION CULTURA SGP ONCE DOCEAVAS VIGENCIA ACTUAL MAS ULTIMA DOCEAVA VIGENCIA ANTERIOR
</t>
  </si>
  <si>
    <t>TOTAL INFORME INSTITUTO MUNICIPAL DE CULTURA</t>
  </si>
  <si>
    <t>IMPUESTO DE TRANSPORTE POR OLEODUCTOS  Y GASODUCTOS</t>
  </si>
  <si>
    <t>TOTAL INFORME INVISBU</t>
  </si>
  <si>
    <t>SECRETARIA JURIDICA</t>
  </si>
  <si>
    <t>TOTAL INFORME SECRETARIA JURIDICA</t>
  </si>
  <si>
    <t>INSTITUTO MUNICIPAL DEL EMPLEO (IMEBU)</t>
  </si>
  <si>
    <t>TOTAL INFORME INSTITUTO MUNICIPAL DEL EMPLEO - IMEBU</t>
  </si>
  <si>
    <t>FONDO LOCAL DE SALUD</t>
  </si>
  <si>
    <t xml:space="preserve">EXCEDENTES CUENTA MAESTRA RÉGIMEN SUBSIDIADO (OTROS RECURSOS DIFERENTES DEL SGP SALUD)
</t>
  </si>
  <si>
    <t>FOSYGA</t>
  </si>
  <si>
    <t xml:space="preserve">SGP SALUD ONCE DOCEAVAS VIGENCIA ACTUAL MAS ULTIMA DOCEAVA VIGENCIA ANTERIOR
</t>
  </si>
  <si>
    <t>COLJUEGOS</t>
  </si>
  <si>
    <t xml:space="preserve"> 2.2.2.05.01.246</t>
  </si>
  <si>
    <t>2.2.2.05.01.220</t>
  </si>
  <si>
    <t xml:space="preserve"> 2.2.2.05.01.219</t>
  </si>
  <si>
    <t xml:space="preserve"> 2.2.2.05.01.201</t>
  </si>
  <si>
    <t xml:space="preserve"> 2.2.2.05.01</t>
  </si>
  <si>
    <t xml:space="preserve"> 2.2.2.05</t>
  </si>
  <si>
    <t xml:space="preserve"> 2.2.2.04</t>
  </si>
  <si>
    <t xml:space="preserve"> 2.2.2.03.02</t>
  </si>
  <si>
    <t xml:space="preserve"> 2.2.2.03.02.002.02</t>
  </si>
  <si>
    <t>2.2.2.03.02.002</t>
  </si>
  <si>
    <t xml:space="preserve"> 2.2.2.02.02.002.02.03</t>
  </si>
  <si>
    <t xml:space="preserve"> 2.2.2.02.02.002.02</t>
  </si>
  <si>
    <t xml:space="preserve"> 2.2.2.02.02.002</t>
  </si>
  <si>
    <t xml:space="preserve"> 2.2.2.02.02</t>
  </si>
  <si>
    <t xml:space="preserve"> 2.2.2.01.02.002.02.03</t>
  </si>
  <si>
    <t xml:space="preserve"> 2.2.2.01.02.002.02</t>
  </si>
  <si>
    <t xml:space="preserve"> 2.2.2.01.02.002</t>
  </si>
  <si>
    <t xml:space="preserve"> 2.2.2.01.02</t>
  </si>
  <si>
    <t xml:space="preserve"> 2.2.2.01</t>
  </si>
  <si>
    <t xml:space="preserve"> 2.2.2</t>
  </si>
  <si>
    <t>2.2</t>
  </si>
  <si>
    <t xml:space="preserve"> 2.1.8.05.02</t>
  </si>
  <si>
    <t xml:space="preserve"> 2.1.8.05.01.002</t>
  </si>
  <si>
    <t xml:space="preserve"> 2.1.8.05.01</t>
  </si>
  <si>
    <t xml:space="preserve"> 2.1.8.05</t>
  </si>
  <si>
    <t xml:space="preserve"> 2.1.8.04.03</t>
  </si>
  <si>
    <t xml:space="preserve"> 2.1.8.04.01.229</t>
  </si>
  <si>
    <t xml:space="preserve"> 2.1.8.04.01.201</t>
  </si>
  <si>
    <t xml:space="preserve"> 2.1.8.04.01</t>
  </si>
  <si>
    <t xml:space="preserve"> 2.1.8.04</t>
  </si>
  <si>
    <t xml:space="preserve"> 2.1.8.03</t>
  </si>
  <si>
    <t xml:space="preserve"> 2.1.8.02</t>
  </si>
  <si>
    <t xml:space="preserve"> 2.1.3</t>
  </si>
  <si>
    <t xml:space="preserve"> 2.1.3.05</t>
  </si>
  <si>
    <t xml:space="preserve"> 2.1.3.05.01</t>
  </si>
  <si>
    <t xml:space="preserve"> 2.1.3.05.01.999</t>
  </si>
  <si>
    <t xml:space="preserve"> 2.1.3.05.01.999.01</t>
  </si>
  <si>
    <t xml:space="preserve"> 2.1.3.05.01.999.02</t>
  </si>
  <si>
    <t>2.1.3.05.01.999.03</t>
  </si>
  <si>
    <t xml:space="preserve"> 2.1.3.05.01.999.04</t>
  </si>
  <si>
    <t xml:space="preserve"> 2.1.3.05.01.999.05</t>
  </si>
  <si>
    <t>2.1.3.05.01.999.06</t>
  </si>
  <si>
    <t xml:space="preserve"> 2.1.3.05.01.999.07</t>
  </si>
  <si>
    <t xml:space="preserve"> 2.1.3.05.01.999.08</t>
  </si>
  <si>
    <t xml:space="preserve"> 2.1.3.05.01.999.09</t>
  </si>
  <si>
    <t xml:space="preserve"> 2.1.3.05.01.999.10</t>
  </si>
  <si>
    <t xml:space="preserve"> 2.1.3.05.01.999.11</t>
  </si>
  <si>
    <t xml:space="preserve"> 2.1.3.05.04</t>
  </si>
  <si>
    <t xml:space="preserve"> 2.1.3.07</t>
  </si>
  <si>
    <t xml:space="preserve"> 2.1.3.07.02</t>
  </si>
  <si>
    <t xml:space="preserve"> 2.1.3.07.02.001</t>
  </si>
  <si>
    <t xml:space="preserve"> 2.1.3.07.02.001.02</t>
  </si>
  <si>
    <t xml:space="preserve"> 2.1.3.07.02.001.02.201</t>
  </si>
  <si>
    <t xml:space="preserve"> 2.1.3.07.02.001.02.276</t>
  </si>
  <si>
    <t xml:space="preserve"> 2.1.3.07.02.001.02.286</t>
  </si>
  <si>
    <t xml:space="preserve"> 2.1.3.07.02.002</t>
  </si>
  <si>
    <t xml:space="preserve"> 2.1.3.07.02.002.02</t>
  </si>
  <si>
    <t xml:space="preserve"> 2.1.3.07.02.002.01</t>
  </si>
  <si>
    <t xml:space="preserve"> 2.1.3.07.02.012</t>
  </si>
  <si>
    <t xml:space="preserve"> 2.1.3.07.02.012.02</t>
  </si>
  <si>
    <t xml:space="preserve"> 2.1.3.07.02.080</t>
  </si>
  <si>
    <t xml:space="preserve"> 2.1.3.07.02.099</t>
  </si>
  <si>
    <t xml:space="preserve"> 2.1.3.13</t>
  </si>
  <si>
    <t xml:space="preserve"> 2.1.3.13.01</t>
  </si>
  <si>
    <t xml:space="preserve"> 2.1.3.13.01.001</t>
  </si>
  <si>
    <t xml:space="preserve"> 2.1.8</t>
  </si>
  <si>
    <t xml:space="preserve"> 2.1.8.01</t>
  </si>
  <si>
    <t xml:space="preserve"> 2.1.8.01.52</t>
  </si>
  <si>
    <t xml:space="preserve">INFORME DE EJECUCION CONSOLIDADO DE GASTOS </t>
  </si>
  <si>
    <t>RECURSOS PROPIOS</t>
  </si>
  <si>
    <t>2.3.1.01.01.001.01.2201071.277</t>
  </si>
  <si>
    <t>REINTEGROS EDUCACION PRESTACION DE SERVICIOS 277</t>
  </si>
  <si>
    <t xml:space="preserve"> 2.1.3.05.01.999.12</t>
  </si>
  <si>
    <t>APORTE DIRECCION DE TRANSITO DE BUCARAMANGA</t>
  </si>
  <si>
    <t>2.1.7</t>
  </si>
  <si>
    <t>2.1.7.06</t>
  </si>
  <si>
    <t>2.1.7.06.02</t>
  </si>
  <si>
    <t>PRODUCTOS METÁLICOS Y PAQUETES DE SOFTWARE</t>
  </si>
  <si>
    <t>2.3.2.01.01</t>
  </si>
  <si>
    <t>2.3.2.01</t>
  </si>
  <si>
    <t>SERVICIO DE ASISTENCIA TECNICA A UNIDADES ARTESANALES PARA ACCEDER A MERCADOS ELECTRONICOS</t>
  </si>
  <si>
    <t xml:space="preserve"> 2.1.3.05.01.999.13</t>
  </si>
  <si>
    <t>ESE ISABU</t>
  </si>
  <si>
    <t>HORAS EXTRAS, DOMINICALES, FESTIVOS Y  RECARGOS</t>
  </si>
  <si>
    <t>SEDES DOTADAS MICROFONOS</t>
  </si>
  <si>
    <t>2.3.2.01.01.003.05.04.2399069.4733001.201</t>
  </si>
  <si>
    <t>TECNOLOGIAS DE LA INFORMACION Y LAS COMUNICACIONES FORTALECIMIENTO DE LA GESTION Y DIRECCION DEL SECTOR COMUNICACIONES SEDES DOTADAS 201</t>
  </si>
  <si>
    <t>SEDES DOTADAS PARLANTES ALTAVOCES</t>
  </si>
  <si>
    <t>2.3.2.01.01.003.05.04.2399069.4733002.201</t>
  </si>
  <si>
    <t>AUDIFONOS DISTINTOS A LOS DE USO MEDICO</t>
  </si>
  <si>
    <t>2.3.2.01.01.003.05.04.2399069.4733005.201</t>
  </si>
  <si>
    <t>SEDES DOTADAS AMPLIFICADORES DE SONIDO</t>
  </si>
  <si>
    <t>2.3.2.01.01.003.05.04.2399069.4733006.201</t>
  </si>
  <si>
    <t>SEDES DOTADAS BASES PARA MICROFONOS</t>
  </si>
  <si>
    <t>2.3.2.01.01.003.05.04.2399069.4733007.201</t>
  </si>
  <si>
    <t>SEDES DOTADAS MAQUINAS PORTATILES DE PROCESAMIENTO AUTOMATICO DE DATOS QUE NO PESEN MS DE 10 KG, COMO COMPUTADORES PORTATILES (LAPTOP Y NOTEBOOK)</t>
  </si>
  <si>
    <t>2.3.2.02.01.004.2399069.45221.201</t>
  </si>
  <si>
    <t>SERVICIOS TECNOLOGICOS PAQUETES DE SOFTWARE DE OTRAS APLICACIONES</t>
  </si>
  <si>
    <t>2.3.2.02.01.004.4599007.47829.201</t>
  </si>
  <si>
    <t>GOBIERNO TERRITORIAL FORTALECIMIENTO A LA GESTION Y DIRECCION DE LA ADMINISTRACION PUBLICA TERRITORIAL SERVICIOS TECNOLOGICOS 201</t>
  </si>
  <si>
    <t>UNIDADES DE GENERACION FOTOVOLTAICA DE ENERGIA ELECTRICA INSTALADAS</t>
  </si>
  <si>
    <t>2.3.2.02.02.008.2102058.83324.201</t>
  </si>
  <si>
    <t>MINAS Y ENERGIA CONSOLIDACION PRODUCTIVA DEL SECTOR DE ENERGIA ELECTRICA UNIDADES DE GENERACION FOTOVOLTAICA DE ENERGIA ELECTRICA INSTALADAS 201</t>
  </si>
  <si>
    <t>SERVICIO DE ACCESO ZONAS DIGITALES SERVICIOS DE ACCESO A INTERNET DE BANDA ANCHA</t>
  </si>
  <si>
    <t>2.3.2.02.02.008.2301079.84222.201</t>
  </si>
  <si>
    <t>TECNOLOGIAS DE LA INFORMACION Y LAS COMUNICACIONES FACILITAR EL ACCESO Y USO DE LAS TECNOLOGIAS DE LA INFORMACIN Y LAS COMUNICACIONES (TIC) EN TODO EL TERRITORIO NACIONAL SERVICIO DE ACCESO ZONAS DIGITALES 201</t>
  </si>
  <si>
    <t>SERVICIO DE ASISTENCIA TECNICA SERVICIOS DE CONSULTORIA EN GESTION ESTRATEGICA</t>
  </si>
  <si>
    <t>2.3.2.02.02.008.2302024.83111.201</t>
  </si>
  <si>
    <t>TECNOLOGIAS DE LA INFORMACION Y LAS COMUNICACIONES FOMENTO DEL DESARROLLO DE APLICACIONES, SOFTWARE Y CONTENIDOS PARA IMPULSAR LA APROPIACION DE LAS TECNOLOGIAS DE LA INFORMACION Y LAS COMUNICACIONES (TIC) SERVICIO DE ASISTENCIA TECNICA 201</t>
  </si>
  <si>
    <t>2.3.2.02.02.008.4002016.83223.201</t>
  </si>
  <si>
    <t>VIVIENDA, CIUDAD Y TERRITORIO ORDENAMIENTO TERRITORIAL Y DESARROLLO URBANO DOCUMENTOS DE PLANEACION 201</t>
  </si>
  <si>
    <t>SERVICIO DE GESTION DOCUMENTAL OTROS SERVICIOS PROFESIONALES, TECNICOS Y EMPRESARIALES N.C.P.</t>
  </si>
  <si>
    <t>2.3.2.02.02.008.4599017.83990.201</t>
  </si>
  <si>
    <t>GOBIERNO TERRITORIAL FORTALECIMIENTO A LA GESTION Y DIRECCION DE LA ADMINISTRACION PUBLICA TERRITORIAL SERVICIO DE GESTION DOCUMENTAL 201</t>
  </si>
  <si>
    <t>SERVICIOS DE INFORMACION IMPLEMENTADOS SERVICIOS DE REPRODUCCION DE MATERIALES GRABADOS</t>
  </si>
  <si>
    <t>2.3.2.02.02.008.4599025.8912301.201</t>
  </si>
  <si>
    <t>GOBIERNO TERRITORIAL FORTALECIMIENTO A LA GESTION Y DIRECCION DE LA ADMINISTRACION PUBLICA TERRITORIAL SERVICIOS DE INFORMACION IMPLEMENTADOS 201</t>
  </si>
  <si>
    <t>SERVICIO DE INTEGRACION DE LA OFERTA PUBLICA SERVICIOS DE GESTION DE DESARROLLO EMPRESARIAL</t>
  </si>
  <si>
    <t>2.3.2.02.02.008.4599029.83117.201</t>
  </si>
  <si>
    <t>GOBIERNO TERRITORIAL FORTALECIMIENTO A LA GESTION Y DIRECCION DE LA ADMINISTRACION PUBLICA TERRITORIAL SERVICIO DE INTEGRACION DE LA OFERTA PUBLICA 201</t>
  </si>
  <si>
    <t>DOCUMENTOS DE INVESTIGACION SERVICIOS INTERDISCIPLINARIOS DE INVESTIGACION APLICADA</t>
  </si>
  <si>
    <t>2.3.2.02.02.008.0599071.81302.201</t>
  </si>
  <si>
    <t>EMPLEO PUBLICO FORTALECIMIENTO DE LA GESTION Y DIRECCION DEL SECTOR EMPLEO PUBLICO DOCUMENTOS DE INVESTIGACION 201</t>
  </si>
  <si>
    <t>SERVICIO DE ASISTENCIA TECNICA SERVICIOS DE DISEÑO Y DESARROLLO DE APLICACIONES EN TECNOLOGAS DE LA INFORMACIN (TI)</t>
  </si>
  <si>
    <t>2.3.2.02.02.008.2302024.83141.201</t>
  </si>
  <si>
    <t>SERVICIO DE DIFUSION PARA EL USO SERVICIOS DE PROMOCION Y GESTION DE ACTIVIDADES DE ARTES ESCENICAS</t>
  </si>
  <si>
    <t>2.3.2.02.02.009.2302057.96210.201</t>
  </si>
  <si>
    <t>TECNOLOGIAS DE LA INFORMACION Y LAS COMUNICACIONES FOMENTO DEL DESARROLLO DE APLICACIONES, SOFTWARE Y CONTENIDOS PARA IMPULSAR LA APROPIACION DE LAS TECNOLOGIAS DE LA INFORMACION Y LAS COMUNICACIONES (TIC) SERVICIO DE DIFUSION PARA EL USO 201</t>
  </si>
  <si>
    <t>SERVICIO DE EDUCACIN INFORMAL SERVICIOS DE PROMOCIN DE EVENTOS DEPORTIVOS Y RECREATIVOS</t>
  </si>
  <si>
    <t>2.3.2.02.02.009.4599030.96511.201</t>
  </si>
  <si>
    <t>GOBIERNO TERRITORIAL FORTALECIMIENTO A LA GESTION Y DIRECCION DE LA ADMINISTRACION PUBLICA TERRITORIAL SERVICIO DE EDUCACION INFORMAL 201</t>
  </si>
  <si>
    <t>SUELDO BASICO SGP PRESTACION DE SERVICIOS NOMINA 205</t>
  </si>
  <si>
    <t>SUELDO BASICO RECURSOS PROPIOS 201</t>
  </si>
  <si>
    <t>SGP EDUCACION PRESTACION DE SERVICIOS NOMINA 205</t>
  </si>
  <si>
    <t>PRIMAS EXTRAORDINARIAS</t>
  </si>
  <si>
    <t>2.3.1.01.01.002.06.2201071.205</t>
  </si>
  <si>
    <t>APORTES A CAJAS DE COMPENSACIN FAMILIAR</t>
  </si>
  <si>
    <t>NOMINA DOCENTES</t>
  </si>
  <si>
    <t>SOBRESUELDO</t>
  </si>
  <si>
    <t>2.3.1.01.01.002.16.2201071.205</t>
  </si>
  <si>
    <t>BONIFICACION PEDAGGICA DOCENTES PRESCOLAR, BASICA Y MEDIA</t>
  </si>
  <si>
    <t>2.3.1.01.01.002.31.2201071.205</t>
  </si>
  <si>
    <t>APORTES A CAJAS DE COMPENSACION FAMILIAR SSF</t>
  </si>
  <si>
    <t>BONIFICACION ZONA DE DIFCIL ACCESO DOCENTES PRESCOLAR, BASICA Y MEDIA</t>
  </si>
  <si>
    <t>2.3.1.01.03.096.2201071.205</t>
  </si>
  <si>
    <t>BONIFICACION GRADO 14 DOCENTES PRESCOLAR, BASICA Y MEDIA</t>
  </si>
  <si>
    <t>2.3.1.01.03.097.2201071.205</t>
  </si>
  <si>
    <t>EDUCACION CALIDAD, COBERTURA Y FORTALECIMIENTO DE LA EDUCACION INICIAL, PRESCOLAR, BASICA Y MEDIA SERVICIO EDUCATIVO 205</t>
  </si>
  <si>
    <t>RECONOCIMIENTO ADICIONAL POR GESTION DIRECTIVOS DOCENTES PRESCOLAR, BASICA Y MEDIA</t>
  </si>
  <si>
    <t>2.3.1.01.03.098.2201071.205</t>
  </si>
  <si>
    <t>NOMINA DIRECTIVOS DOCENTES</t>
  </si>
  <si>
    <t>BONIFICACION PEDAGOGICA DOCENTES PRESCOLAR, BASICA Y MEDIA</t>
  </si>
  <si>
    <t>APORTES DE CESANTAS SSF</t>
  </si>
  <si>
    <t>BONIFICACION ZONA DE DIFICIL ACCESO DOCENTES PRESCOLAR, BASICA Y MEDIA</t>
  </si>
  <si>
    <t>RECONOCIMIENTO ADICIONAL POR GESTIN DIRECTIVOS DOCENTES PRESCOLAR, BASICA Y MEDIA</t>
  </si>
  <si>
    <t>SERVICIOS CONEXOS A LA PRESTACION DEL SERVICIO EDUCATIVO OFICIAL BLUSAS, CAMISAS, CAMISETAS, ENAGUAS, BRAGAS, CAMISONES, BATAS Y ARTCULOS SIMILARES DE TEJIDOS QUE NO SEAN DE PUNTO O GANCHILLO, PARA MUJERES O NIÑAS</t>
  </si>
  <si>
    <t>Productos alimenticios, bebidas y tabacos; textiles, prendas de vestir y productos de cuero.</t>
  </si>
  <si>
    <t>2.3.2.02.01.002.2201044.28234.205</t>
  </si>
  <si>
    <t>EDUCACION CALIDAD, COBERTURA Y FORTALECIMIENTO DE LA EDUCACION INICIAL, PRESCOLAR, BASICA Y MEDIA SERVICIOS CONEXOS A LA PRESTACION DEL SERVICIO EDUCATIVO OFICIAL 205</t>
  </si>
  <si>
    <t>SERVICIOS CONEXOS A LA PRESTACIN DEL SERVICIO EDUCATIVO OFICIAL TRAJES SASTRE, ABRIGOS, CHAQUETAS, VESTIDOS, FALDAS, PANTALONES, PANTALONES CORTOS Y ARTCULOS SIMILARES DE TEJIDOS QUE NO SEAN DE PUNTO O GANCHILLO PARA MUJERES O NIÑAS</t>
  </si>
  <si>
    <t>2.3.2.02.01.002.2201044.28233.205</t>
  </si>
  <si>
    <t>SERVICIOS CONEXOS A LA PRESTACIN DEL SERVICIO EDUCATIVO OFICIAL CALZADO CON PARTE SUPERIOR ELABORADA EN CUERO (EXCEPTO CALZADO PARA DEPORTES, CALZADO CON PUNTERA PROTECTORA DE METAL Y CALZADO ESPECIAL MISCELANEO)</t>
  </si>
  <si>
    <t>2.3.2.02.01.002.2201044.29330.205</t>
  </si>
  <si>
    <t>2.3.2.02.01.002.2201044.28231.205</t>
  </si>
  <si>
    <t>EDUCACION CALIDAD, COBERTURA Y FORTALECIMIENTO DE LA EDUCACIN INICIAL, PRESCOLAR, BSICA Y MEDIA SERVICIOS CONEXOS A LA PRESTACIN DEL SERVICIO EDUCATIVO OFICIAL 205</t>
  </si>
  <si>
    <t>2.3.2.02.01.002.2201044.28232.205</t>
  </si>
  <si>
    <t>2.3.2.02.02.003.2202050.3814091.265</t>
  </si>
  <si>
    <t>EDUCACION CALIDAD Y FOMENTO DE LA EDUCACION SUPERIOR AMBIENTES DE APRENDIZAJE DOTADOS 265</t>
  </si>
  <si>
    <t xml:space="preserve">SGP EDUCACION RENDIMIENTOS FINANCIEROS
</t>
  </si>
  <si>
    <t>2.3.2.02.02.003.2202050.3814091.289</t>
  </si>
  <si>
    <t>EDUCACION CALIDAD Y FOMENTO DE LA EDUCACION SUPERIOR AMBIENTES DE APRENDIZAJE DOTADOS 289</t>
  </si>
  <si>
    <t>AMBIENTES DE APRENDIZAJE PARA LA EDUCACIN INICIAL PREESCOLAR, BSICA Y MEDIA DOTADOS MQUINAS PORTTILES DE PROCESAMIENTO AUTOMTICO DE DATOS QUE NO PESEN MS DE 10 KG, COMO COMPUTADORES PORTTILES (LAPTOP Y NOTEBOOK)</t>
  </si>
  <si>
    <t>2.3.2.02.01.004.2201070.45221.201</t>
  </si>
  <si>
    <t>EDUCACION CALIDAD, COBERTURA Y FORTALECIMIENTO DE LA EDUCACION INICIAL, PRESCOLAR, BASICA Y MEDIA AMBIENTES DE APRENDIZAJE PARA LA EDUCACIN INICIAL PREESCOLAR, BSICA Y MEDIA DOTADOS 201</t>
  </si>
  <si>
    <t>2.3.2.02.01.004.2201070.45221.289</t>
  </si>
  <si>
    <t>EDUCACION CALIDAD, COBERTURA Y FORTALECIMIENTO DE LA EDUCACION INICIAL, PRESCOLAR, BASICA Y MEDIA AMBIENTES DE APRENDIZAJE PARA LA EDUCACIN INICIAL PREESCOLAR, BSICA Y MEDIA DOTADOS 289</t>
  </si>
  <si>
    <t>2.3.2.02.01.004.2201070.45250.201</t>
  </si>
  <si>
    <t>EDUCACION CALIDAD, COBERTURA Y FORTALECIMIENTO DE LA EDUCACIN INICIAL, PRESCOLAR, BASICA Y MEDIA AMBIENTES DE APRENDIZAJE PARA LA EDUCACION INICIAL PREESCOLAR, BASICA Y MEDIA DOTADOS 201</t>
  </si>
  <si>
    <t>2.3.2.02.01.004.2201070.4526101.201</t>
  </si>
  <si>
    <t>2.3.2.02.01.004.2201070.4526102.201</t>
  </si>
  <si>
    <t>2.3.2.02.01.004.2201070.45272.201</t>
  </si>
  <si>
    <t>2.3.2.02.01.004.2201070.4529001.201</t>
  </si>
  <si>
    <t>EDUCACION CALIDAD, COBERTURA Y FORTALECIMIENTO DE LA EDUCACION INICIAL, PRESCOLAR, BASICA Y MEDIA AMBIENTES DE APRENDIZAJE PARA LA EDUCACION INICIAL PREESCOLAR, BASICA Y MEDIA DOTADOS 201</t>
  </si>
  <si>
    <t>2.3.2.02.01.004.2201070.47215.201</t>
  </si>
  <si>
    <t>2.3.2.02.01.004.2201070.4731401.289</t>
  </si>
  <si>
    <t>EDUCACION CALIDAD, COBERTURA Y FORTALECIMIENTO DE LA EDUCACION INICIAL, PRESCOLAR, BASICA Y MEDIA AMBIENTES DE APRENDIZAJE PARA LA EDUCACION INICIAL PREESCOLAR, BASICA Y MEDIA DOTADOS 289</t>
  </si>
  <si>
    <t>2.3.2.02.01.004.2201070.4732301.289</t>
  </si>
  <si>
    <t>INFRAESTRUCTURA EDUCATIVA MEJORADA SERVICIOS GENERALES DE CONSTRUCCIN DE OTROS EDIFICIOS NO RESIDENCIALES</t>
  </si>
  <si>
    <t>2.3.2.02.02.005.2201052.54129.201</t>
  </si>
  <si>
    <t>EDUCACION CALIDAD, COBERTURA Y FORTALECIMIENTO DE LA EDUCACION INICIAL, PRESCOLAR, BASICA Y MEDIA INFRAESTRUCTURA EDUCATIVA MEJORADA 201</t>
  </si>
  <si>
    <t>2.3.2.02.02.005.2201052.54129.265</t>
  </si>
  <si>
    <t>EDUCACION CALIDAD, COBERTURA Y FORTALECIMIENTO DE LA EDUCACION INICIAL, PRESCOLAR, BASICA Y MEDIA INFRAESTRUCTURA EDUCATIVA MEJORADA 265</t>
  </si>
  <si>
    <t>2.3.2.02.02.005.2201052.54129.289</t>
  </si>
  <si>
    <t>EDUCACION CALIDAD, COBERTURA Y FORTALECIMIENTO DE LA EDUCACION INICIAL, PRESCOLAR, BASICA Y MEDIA INFRAESTRUCTURA EDUCATIVA MEJORADA 289</t>
  </si>
  <si>
    <t>SERVICIO DE APOYO A LA PERMANENCIA CON TRANSPORTE ESCOLAR SERVICIOS DE TRANSPORTE TERRESTRE ESPECIAL LOCAL DE PASAJEROS</t>
  </si>
  <si>
    <t>2.3.2.02.02.006.2201029.64114.201</t>
  </si>
  <si>
    <t>EDUCACION CALIDAD, COBERTURA Y FORTALECIMIENTO DE LA EDUCACION INICIAL, PRESCOLAR, BASICA Y MEDIA SERVICIO DE APOYO A LA PERMANENCIA CON TRANSPORTE ESCOLAR 201</t>
  </si>
  <si>
    <t>2.3.2.02.02.006.2201044.63111.205</t>
  </si>
  <si>
    <t>2.3.2.02.02.006.2201044.64241.205</t>
  </si>
  <si>
    <t>2.3.2.02.02.006.2201079.63393.201</t>
  </si>
  <si>
    <t>EDUCACION CALIDAD, COBERTURA Y FORTALECIMIENTO DE LA EDUCACION INICIAL, PRESCOLAR, BASICA Y MEDIA SERVICIO DE APOYO FINANCIERO A ENTIDADES TERRITORIALES PARA LA EJECUCION DE ESTRATEGIAS DE PERMANENCIA CON ALIMENTACION ESCOLAR 201</t>
  </si>
  <si>
    <t>2.3.2.02.02.006.2201079.63393.213</t>
  </si>
  <si>
    <t>EDUCACION CALIDAD, COBERTURA Y FORTALECIMIENTO DE LA EDUCACIN INICIAL, PRESCOLAR, BASICA Y MEDIA SERVICIO DE APOYO FINANCIERO A ENTIDADES TERRITORIALES PARA LA EJECUCION DE ESTRATEGIAS DE PERMANENCIA CON ALIMENTACION ESCOLAR 213</t>
  </si>
  <si>
    <t>2.3.2.02.02.006.2201079.63393.214</t>
  </si>
  <si>
    <t>EDUCACION CALIDAD, COBERTURA Y FORTALECIMIENTO DE LA EDUCACION INICIAL, PRESCOLAR, BASICA Y MEDIA SERVICIO DE APOYO FINANCIERO A ENTIDADES TERRITORIALES PARA LA EJECUCION DE ESTRATEGIAS DE PERMANENCIA CON ALIMENTACION ESCOLAR 2014</t>
  </si>
  <si>
    <t>2.3.2.02.02.006.2201079.63393.217</t>
  </si>
  <si>
    <t>EDUCACION CALIDAD, COBERTURA Y FORTALECIMIENTO DE LA EDUCACION INICIAL, PRESCOLAR, BASICA Y MEDIA SERVICIO DE APOYO FINANCIERO A ENTIDADES TERRITORIALES PARA LA EJECUCION DE ESTRATEGIAS DE PERMANENCIA CON ALIMENTACION ESCOLAR 217</t>
  </si>
  <si>
    <t>2.3.2.02.02.006.2201079.63393.266</t>
  </si>
  <si>
    <t>EDUCACION CALIDAD, COBERTURA Y FORTALECIMIENTO DE LA EDUCACION INICIAL, PRESCOLAR, BASICA Y MEDIA SERVICIO DE APOYO FINANCIERO A ENTIDADES TERRITORIALES PARA LA EJECUCION DE ESTRATEGIAS DE PERMANENCIA CON ALIMENTACION ESCOLAR 266</t>
  </si>
  <si>
    <t>2.3.2.02.02.007.2201071.72112.201</t>
  </si>
  <si>
    <t>EDUCACION CALIDAD, COBERTURA Y FORTALECIMIENTO DE LA EDUCACIN INICIAL, PRESCOLAR, BASICA Y MEDIA SERVICIO EDUCATIVO 201</t>
  </si>
  <si>
    <t>2.3.2.02.02.008.2201006.82120.201</t>
  </si>
  <si>
    <t>EDUCACION CALIDAD, COBERTURA Y FORTALECIMIENTO DE LA EDUCACIN INICIAL, PRESCOLAR, BASICA Y MEDIA SERVICIO DE ASISTENCIA TECNICA EN EDUCACIN INICIAL, PREESCOLAR, BASICA Y MEDIA 201</t>
  </si>
  <si>
    <t>2.3.2.02.02.008.2201006.83111.201</t>
  </si>
  <si>
    <t>EDUCACION CALIDAD, COBERTURA Y FORTALECIMIENTO DE LA EDUCACION INICIAL, PRESCOLAR, BASICA Y MEDIA SERVICIO DE ASISTENCIA TECNICA EN EDUCACION INICIAL, PREESCOLAR, BASICA Y MEDIA 201</t>
  </si>
  <si>
    <t>2.3.2.02.02.008.2201006.83310.201</t>
  </si>
  <si>
    <t>EDUCACION CALIDAD, COBERTURA Y FORTALECIMIENTO DE LA EDUCACION INICIAL, PRESCOLAR, BASICA Y MEDIA SERVICIO DE ASISTENCIA TCNICA EN EDUCACION INICIAL, PREESCOLAR, BASICA Y MEDIA 201</t>
  </si>
  <si>
    <t>2.3.2.02.02.008.2201006.83990.201</t>
  </si>
  <si>
    <t>2.3.2.02.02.008.2201006.83990.205</t>
  </si>
  <si>
    <t>EDUCACION CALIDAD, COBERTURA Y FORTALECIMIENTO DE LA EDUCACION INICIAL, PRESCOLAR, BSICA Y MEDIA SERVICIO DE ASISTENCIA TECNICA EN EDUCACION INICIAL, PREESCOLAR, BASICA Y MEDIA 205</t>
  </si>
  <si>
    <t>2.3.2.02.02.008.2201050.84210.201</t>
  </si>
  <si>
    <t>EDUCACION CALIDAD, COBERTURA Y FORTALECIMIENTO DE LA EDUCACION INICIAL, PRESCOLAR, BASICA Y MEDIA SERVICIO DE ACCESIBILIDAD A CONTENIDOS WEB PARA FINES PEDAGOGICOS 201</t>
  </si>
  <si>
    <t>2.3.2.02.02.008.2201050.84210.205</t>
  </si>
  <si>
    <t>EDUCACION CALIDAD, COBERTURA Y FORTALECIMIENTO DE LA EDUCACION INICIAL, PRESCOLAR, BASICA Y MEDIA SERVICIO DE ACCESIBILIDAD A CONTENIDOS WEB PARA FINES PEDAGOGICOS 205</t>
  </si>
  <si>
    <t>SERVICIO EDUCATIVO SERVICIOS DE PROTECCIN (GUARDAS DE SEGURIDAD)</t>
  </si>
  <si>
    <t>2.3.2.02.02.008.2201071.85250.201</t>
  </si>
  <si>
    <t>EDUCACION CALIDAD, COBERTURA Y FORTALECIMIENTO DE LA EDUCACION INICIAL, PRESCOLAR, BSICA Y MEDIA SERVICIO EDUCATIVO 201</t>
  </si>
  <si>
    <t>SERVICIO EDUCATIVO SERVICIOS DE LIMPIEZA GENERAL</t>
  </si>
  <si>
    <t>2.3.2.02.02.008.2201071.85330.201</t>
  </si>
  <si>
    <t>EDUCACION CALIDAD, COBERTURA Y FORTALECIMIENTO DE LA EDUCACION INICIAL, PRESCOLAR, BASICA Y MEDIA SERVICIO EDUCATIVO 201</t>
  </si>
  <si>
    <t>SERVICIO EDUCATIVO SERVICIOS DE TRANSMISIN DE ELECTRICIDAD (A COMISION O POR CONTRATO)</t>
  </si>
  <si>
    <t>2.3.2.02.02.008.2201071.86311.206</t>
  </si>
  <si>
    <t>EDUCACION CALIDAD, COBERTURA Y FORTALECIMIENTO DE LA EDUCACION INICIAL, PRESCOLAR, BASICA Y MEDIA SERVICIO EDUCATIVO 206</t>
  </si>
  <si>
    <t>SERVICIO EDUCATIVO SERVICIOS DE DISTRIBUCION DE AGUA POR TUBERIA (A COMISION O POR CONTRATO)</t>
  </si>
  <si>
    <t>2.3.2.02.02.008.2201071.86330.206</t>
  </si>
  <si>
    <t>SERVICIO DE ASISTENCIA TECNICA EN EDUCACION INICIAL, PREESCOLAR, BASICA Y MEDIA SERVICIOS DE EDUCACION POSTSECUNDARIA NO SUPERIOR</t>
  </si>
  <si>
    <t>2.3.2.02.02.009.2201006.92410.201</t>
  </si>
  <si>
    <t>EDUCACION CALIDAD, COBERTURA Y FORTALECIMIENTO DE LA EDUCACIN INICIAL, PRESCOLAR, BSICA Y MEDIA SERVICIO DE ASISTENCIA TECNICA EN EDUCACION INICIAL, PREESCOLAR, BASICA Y MEDIA 201</t>
  </si>
  <si>
    <t>SERVICIO EDUCACION FORMAL POR MODELOS EDUCATIVOS FLEXIBLES SERVICIOS DE LA ADMINISTRACIN PBLICA RELACIONADOS CON LA EDUCACION</t>
  </si>
  <si>
    <t>2.3.2.02.02.009.2201030.91121.206</t>
  </si>
  <si>
    <t>EDUCACION CALIDAD, COBERTURA Y FORTALECIMIENTO DE LA EDUCACIN INICIAL, PRESCOLAR, BSICA Y MEDIA SERVICIO EDUCACIN FORMAL POR MODELOS EDUCATIVOS FLEXIBLES 206</t>
  </si>
  <si>
    <t>SERVICIOS DE GESTION DEL RIESGO FISICO EN ESTUDIANTES Y DOCENTES SERVICIOS DE APOYO EDUCATIVO</t>
  </si>
  <si>
    <t>2.3.2.02.02.009.2201043.92920.201</t>
  </si>
  <si>
    <t>EDUCACION CALIDAD, COBERTURA Y FORTALECIMIENTO DE LA EDUCACIN INICIAL, PRESCOLAR, BSICA Y MEDIA SERVICIOS DE GESTIN DEL RIESGO FSICO EN ESTUDIANTES Y DOCENTES 201</t>
  </si>
  <si>
    <t>SERVICIO DE EDUCACIN INFORMAL OTROS TIPOS DE SERVICIOS EDUCATIVOS Y DE FORMACIN, N.C.P.</t>
  </si>
  <si>
    <t>2.3.2.02.02.009.2201049.92919.201</t>
  </si>
  <si>
    <t>EDUCACION CALIDAD, COBERTURA Y FORTALECIMIENTO DE LA EDUCACIN INICIAL, PRESCOLAR, BSICA Y MEDIA SERVICIO DE EDUCACIN INFORMAL 201</t>
  </si>
  <si>
    <t>SERVICIO DE EDUCACIN INFORMAL SERVICIOS DE APOYO EDUCATIVO</t>
  </si>
  <si>
    <t>2.3.2.02.02.009.2201049.92920.206</t>
  </si>
  <si>
    <t>EDUCACION CALIDAD, COBERTURA Y FORTALECIMIENTO DE LA EDUCACION INICIAL, PRESCOLAR, BASICA Y MEDIA SERVICIO DE EDUCACION INFORMAL 206</t>
  </si>
  <si>
    <t>SERVICIO DE EDUCACION INFORMAL SERVICIOS DE PROMOCION DE EVENTOS DEPORTIVOS Y RECREATIVOS</t>
  </si>
  <si>
    <t>2.3.2.02.02.009.2201049.96511.201</t>
  </si>
  <si>
    <t>SERVICIO DE APOYO PARA LA IMPLEMENTACIN DE LA ESTRATEGIA EDUCATIVA DEL SISTEMA DE RESPONSABILIDAD PENAL PARA ADOLESCENTES SERVICIOS DE LA ADMINISTRACIN PUBLICA RELACIONADOS CON LA EDUCACION</t>
  </si>
  <si>
    <t>2.3.2.02.02.009.2201055.91121.205</t>
  </si>
  <si>
    <t>EDUCACION CALIDAD, COBERTURA Y FORTALECIMIENTO DE LA EDUCACIN INICIAL, PRESCOLAR, BSICA Y MEDIA SERVICIO DE APOYO PARA LA IMPLEMENTACION DE LA ESTRATEGIA EDUCATIVA DEL SISTEMA DE RESPONSABILIDAD PENAL PARA ADOLESCENTES 205</t>
  </si>
  <si>
    <t>SERVICIO EDUCATIVO DE PROMOCION DEL BILINGISMO PARA DOCENTES SERVICIOS DE EDUCACION PARA LA FORMACION Y EL TRABAJO</t>
  </si>
  <si>
    <t>2.3.2.02.02.009.2201060.92913.201</t>
  </si>
  <si>
    <t>EDUCACION CALIDAD, COBERTURA Y FORTALECIMIENTO DE LA EDUCACIN INICIAL, PRESCOLAR, BSICA Y MEDIA SERVICIO EDUCATIVO DE PROMOCIN DEL BILINGISMO PARA DOCENTES 201</t>
  </si>
  <si>
    <t>2.3.2.02.02.009.2201060.92913.206</t>
  </si>
  <si>
    <t>EDUCACION CALIDAD, COBERTURA Y FORTALECIMIENTO DE LA EDUCACIN INICIAL, PRESCOLAR, BSICA Y MEDIA SERVICIO EDUCATIVO DE PROMOCION DEL BILINGISMO PARA DOCENTES 206</t>
  </si>
  <si>
    <t>SERVICIO DE APOYO A PROYECTOS PEDAGOGICOS PRODUCTIVOS SERVICIOS DE LA ADMINISTRACIN PUBLICA RELACIONADOS CON LA EDUCACION</t>
  </si>
  <si>
    <t>2.3.2.02.02.009.2201061.91121.207</t>
  </si>
  <si>
    <t>EDUCACION CALIDAD, COBERTURA Y FORTALECIMIENTO DE LA EDUCACION INICIAL, PRESCOLAR, BASICA Y MEDIA SERVICIO DE APOYO A PROYECTOS PEDAGOGICOS PRODUCTIVOS 207</t>
  </si>
  <si>
    <t>SERVICIO EDUCATIVO SERVICIOS DE LA ADMINISTRACION PUBLICA RELACIONADOS CON LA EDUCACION</t>
  </si>
  <si>
    <t>2.3.2.02.02.009.2201071.91121.205</t>
  </si>
  <si>
    <t>EDUCACION CALIDAD, COBERTURA Y FORTALECIMIENTO DE LA EDUCACIN INICIAL, PRESCOLAR, BSICA Y MEDIA SERVICIO EDUCATIVO 205</t>
  </si>
  <si>
    <t>2.3.2.02.02.009.2201071.91121.213</t>
  </si>
  <si>
    <t>EDUCACION CALIDAD, COBERTURA Y FORTALECIMIENTO DE LA EDUCACIN INICIAL, PRESCOLAR, BSICA Y MEDIA SERVICIO EDUCATIVO 213</t>
  </si>
  <si>
    <t>SERVICIO EDUCATIVO SERVICIOS FUNERARIOS PARA HUMANOS</t>
  </si>
  <si>
    <t>2.3.2.02.02.009.2201071.97321.205</t>
  </si>
  <si>
    <t>SERVICIO DE FORTALECIMIENTO A LAS CAPACIDADES DE LOS DOCENTES DE EDUCACIN INICIAL, PREESCOLAR, BASICA Y MEDIA OTROS TIPOS DE SERVICIOS EDUCATIVOS Y DE FORMACION, N.C.P.</t>
  </si>
  <si>
    <t>2.3.2.02.02.009.2201074.92919.201</t>
  </si>
  <si>
    <t>EDUCACION CALIDAD, COBERTURA Y FORTALECIMIENTO DE LA EDUCACIN INICIAL, PRESCOLAR, BASICA Y MEDIA SERVICIO DE FORTALECIMIENTO A LAS CAPACIDADES DE LOS DOCENTES DE EDUCACION INICIAL, PREESCOLAR, BASICA Y MEDIA 201</t>
  </si>
  <si>
    <t>2.3.2.02.02.009.2201074.92919.206</t>
  </si>
  <si>
    <t>EDUCACION CALIDAD, COBERTURA Y FORTALECIMIENTO DE LA EDUCACIN INICIAL, PRESCOLAR, BSICA Y MEDIA SERVICIO DE FORTALECIMIENTO A LAS CAPACIDADES DE LOS DOCENTES DE EDUCACION INICIAL, PREESCOLAR, BASICA Y MEDIA 206</t>
  </si>
  <si>
    <t>SERVICIO DE APOYO FINANCIERO PARA EL ACCESO Y PERMANENCIA A LA EDUCACION SUPERIOR O TERCIARIA SERVICIOS DE EDUCACION SUPERIOR NIVEL PREGRADO UNIVERSITARIA</t>
  </si>
  <si>
    <t>2.3.2.02.02.009.2202009.92512.201</t>
  </si>
  <si>
    <t>EDUCACION CALIDAD Y FOMENTO DE LA EDUCACION SUPERIOR SERVICIO DE APOYO FINANCIERO PARA EL ACCESO Y PERMANENCIA A LA EDUCACION SUPERIOR O TERCIARIA 201</t>
  </si>
  <si>
    <t>SERVICIO DE APOYO FINANCIERO PARA EL ACCESO Y PERMANENCIA A LA EDUCACIN SERVICIOS DE EDUCACIN SUPERIOR NIVEL PREGRADO TCNICA PROFESIONAL Y TECNOLGICA SUPERIOR O TERCIARIA</t>
  </si>
  <si>
    <t>2.3.2.02.02.009.2202009.92511.201</t>
  </si>
  <si>
    <t>2.3.2.02.02.009.2202009.92511.224</t>
  </si>
  <si>
    <t>EDUCACION CALIDAD Y FOMENTO DE LA EDUCACIN SUPERIOR SERVICIO DE APOYO FINANCIERO PARA EL ACCESO Y PERMANENCIA A LA EDUCACION SUPERIOR O TERCIARIA 224</t>
  </si>
  <si>
    <t>2.3.2.02.02.009.2202009.92511.290</t>
  </si>
  <si>
    <t>EDUCACION CALIDAD Y FOMENTO DE LA EDUCACION SUPERIOR SERVICIO DE ACREDITACION DE LA CALIDAD DE LA EDUCACION SUPERIOR O TERCIARIA 290</t>
  </si>
  <si>
    <t>2.3.2.02.02.009.2202009.92512.224</t>
  </si>
  <si>
    <t>EDUCACION CALIDAD Y FOMENTO DE LA EDUCACION SUPERIOR SERVICIO DE ACREDITACION DE LA CALIDAD DE LA EDUCACION SUPERIOR O TERCIARIA 224</t>
  </si>
  <si>
    <t>2.3.2.02.02.009.2202010.92511.290</t>
  </si>
  <si>
    <t>2.3.2.02.02.009.2202010.92512.201</t>
  </si>
  <si>
    <t>EDUCACION CALIDAD Y FOMENTO DE LA EDUCACION SUPERIOR SERVICIO DE ACREDITACION DE LA CALIDAD DE LA EDUCACION SUPERIOR O TERCIARIA 201</t>
  </si>
  <si>
    <t>2.3.2.02.02.009.2202011.92512.224</t>
  </si>
  <si>
    <t>EDUCACION CALIDAD Y FOMENTO DE LA EDUCACION SUPERIOR SERVICIO DE MEJORAMIENTO DE LA CALIDAD DE LA EDUCACION PARA EL TRABAJO Y EL DESARROLLO HUMANO 224</t>
  </si>
  <si>
    <t>SERVICIO DE ASISTENCIA TECNICA EN INSPECCION, VIGILANCIA Y CONTROL DEL SECTOR EDUCATIVO SERVICIOS DE LA ADMINISTRACION PBLICA RELACIONADOS CON LA EDUCACION</t>
  </si>
  <si>
    <t>2.3.2.02.02.009.2201013.91121.283</t>
  </si>
  <si>
    <t>EDUCACION CALIDAD, COBERTURA Y FORTALECIMIENTO DE LA EDUCACION INICIAL, PRESCOLAR, BASICA Y MEDIA SERVICIO DE ASISTENCIA TECNICA EN INSPECCION, VIGILANCIA Y CONTROL DEL SECTOR EDUCATIVO 283</t>
  </si>
  <si>
    <t>TOTAL INFORME SECRETARIA DE EDUCACION</t>
  </si>
  <si>
    <t>VIA TERCIARIA CON MANTENIMIENTO PERIODICO O RUTINARIO MAQUINAS APISONADORAS Y APLANADORAS DE CAMINOS (COMPACTADORAS), AUTOPROPULSADAS</t>
  </si>
  <si>
    <t>2.3.2.01.01.003.02.08.2402112.44424.273</t>
  </si>
  <si>
    <t>TRANSPORTE INFRAESTRUCTURA RED VIAL REGIONAL VIA TERCIARIA CON MANTENIMIENTO PERIODICO O RUTINARIO 273</t>
  </si>
  <si>
    <t>INFRAESTRUCTURA EDUCATIVA MEJORADA ESPACIO PUBLICO ADECUADO</t>
  </si>
  <si>
    <t>2.3.2.02.02.005.2201052.53129.201</t>
  </si>
  <si>
    <t>EDUCACION CALIDAD, COBERTURA Y FORTALECIMIENTO DE LA EDUCACION INICIAL, PRESCOLAR, BSICA Y MEDIA INFRAESTRUCTURA EDUCATIVA MEJORADA 201</t>
  </si>
  <si>
    <t>PLACA HUELLA CONSTRUIDA SERVICIOS GENERALES DE CONSTRUCCIN DE CARRETERAS (EXCEPTOCARRETERAS ELEVADAS), CALLES</t>
  </si>
  <si>
    <t>2.3.2.02.02.005.2402042.54211.201</t>
  </si>
  <si>
    <t>TRANSPORTE INFRAESTRUCTURA RED VIAL REGIONAL PLACA HUELLA CONSTRUIDA 201</t>
  </si>
  <si>
    <t>SERVICIO DE ASISTENCIA TECNICA EN INFRAESTRUCTURA Y SERVICIO DE LA RED VIAL REGIONAL SERVICIOS GENERALES DE CONSTRUCCIN DE CARRETERAS (EXCEPTO CARRETERAS ELEVADAS), CALLES</t>
  </si>
  <si>
    <t>2.3.2.02.02.005.2402107.54211.201</t>
  </si>
  <si>
    <t>TRANSPORTE INFRAESTRUCTURA RED VIAL REGIONAL SERVICIO DE ASISTENCIA TCNICA EN INFRAESTRUCTURA Y SERVICIO DE LA RED VIAL REGIONAL 201</t>
  </si>
  <si>
    <t>VIA URBANA MEJORADA SERVICIOS GENERALES DE CONSTRUCCIN DE CARRETERAS (EXCEPTO CARRETERAS ELEVADAS), CALLES</t>
  </si>
  <si>
    <t>2.3.2.02.02.005.2402114.54211.201</t>
  </si>
  <si>
    <t>TRANSPORTE INFRAESTRUCTURA RED VIAL REGIONAL VIA URBANA MEJORADA 201</t>
  </si>
  <si>
    <t>ANDEN DE LA RED URBANA REHABILITADO CARRETERAS (EXCEPTO CARRETERAS ELEVADAS) CALLES</t>
  </si>
  <si>
    <t>2.3.2.02.02.005.2402127.53211.201</t>
  </si>
  <si>
    <t>TRANSPORTE INFRAESTRUCTURA RED VIAL REGIONAL ANDEN DE LA RED URBANA REHABILITADO 201</t>
  </si>
  <si>
    <t>CENTROS CULTURALES CONSTRUIDOS Y DOTADOS OTROS EDIFICIOS NO RESIDENCIALES</t>
  </si>
  <si>
    <t>2.3.2.02.02.005.3301093.53129.201</t>
  </si>
  <si>
    <t>CULTURA PROMOCION Y ACCESO EFECTIVO A PROCESOS CULTURALES Y ARTISTICOS CENTROS CULTURALES CONSTRUIDOS Y DOTADOS 201</t>
  </si>
  <si>
    <t>CARRETERAS (EXCEPTO CARRETERAS ELEVADAS) CALLES</t>
  </si>
  <si>
    <t>2.3.2.02.02.005.4002020.53211.201</t>
  </si>
  <si>
    <t>VIVIENDA, CIUDAD Y TERRITORIO ORDENAMIENTO TERRITORIAL Y DESARROLLO URBANO ESPACIO PUBLICO ADECUADO 201</t>
  </si>
  <si>
    <t>ESPACIO PUBLICO ADECUADO SERVICIOS GENERALES DE CONSTRUCCIN DE CARRETERAS (EXCEPTO CARRETERAS ELEVADAS), CALLES</t>
  </si>
  <si>
    <t>2.3.2.02.02.005.4002020.54211.201</t>
  </si>
  <si>
    <t>2.3.2.02.02.005.4002020.54211.289</t>
  </si>
  <si>
    <t>VIVIENDA, CIUDAD Y TERRITORIO ORDENAMIENTO TERRITORIAL Y DESARROLLO URBANO ESPACIO PUBLICO ADECUADO 289</t>
  </si>
  <si>
    <t>PARQUES MANTENIDOS SERVICIOS GENERALES DE CONSTRUCCIN DE INSTALACIONES AL AIRE LIBRE PARA DEPORTES Y ESPARCIMIENTO</t>
  </si>
  <si>
    <t>2.3.2.02.02.005.4002022.54270.201</t>
  </si>
  <si>
    <t>VIVIENDA, CIUDAD Y TERRITORIO ORDENAMIENTO TERRITORIAL Y DESARROLLO URBANO PARQUES MANTENIDOS 201</t>
  </si>
  <si>
    <t>ACUEDUCTOS CONSTRUIDOS SERVICIOS GENERALES DE CONSTRUCCIN DE INSTALACIONES AL AIRE LIBRE PARA DEPORTES Y ESPARCIMIENTO</t>
  </si>
  <si>
    <t>2.3.2.02.02.005.4003015.53231.201</t>
  </si>
  <si>
    <t>VIVIENDA, CIUDAD Y TERRITORIO ACCESO DE LA POBLACION A LOS SERVICIOS DE AGUA POTABLE Y SANEAMIENTO BSICO ACUEDUCTOS CONSTRUIDOS 201</t>
  </si>
  <si>
    <t>2.3.2.02.02.005.4003015.53231.221</t>
  </si>
  <si>
    <t>VIVIENDA, CIUDAD Y TERRITORIO ACCESO DE LA POBLACION A LOS SERVICIOS DE AGUA POTABLE Y SANEAMIENTO BSICO ACUEDUCTOS CONSTRUIDOS 221</t>
  </si>
  <si>
    <t>UNIDADES SANITARIAS CON SANEAMIENTO BASICO CONSTRUIDAS SERVICIOS DE INSTALACIN DE SISTEMAS SEPTICOS</t>
  </si>
  <si>
    <t>2.3.2.02.02.005.4003044.54342.201</t>
  </si>
  <si>
    <t>VIVIENDA, CIUDAD Y TERRITORIO ACCESO DE LA POBLACION A LOS SERVICIOS DE AGUA POTABLE Y SANEAMIENTO BASICO UNIDADES SANITARIAS CON SANEAMIENTO BASICO CONSTRUIDAS 201</t>
  </si>
  <si>
    <t>CENTROS COMUNITARIOS ADECUADOS SERVICIOS GENERALES DE CONSTRUCCION DE INSTALACIONES AL AIRE LIBRE PARA DEPORTES Y ESPARCIMIENTO</t>
  </si>
  <si>
    <t>2.3.2.02.02.005.4103027.54270.201</t>
  </si>
  <si>
    <t>INCLUSION SOCIAL Y RECONCILIACION INCLUSION SOCIAL Y PRODUCTIVA PARA LA POBLACION EN SITUACION DE VULNERABILIDAD CENTROS COMUNITARIOS ADECUADOS 201</t>
  </si>
  <si>
    <t>2.3.2.02.02.005.4301004.54270.201</t>
  </si>
  <si>
    <t>DEPORTE Y RECREACION FOMENTO A LA RECREACION, LA ACTIVIDAD FISICA Y EL DEPORTE PARA DESARROLLAR ENTORNOS DE CONVIVENCIA Y PAZ SERVICIO DE MANTENIMIENTO A LA INFRAESTRUCTURA DEPORTIVA 201</t>
  </si>
  <si>
    <t>2.3.2.02.02.005.4301004.54270.267</t>
  </si>
  <si>
    <t>DEPORTE Y RECREACION FOMENTO A LA RECREACION, LA ACTIVIDAD FISICA Y EL DEPORTE PARA DESARROLLAR ENTORNOS DE CONVIVENCIA Y PAZ SERVICIO DE MANTENIMIENTO A LA INFRAESTRUCTURA DEPORTIVA 267</t>
  </si>
  <si>
    <t>2.3.2.02.02.005.4301004.54270.273</t>
  </si>
  <si>
    <t>DEPORTE Y RECREACION FOMENTO A LA RECREACION, LA ACTIVIDAD FISICA Y EL DEPORTE PARA DESARROLLAR ENTORNOS DE CONVIVENCIA Y PAZ SERVICIO DE MANTENIMIENTO A LA INFRAESTRUCTURA DEPORTIVA 273</t>
  </si>
  <si>
    <t>PARQUES RECREATIVOS ADECUADOS SERVICIOS GENERALES DE CONSTRUCCIN DE INSTALACIONES AL AIRE LIBRE PARA DEPORTES Y ESPARCIMIENTO</t>
  </si>
  <si>
    <t>2.3.2.02.02.005.4301011.54270.201</t>
  </si>
  <si>
    <t>DEPORTE Y RECREACION FOMENTO A LA RECREACION, LA ACTIVIDAD FISICA Y EL DEPORTE PARA DESARROLLAR ENTORNOS DE CONVIVENCIA Y PAZ PARQUES RECREATIVOS ADECUADOS 201</t>
  </si>
  <si>
    <t>2.3.2.02.02.005.4301011.54270.213</t>
  </si>
  <si>
    <t>DEPORTE Y RECREACION FOMENTO A LA RECREACION, LA ACTIVIDAD FISICA Y EL DEPORTE PARA DESARROLLAR ENTORNOS DE CONVIVENCIA Y PAZ PARQUES RECREATIVOS ADECUADOS 213</t>
  </si>
  <si>
    <t>2.3.2.02.02.005.4301011.54270.273</t>
  </si>
  <si>
    <t>DEPORTE Y RECREACION FOMENTO A LA RECREACION, LA ACTIVIDAD FISICA Y EL DEPORTE PARA DESARROLLAR ENTORNOS DE CONVIVENCIA Y PAZ PARQUES RECREATIVOS ADECUADOS 273</t>
  </si>
  <si>
    <t>PARQUES RECREATIVOS MANTENIDOS SERVICIOS GENERALES DE CONSTRUCCIN DE OTROS EDIFICIOS NO RESIDENCIALES</t>
  </si>
  <si>
    <t>2.3.2.02.02.005.4301012.54129.201</t>
  </si>
  <si>
    <t>DEPORTE Y RECREACION FOMENTO A LA RECREACION, LA ACTIVIDAD FISICA Y EL DEPORTE PARA DESARROLLAR ENTORNOS DE CONVIVENCIA Y PAZ PARQUES RECREATIVOS MANTENIDOS 201</t>
  </si>
  <si>
    <t>SALON COMUNAL ADECUADO SERVICIOS GENERALES DE CONSTRUCCION DE OTROS EDIFICIOS NO RESIDENCIALES</t>
  </si>
  <si>
    <t>2.3.2.02.02.005.4502003.54129.273</t>
  </si>
  <si>
    <t>GOBIERNO TERRITORIAL FORTALECIMIENTO DEL BUEN GOBIERNO PARA EL RESPETO Y GARANTIA DE LOS DERECHOS HUMANOS. SALON COMUNAL ADECUADO 273</t>
  </si>
  <si>
    <t>ESPACIOS DEDICADOS A LA INTERMODALIDAD SERVICIOS DE TRANSPORTE TERRESTRE ESPECIAL LOCAL DE PASAJEROS</t>
  </si>
  <si>
    <t>2.3.2.02.02.006.2408004.64114.201</t>
  </si>
  <si>
    <t>TRANSPORTE PRESTACION DE SERVICIOS DE TRANSPORTE PUBLICO DE PASAJEROS ESPACIOS DEDICADOS A LA INTERMODALIDAD 201</t>
  </si>
  <si>
    <t>ESTUDIOS DE PREINVERSION PARA LA RED VIAL REGIONAL SERVICIOS DE PLANEACION URBANA</t>
  </si>
  <si>
    <t>2.3.2.02.02.008.2402118.83221.201</t>
  </si>
  <si>
    <t>TRANSPORTE INFRAESTRUCTURA RED VIAL REGIONAL ESTUDIOS DE PREINVERSION PARA LA RED VIAL REGIONAL 201</t>
  </si>
  <si>
    <t>ESTUDIOS DE PREINVERSION PARA LA RED VIAL REGIONAL SERVICIOS DE ARQUITECTURA PAISAJISTA DE PROYECTOS DE CONSTRUCCION</t>
  </si>
  <si>
    <t>2.3.2.02.02.008.2402118.83232.230</t>
  </si>
  <si>
    <t>TRANSPORTE INFRAESTRUCTURA RED VIAL REGIONAL ESTUDIOS DE PREINVERSION PARA LA RED VIAL REGIONAL 230</t>
  </si>
  <si>
    <t>2.3.2.02.02.008.2402118.83232.255</t>
  </si>
  <si>
    <t>TRANSPORTE INFRAESTRUCTURA RED VIAL REGIONAL ESTUDIOS DE PREINVERSION PARA LA RED VIAL REGIONAL 255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</si>
  <si>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</si>
  <si>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</si>
  <si>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</si>
  <si>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</si>
  <si>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</si>
  <si>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VIVIENDA, CIUDAD Y TERRITORIO ORDENAMIENTO TERRITORIAL Y DESARROLLO URBANO ZONAS VERDES MANTENIDAS 201</t>
  </si>
  <si>
    <t>ZONAS VERDES MANTENIDAS OTROS SERVICIOS DE APOYO N.C.P.</t>
  </si>
  <si>
    <t>2.3.2.02.02.008.4002026.85999.201</t>
  </si>
  <si>
    <t>PARQUE RECREATIVOS ACEDUADOS OTROS SERVICIOS PROFESIONALES, TECNICOS Y EMPRESARIALES N.C.P.</t>
  </si>
  <si>
    <t>2.3.2.02.02.008.4301011.83990.201</t>
  </si>
  <si>
    <t>PARQUE RECREATIVOS ADECUADOS 201</t>
  </si>
  <si>
    <t>PARQUES RECREATIVOS ADECUADOS OTROS SERVICIOS DE APOYO NCP</t>
  </si>
  <si>
    <t>2.3.2.02.02.008.4301011.85999.201</t>
  </si>
  <si>
    <t>PARQUES RECREATIVOS ADECUADOS 201</t>
  </si>
  <si>
    <t>SERVICIO DE ASISTENCIA TECNICA SERVICIOS DE ASESORAMIENTO Y REPRESENTACIN JURDICA RELATIVOS A OTROS CAMPOS DEL DERECHO</t>
  </si>
  <si>
    <t>2.3.2.02.02.008.4599031.82120.201</t>
  </si>
  <si>
    <t>GOBIERNO TERRITORIAL FORTALECIMIENTO A LA GESTION Y DIRECCION DE LA ADMINISTRACION PUBLICA TERRITORIAL SERVICIO DE ASISTENCIA TECNICA 201</t>
  </si>
  <si>
    <t>SERVICIO DE ASISTENCIA TECNICA SERVICIOS DE ARQUITECTURA PARA PROYECTOS DE CONSTRUCCIONES NO RESIDENCIALES</t>
  </si>
  <si>
    <t>2.3.2.02.02.008.4599031.83213.201</t>
  </si>
  <si>
    <t>SERVICIO DE ASISTENCIA TECNICA SERVICIOS DE INGENIERIA EN PROYECTOS DE CONSTRUCCION</t>
  </si>
  <si>
    <t>2.3.2.02.02.008.4599031.83321.201</t>
  </si>
  <si>
    <t>SERVICIO DE ASISTENCIA TECNICA OTROS SERVICIOS PROFESIONALES, TCNICOS Y EMPRESARIALES N.C.P.</t>
  </si>
  <si>
    <t>2.3.2.02.02.008.4599031.83990.201</t>
  </si>
  <si>
    <t>SERVICIO DE ASISTENCIA TECNICA OTROS SERVICIOS DE APOYO N.C.P.</t>
  </si>
  <si>
    <t>2.3.2.02.02.008.4599031.85999.201</t>
  </si>
  <si>
    <t>SEDES MANTENIDAS GUANTES DE PROTECCION</t>
  </si>
  <si>
    <t>2.3.2.02.01.002.4599016.2824202.226</t>
  </si>
  <si>
    <t>GOBIERNO TERRITORIAL FORTALECIMIENTO A LA GESTION Y DIRECCION DE LA ADMINISTRACION PUBLICA TERRITORIAL SEDES MANTENIDAS 226</t>
  </si>
  <si>
    <t>SEDES MANTENIDAS CASCOS DE SEGURIDAD</t>
  </si>
  <si>
    <t>2.3.2.02.01.002.4599016.28269.226</t>
  </si>
  <si>
    <t>SEDES MANTENIDAS PAPEL PARA IMPRESORA O FOTOCOPIADORA</t>
  </si>
  <si>
    <t>2.3.2.02.01.003.4599016.3212801.226</t>
  </si>
  <si>
    <t>SEDES MANTENIDAS DIESEL OIL ACPM (FUEL GAS GASOIL MARINE GAS)</t>
  </si>
  <si>
    <t>2.3.2.02.01.003.4599016.3336103.226</t>
  </si>
  <si>
    <t>GOBIERNO TERRITORIAL FORTALECIMIENTO A LA GESTION Y DIRECCION DE LA ADMINISTRACIN PUBLICA TERRITORIAL SEDES MANTENIDAS 226</t>
  </si>
  <si>
    <t>SEDES MANTENIDAS CARTUCHOS DE IMPRESO TINTA O POLVO</t>
  </si>
  <si>
    <t>2.3.2.02.01.003.4599016.3699060.226</t>
  </si>
  <si>
    <t>PRODUCTOS METALICOS Y PAQUETES DE SOTWARE</t>
  </si>
  <si>
    <t>SEDES MANTENIDAS ARNESES O CINTURONES DE SEGURIDAD</t>
  </si>
  <si>
    <t>2.3.2.02.01.004.4599016.4299942.226</t>
  </si>
  <si>
    <t>SEDES MANTENIDAS PERFORADORAS</t>
  </si>
  <si>
    <t>2.3.2.02.01.004.4599016.4516004.226</t>
  </si>
  <si>
    <t>SEDES MANTENIDAS MONITORES DE MQUINAS AUTOMTICAS PARA TRATAMIENTO Y PROCESAMIENTO DE DATOS</t>
  </si>
  <si>
    <t>2.3.2.02.01.004.4599016.4731501.253</t>
  </si>
  <si>
    <t>GOBIERNO TERRITORIAL FORTALECIMIENTO A LA GESTION Y DIRECCION DE LA ADMINISTRACION PUBLICA TERRITORIAL SEDES MANTENIDAS 253</t>
  </si>
  <si>
    <t>SERVICIO DE ALOJAMIENTO, SERVICIO DE SUMINISTRO DE COMIDAS Y BEBIDAS, SERVICIO DE TRANSPORTE Y SERVICIO DE DISTRIBUCION DE ELECTRICIDAD, GAS Y AGUA.</t>
  </si>
  <si>
    <t>SEDES MANTENIDAS SERVICIOS DE DISTRIBUCIN DE ELECTRICIDAD (POR CUENTA PROPIA)</t>
  </si>
  <si>
    <t>2.3.2.02.02.006.4599016.69112.226</t>
  </si>
  <si>
    <t>2.3.2.02.02.006.4599016.69112.253</t>
  </si>
  <si>
    <t>SEDES MANTENIDAS SERVICIOS DE ADMINISTRACIN DE BIENES INMUEBLES NO RESIDENCIALES (DIFERENTES A VIVIENDA) A COMISION O POR CONTRATO</t>
  </si>
  <si>
    <t>2.3.2.02.02.007.4599016.72212.253</t>
  </si>
  <si>
    <t>SEDES MANTENIDAS SERVICIOS DE CONSULTORIA EN GESTIN ADMINISTRATIVA</t>
  </si>
  <si>
    <t>2.3.2.02.02.008.4599016.83115.226</t>
  </si>
  <si>
    <t>SEDES MANTENIDAS SERVICIOS DE SOPORTE EN TECNOLOGIAS DE LA INFORMACION (TI)</t>
  </si>
  <si>
    <t>2.3.2.02.02.008.4599016.83132.226</t>
  </si>
  <si>
    <t>SEDES MANTENIDAS SERVICIOS DE TELEFONIA FIJA (ACCESO)</t>
  </si>
  <si>
    <t>2.3.2.02.02.008.4599016.84120.253</t>
  </si>
  <si>
    <t>SEDES MANTENIDAS SERVICIOS DE PROTECCION (GUARDAS DE SEGURIDAD)</t>
  </si>
  <si>
    <t>2.3.2.02.02.008.4599016.85250.226</t>
  </si>
  <si>
    <t>SEDES MANTENIDAS SERVICIOS DE LIMPIEZA GENERAL</t>
  </si>
  <si>
    <t>2.3.2.02.02.008.4599016.85330.226</t>
  </si>
  <si>
    <t>SEDES MANTENIDAS SERVICIOS DE MANTENIMIENTO Y CUIDADO DEL PAISAJE</t>
  </si>
  <si>
    <t>2.3.2.02.02.008.4599016.85970.226</t>
  </si>
  <si>
    <t>SEDES MANTENIDAS SERVICIO DE MANTENIMIENTO Y REPARACIN DE OTROS PRODUCTOS METLICOS ELABORADOS N.C.P.</t>
  </si>
  <si>
    <t>2.3.2.02.02.008.4599016.8711099.226</t>
  </si>
  <si>
    <t>SEDES MANTENIDAS SERVICIOS DE MANTENIMIENTO Y REPARACIN DE COMPUTADORES Y EQUIPOS PERIFERICOS.</t>
  </si>
  <si>
    <t>2.3.2.02.02.008.4599016.87130.226</t>
  </si>
  <si>
    <t>SEDES MANTENIDAS SERVICIO DE MANTENIMIENTO Y REPARACION DE VEHCULOS AUTOMOTORES N.C.P.</t>
  </si>
  <si>
    <t>2.3.2.02.02.008.4599016.8714199.226</t>
  </si>
  <si>
    <t>SEDES MANTENIDAS SERVICIO DE MANTENIMIENTO Y REPARACIN DE BATERAS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</si>
  <si>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</si>
  <si>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</si>
  <si>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</si>
  <si>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SERVICIO DE ASISTENCIA TECNICA SERVICIOS DE ASESORAMIENTO Y REPRESENTACION JURIDICA RELATIVOS A OTROS CAMPOS DEL DERECHO</t>
  </si>
  <si>
    <t>2.3.2.02.02.008.4599031.82120.226</t>
  </si>
  <si>
    <t>GOBIERNO TERRITORIAL FORTALECIMIENTO A LA GESTION Y DIRECCION DE LA ADMINISTRACION PUBLICA TERRITORIAL SERVICIO DE ASISTENCIA TECNICA 226</t>
  </si>
  <si>
    <t>SERVICIO DE ASISTENCIA TECNICA OTROS SERVICIOS PROFESIONALES, TECNICOS Y EMPRESARIALES N.C.P.</t>
  </si>
  <si>
    <t>2.3.2.02.02.008.4599031.83990.226</t>
  </si>
  <si>
    <t>2.3.2.02.02.008.4599031.85999.226</t>
  </si>
  <si>
    <t>REDES DE ALUMBRADO PUBLICO MEJORADAS SERVICIOS DE LA ADMINISTRACIN PBLICA RELACIONADOS CON LA VIVIENDA E INFRAESTRUCTURA DE SERVICIOS PUBLICOS</t>
  </si>
  <si>
    <t>2.3.2.02.02.009.2102013.91123.226</t>
  </si>
  <si>
    <t>MINAS Y ENERGIA CONSOLIDACION PRODUCTIVA DEL SECTOR DE ENERGIA ELECTRICA REDES DE ALUMBRADO PUBLICO MEJORADAS 226</t>
  </si>
  <si>
    <t>SERVICIO INFORMACION IMPLEMENTADO SERVICIOS DE LA ADMINISTRACIN PBLICA RELACIONADOS CON LA VIVIENDA E INFRAESTRUCTURA DE SERVICIOS PUBLICOS</t>
  </si>
  <si>
    <t>2.3.2.02.02.009.4501007.91123.226</t>
  </si>
  <si>
    <t>GOBIERNO TERRITORIAL FORTALECIMIENTO DE LA CONVIVENCIA Y LA SEGURIDAD CIUDADANA SERVICIO INFORMACION IMPLEMENTADO 226</t>
  </si>
  <si>
    <t>ANDEN DE LA RED URBANA REHABILITADO SERVICIOS GENERALES DE CONSTRUCCIN DE CARRETERAS (EXCEPTO CARRETERAS ELEVADAS), CALLES</t>
  </si>
  <si>
    <t>2.3.2.02.02.005.2402127.54211.232</t>
  </si>
  <si>
    <t>TRANSPORTE INFRAESTRUCTURA RED VIAL REGIONAL ANDEN DE LA RED URBANA REHABILITADO 232</t>
  </si>
  <si>
    <t>2.3.2.02.02.005.2402127.54211.282</t>
  </si>
  <si>
    <t>TRANSPORTE INFRAESTRUCTURA RED VIAL REGIONAL ANDEN DE LA RED URBANA REHABILITADO 282</t>
  </si>
  <si>
    <t>2.3.2.02.02.009.4003047.91123.200</t>
  </si>
  <si>
    <t>VIVIENDA, CIUDAD Y TERRITORIO ACCESO DE LA POBLACIN A LOS SERVICIOS DE AGUA POTABLE Y SANEAMIENTO BASICO SERVICIO DE APOYO FINANCIERO PARA SUBSIDIOS AL CONSUMO EN LOS SERVICIOS PUBLICOS DOMICILIARIOS 200</t>
  </si>
  <si>
    <t>2.3.2.02.02.009.4003047.91123.201</t>
  </si>
  <si>
    <t>VIVIENDA, CIUDAD Y TERRITORIO ACCESO DE LA POBLACION A LOS SERVICIOS DE AGUA POTABLE Y SANEAMIENTO BASICO SERVICIO DE APOYO FINANCIERO PARA SUBSIDIOS AL CONSUMO EN LOS SERVICIOS PUBLICOS DOMICILIARIOS 201</t>
  </si>
  <si>
    <t>2.3.2.02.02.009.4003047.91123.215</t>
  </si>
  <si>
    <t>VIVIENDA, CIUDAD Y TERRITORIO ACCESO DE LA POBLACION A LOS SERVICIOS DE AGUA POTABLE Y SANEAMIENTO BASICO SERVICIO DE APOYO FINANCIERO PARA SUBSIDIOS AL CONSUMO EN LOS SERVICIOS PUBLICOS DOMICILIARIOS 215</t>
  </si>
  <si>
    <t>2.3.2.02.02.009.4003047.91123.260</t>
  </si>
  <si>
    <t>VIVIENDA, CIUDAD Y TERRITORIO ACCESO DE LA POBLACION A LOS SERVICIOS DE AGUA POTABLE Y SANEAMIENTO BASICO SERVICIO DE APOYO FINANCIERO PARA SUBSIDIOS AL CONSUMO EN LOS SERVICIOS PUBLICOS DOMICILIARIOS 260</t>
  </si>
  <si>
    <t>2.3.2.02.02.009.4003047.91123.268</t>
  </si>
  <si>
    <t>VIVIENDA, CIUDAD Y TERRITORIO ACCESO DE LA POBLACIN A LOS SERVICIOS DE AGUA POTABLE Y SANEAMIENTO BASICO SERVICIO DE APOYO FINANCIERO PARA SUBSIDIOS AL CONSUMO EN LOS SERVICIOS PUBLICOS DOMICILIARIOS 268</t>
  </si>
  <si>
    <t>TOTAL INFORME SECRETARIA DE INFRAESTRUCTURA</t>
  </si>
  <si>
    <t>SECRETARIA DESARROLLO SOCIAL</t>
  </si>
  <si>
    <t>MAQUINARIA DE OFICINA, CONTABILIDAD E INFORMTICA</t>
  </si>
  <si>
    <t>SERVICIO DE PROMOCIN A LA PARTICIPACIN CIUDADANA MUEBLES DE MADERA N.C.P. PARA OFICINA</t>
  </si>
  <si>
    <t>2.3.2.01.01.003.03.4502001.3812299.201</t>
  </si>
  <si>
    <t>GOBIERNO TERRITORIAL FORTALECIMIENTO DEL BUEN GOBIERNO PARA EL RESPETO Y GARANTIA DE LOS DERECHOS HUMANOS. SERVICIO DE PROMOCION A LA PARTICIPACIN CIUDADANA 201</t>
  </si>
  <si>
    <t>SERVICIO DE PROMOCIN A LA PARTICIPACIN CIUDADANA EQUIPOS TRANSMISORES DE TELEVISIN</t>
  </si>
  <si>
    <t>2.3.2.01.01.003.05.04.4502001.4721202.201</t>
  </si>
  <si>
    <t>GOBIERNO TERRITORIAL FORTALECIMIENTO DEL BUEN GOBIERNO PARA EL RESPETO Y GARANTA DE LOS DERECHOS HUMANOS. SERVICIO DE PROMOCIN A LA PARTICIPACIN CIUDADANA 201</t>
  </si>
  <si>
    <t>CENTROS COMUNITARIOS DOTADOS MUEBLES DE MADERA N.C.P. PARA OFICINA</t>
  </si>
  <si>
    <t>2.3.2.01.01.004.01.01.4103031.3814088.201</t>
  </si>
  <si>
    <t>INCLUSION SOCIAL Y RECONCILIACION INCLUSIN SOCIAL Y PRODUCTIVA PARA LA POBLACIN EN SITUACIN DE VULNERABILIDAD CENTROS COMUNITARIOS DOTADOS 201</t>
  </si>
  <si>
    <t>SERVICIO DE PROMOCIN A LA PARTICIPACIN CIUDADANA ELEMENTOS N.C.P. PARA JUEGOS DEPORTIVOS</t>
  </si>
  <si>
    <t>2.3.2.01.01.004.01.03.4502001.3844098.201</t>
  </si>
  <si>
    <t>GOBIERNO TERRITORIAL FORTALECIMIENTO DEL BUEN GOBIERNO PARA EL RESPETO Y GARANTA DE LOS DERECHOS HUMANOS. SERVICIO DE PROMOCIN A LA PARTICIPACIN. CIUDADANA.201</t>
  </si>
  <si>
    <t>AGRICULTURA, SILVICULTURA, Y PRODUCTOS DE LA PESCA</t>
  </si>
  <si>
    <t>SERVICIO DE ASISTENCIA TECNICA AGROPECUARIA DIRIGIDA A PEQUEÑOS PRODUCTORES ASPERSORES Y ROCIADORES DE MATERIAL PLASTICO PARA RIEGO</t>
  </si>
  <si>
    <t>2.3.2.02.01.000.1702010.4415004.201</t>
  </si>
  <si>
    <t>AGRICULTURA Y DESARROLLO RURAL INCLUSION PRODUCTIVA DE PEQUEÑOS PRODUCTORES RURALES SERVICIO DE ASISTENCIA TCNICA AGROPECUARIA DIRIGIDA A PEQUEÑOS PRODUCTORES.201</t>
  </si>
  <si>
    <t>SERVICIO DE ATENCION Y PROTECCION INTEGRAL AL ADULTO MAYOR PRODUCTOS FARMACEUTICOS, PARA USO VETERINARIO PRODUCTOS FARMACEUTICOS, PARA USO VETERINARIO</t>
  </si>
  <si>
    <t>2.3.2.02.01.000.1707042.3526201.201</t>
  </si>
  <si>
    <t>AGRICULTURA, SILVICULTURA, Y PRODUCTOS DE LA PESCA 201</t>
  </si>
  <si>
    <t>SERVICIO DE ATENCION Y PROTECCION INTEGRAL AL ADULTO MAYOR ALIMENTOS DIVERSOS, PREPARADOS, ENVASADOS EN SOBRES HERMETICOS</t>
  </si>
  <si>
    <t>2.3.2.02.01.002.4104008.2399926.201</t>
  </si>
  <si>
    <t>PRODUCTOS ALIMENTICIOS, BEBIDAS Y TABACO TEXTILES, PRENDAS DE VESTIR Y PRODUCTOS DE CUERO201</t>
  </si>
  <si>
    <t>2.3.2.02.01.002.4104008.2399926.220</t>
  </si>
  <si>
    <t>PRODUCTOS ALIMENTICIOS, BEBIDAS Y TABACO TEXTILES, PRENDAS DE VESTIR Y PRODUCTOS DE CUERO 220</t>
  </si>
  <si>
    <t>2.3.2.02.01.002.4104008.2399926.288</t>
  </si>
  <si>
    <t>PRODUCTOS ALIMENTICIOS, BEBIDAS Y TABACO TEXTILES, PRENDAS DE VESTIR Y PRODUCTOS DE CUERO 288</t>
  </si>
  <si>
    <t>SERVICIO DE ATENCION INTEGRAL A POBLACION EN CONDICION DE DISCAPACIDAD ALIMENTOS DIVERSOS, PREPARADOS, ENVASADOS EN SOBRES HERMETICOS</t>
  </si>
  <si>
    <t>2.3.2.02.01.002.4104020.2399926.201</t>
  </si>
  <si>
    <t>PRODUCTOS ALIMENTICIOS, BEBIDAS Y TABACO TEXTILES, PRENDAS DE VESTIR Y PRODUCTOS DE CUERO 201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</si>
  <si>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</si>
  <si>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</si>
  <si>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</si>
  <si>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SERVICIO DE ACOMPAÑAMIENTO PRODUCTIVO Y EMPRESARIAL OTROS SERVICIOS DE APOYO A LA PRODUCCIN DE CULTIVOS</t>
  </si>
  <si>
    <t>2.3.2.02.02.009.1702021.86119.201</t>
  </si>
  <si>
    <t>SERVICIO DE PROMOCIN DE ACTIVIDADES CULTURALES SERVICIOS DE FUNCIONAMIENTO DE INSTALACIONES E INFRAESTRUCTURA CULTURAL PARA PRESENTACIONES ARTISTICAS</t>
  </si>
  <si>
    <t>2.3.2.02.02.009.3301053.96230.201</t>
  </si>
  <si>
    <t>SERVICIO DE ASISTENCIA TECNICA PARA LA IMPLEMENTACION DE ESTRATO SERVICIOS DE PLANIFICACION ECONOMICA, SOCIAL Y ESTADISTICA DE LA ADMINISTRACION PUBLICA</t>
  </si>
  <si>
    <t>2.3.2.02.02.009.4102021.91114.201</t>
  </si>
  <si>
    <t>SERVICIO DIRIGIDOS A LA ATENCION DE NIÑOS, NIÑAS, ADOLESCENTES SERVICIOS DE PLANIFICACION ECONOMICA, SOCIAL Y ESTADISTICA DE LA ADMINISTRACION PUBLICA</t>
  </si>
  <si>
    <t>2.3.2.02.02.009.4102038.91114.201</t>
  </si>
  <si>
    <t>SERVICIO DIRIGIDOS A LA ATENCION DE NIÑOS, NIÑAS, ADOLESCENTES SERVICIOS FUNERARIOS PARA HUMANOS</t>
  </si>
  <si>
    <t>2.3.2.02.02.009.4102038.97321.201</t>
  </si>
  <si>
    <t>SERVICIO DE PROMOCION DE TEMAS DE DINAMICA RELACIONAL Y DESARROLLO SERVICIOS DE PLANIFICACION ECONOMICA, SOCIAL Y ESTADISTICA DE LA ADMINISTRACION PUBLICA</t>
  </si>
  <si>
    <t>2.3.2.02.02.009.4102043.91114.201</t>
  </si>
  <si>
    <t>2.3.2.02.02.009.4102043.91124.201</t>
  </si>
  <si>
    <t>SERVICIO DE ACOMPAÑAMIENTO FAMILIAR Y COMUNITARIO PARA LA SUPERACIN DE LA POBREZA SERVICIOS DE PLANIFICACIN ECONMICA, SOCIAL Y ESTADSTICA DE LA ADMINISTRACIN PUBLICA</t>
  </si>
  <si>
    <t>2.3.2.02.02.009.4103050.91114.201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</si>
  <si>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</si>
  <si>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</si>
  <si>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SERVICIO DE ATENCIN Y PROTECCIN INTEGRAL AL ADULTO MAYOR ESTAMPILLA PARA EL BIENESTAR DEL ADULTO MAYOR MUNICIPAL</t>
  </si>
  <si>
    <t>2.3.2.02.02.009.4104008.91114.220</t>
  </si>
  <si>
    <t>SERVICIOS PARA LA COMUNIDAD, SOCIALES Y PERSONALES 220</t>
  </si>
  <si>
    <t>SERVICIOS DE LA ADMINISTRACION PUBLICA RELACIONADOS CON LA RECREACION, LA CULTURA Y LA RELIGION</t>
  </si>
  <si>
    <t>2.3.2.02.02.009.4104008.91124.201</t>
  </si>
  <si>
    <t>OTROS SERVICIOS SOCIALES CON ALOJAMIENTO PARA ADULTOS</t>
  </si>
  <si>
    <t>2.3.2.02.02.009.4104008.93304.220</t>
  </si>
  <si>
    <t>2.3.2.02.02.009.4104008.93304.258</t>
  </si>
  <si>
    <t>SERVICIOS PARA LA COMUNIDAD, SOCIALES Y PERSONALES 258</t>
  </si>
  <si>
    <t>2.3.2.02.02.009.4104008.93304.289</t>
  </si>
  <si>
    <t>SERVICIOS PARA LA COMUNIDAD, SOCIALES Y PERSONALES 289</t>
  </si>
  <si>
    <t>OTROS SERVICIOS SOCIALES SIN ALOJAMIENTO PARA PERSONAS MAYORES</t>
  </si>
  <si>
    <t>2.3.2.02.02.009.4104008.93491.201</t>
  </si>
  <si>
    <t>2.3.2.02.02.009.4104008.93491.220</t>
  </si>
  <si>
    <t>2.3.2.02.02.009.4104008.93491.288</t>
  </si>
  <si>
    <t>SERVICIOS PARA LA COMUNIDAD, SOCIALES Y PERSONALES 288</t>
  </si>
  <si>
    <t>SERVICIO DE ATENCIN Y PROTECCIN INTEGRAL AL ADULTO MAYOR SERVICIOS FUNERARIOS PARA HUMANOS</t>
  </si>
  <si>
    <t>2.3.2.02.02.009.4104008.97321.201</t>
  </si>
  <si>
    <t>SERVICIO DE ATENCIN INTEGRAL A POBLACIN EN CONDICIN DE DISCAPACIDAD SERVICIOS DE PLANIFICACIN ECONMICA, SOCIAL Y ESTADSTICA DE LA ADMINISTRACIN PUBLICA</t>
  </si>
  <si>
    <t>2.3.2.02.02.009.4104020.91114.201</t>
  </si>
  <si>
    <t>SERVICIOS DE REHABILITACIN PROFESIONAL PARA PERSONAS CON DISCAPACIDAD</t>
  </si>
  <si>
    <t>2.3.2.02.02.009.4104020.93411.201</t>
  </si>
  <si>
    <t>SERVICIO DE ATENCIN INTEGRAL AL HABITANTE DE LA CALLE SERVICIOS DE PLANIFICACION ECONOMICA, SOCIAL Y ESTADISTICA DE LA ADMINISTRACION PUBLICA</t>
  </si>
  <si>
    <t>2.3.2.02.02.009.4104027.91114.201</t>
  </si>
  <si>
    <t>SERVICIO DE ATENCIN INTEGRAL AL HABITANTE DE LA CALLE SERVICIOS FUNERARIOS PARA HUMANOS</t>
  </si>
  <si>
    <t>2.3.2.02.02.009.4104027.97321.201</t>
  </si>
  <si>
    <t>SERVICIO DE PROMOCIN A LA PARTICIPACIN CIUDADANA SERVICIOS ADMINISTRATIVOS DE LA SEGURIDAD SOCIAL OBLIGATORIA RELACIONADOS CON LOS ESQUEMAS DE PROTECCIN POR ENFERMEDAD, MATERNIDAD O INVALIDEZ TEMPORAL</t>
  </si>
  <si>
    <t>2.3.2.02.02.009.4502001.91310.201</t>
  </si>
  <si>
    <t>SERVICIO DE PROMOCIN DE LA GARANTA DE DERECHOS SERVICIOS DE PLANIFICACIN ECONMICA, SOCIAL Y ESTADSTICA DE LA ADMINISTRACIN PUBLICA</t>
  </si>
  <si>
    <t>2.3.2.02.02.009.4502038.91114.201</t>
  </si>
  <si>
    <t>ESTUDIOS DE PREINVERSION SERVICIOS DE PLANIFICACIN ECONMICA, SOCIAL Y ESTADSTICA DE LA ADMINISTRACIN PUBLICA</t>
  </si>
  <si>
    <t>2.3.2.02.02.009.4599006.91114.201</t>
  </si>
  <si>
    <t>SERVICIO DE ASISTENCIA TCNICA SERVICIOS DE PLANIFICACIN ECONMICA, SOCIAL Y ESTADSTICA DE LA ADMINISTRACIN PUBLICA</t>
  </si>
  <si>
    <t>2.3.2.02.02.009.4599031.91114.201</t>
  </si>
  <si>
    <t>SERVICIOS DE PLANIFICACION ECONOMICA, SOCIAL Y ESTADISTICA DE LA ADMINISTRACION PUBLICA</t>
  </si>
  <si>
    <t>TOTAL INFORME SECRETARIA DE DESARROLLO SOCIAL</t>
  </si>
  <si>
    <t>MQUINAS PARA OFICINA Y CONTABILIDAD, Y SUS PARTES Y ACCESORIOS</t>
  </si>
  <si>
    <t>SERVICIO DE PROMOCIN DE LA GARANTA DE DERECHOS OTROS MUEBLES DE MADERA N.C.P.</t>
  </si>
  <si>
    <t>2.3.2.01.01.003.03.01.4502038.3814091.201</t>
  </si>
  <si>
    <t>GOBIERNO TERRITORIAL FORTALECIMIENTO DEL BUEN GOBIERNO PARA EL RESPETO Y GARANTA DE LOS DERECHOS HUMANOS. SERVICIO DE PROMOCIN DE LA GARANTA DE DERECHOS 201</t>
  </si>
  <si>
    <t>OTROS MUEBLES N.C.P.</t>
  </si>
  <si>
    <t>SERVICIOS TECNOLGICOS OTRAS MQUINAS DE PROCESAMIENTO AUTOMTICO DE DATOS QUE CONTENGAN O NO UNA O DOS DE LAS SIGUIENTES TIPOS DE UNIDADES UNIDADES DE ALMACENAMIENTO, UNIDADES DE ENTRADA, UNIDADES DE SALIDA</t>
  </si>
  <si>
    <t>2.3.2.01.01.004.01.01.04.1299065.45250.201</t>
  </si>
  <si>
    <t>JUSTICIA Y DEL DERECHO FORTALECIMIENTO DE LA GESTIN Y DIRECCIN DEL SECTOR JUSTICIA Y DEL DERECHO SERVICIOS TECNOLGICOS 201</t>
  </si>
  <si>
    <t>SERVICIOS TECNOLGICOS OTROS DISPOSITIVOS PERIFRICOS DE ENTRADA O SALIDA</t>
  </si>
  <si>
    <t>2.3.2.01.01.004.01.01.04.1299065.45269.201</t>
  </si>
  <si>
    <t>SERVICIO DE PROMOCION DE CONVIVENCIA Y NO REPETICION CAMIONES</t>
  </si>
  <si>
    <t>2.3.2.01.01.004.01.01.04.4501004.4911402.201</t>
  </si>
  <si>
    <t>GOBIERNO TERRITORIAL FORTALECIMIENTO DE LA CONVIVENCIA Y LA SEGURIDAD CIUDADANA SERVICIO DE PROMOCION DE CONVIVENCIA Y NO REPETICION 201</t>
  </si>
  <si>
    <t>SERVICIO DE PROMOCIN DE LA GARANTA DE DERECHOS OTRAS MQUINAS DE PROCESAMIENTO AUTOMTICO DE DATOS QUE CONTENGAN O NO UNA O DOS DE LAS SIGUIENTES TIPOS DE UNIDADES UNIDADES DE ALMACENAMIENTO, UNIDADES DE ENTRADA, UNIDADES DE SALIDA</t>
  </si>
  <si>
    <t>2.3.2.01.01.004.01.01.04.4502038.45250.201</t>
  </si>
  <si>
    <t>SERVICIO DE BIENESTAR A LA POBLACIN PRIVADA DE LIBERTAD COLLARES DE FANTASA SEMIACABADOS</t>
  </si>
  <si>
    <t>2.3.2.02.01.003.1206007.3899711.201</t>
  </si>
  <si>
    <t>JUSTICIA Y DEL DERECHO SISTEMA PENITENCIARIO Y CARCELARIO EN EL MARCO DE LOS DERECHOS HUMANOS SERVICIO DE BIENESTAR A LA POBLACIN PRIVADA DE LIBERTAD 201</t>
  </si>
  <si>
    <t>SERVICIO DE BIENESTAR A LA POBLACIN PRIVADA DE LIBERTAD ARTCULOS N.C.P. PARA ESCRITORIO Y OFICINA</t>
  </si>
  <si>
    <t>2.3.2.02.01.003.1206007.3899998.201</t>
  </si>
  <si>
    <t>ORDENAMIENTO TERRITORIAL Y DESARROLLO URBANO PLAZAS MANTENIDAS BOTIQUINES PARA EMERGENCIA</t>
  </si>
  <si>
    <t>2.3.2.02.01.003.4002031.3529901.201</t>
  </si>
  <si>
    <t>VIVIENDA, CIUDAD Y TERRITORIO ORDENAMIENTO TERRITORIAL Y DESARROLLO URBANO PLAZAS MANTENIDAS 201</t>
  </si>
  <si>
    <t>ORDENAMIENTO TERRITORIAL Y DESARROLLO URBANO PLAZAS MANTENIDAS ENVASES N.C.P. DE MATERIAL PLSTICO</t>
  </si>
  <si>
    <t>2.3.2.02.01.003.4002031.3649098.201</t>
  </si>
  <si>
    <t>SERVICIO DE PROMOCION DE CONVIVENCIA Y NO REPETICION ARTICULOS N.C.P. PARA PROTECCION</t>
  </si>
  <si>
    <t>2.3.2.02.01.003.4501004.3899997.201</t>
  </si>
  <si>
    <t>SERVICIOS DE ALOJAMIENTO SERVICIO DE SUMINISTRO DE COMIDAS Y BEBIDAS SERVICIOS DE TRANSPORTE Y SERVICIOS DE DISTRIBUCION DE ELECTRICIDAD, GAS Y AGUA</t>
  </si>
  <si>
    <t>SERVICIOS DE IMPLEMENTACINDE MEDIDAS DE SATISFACCIN Y ACOMPAÑAMIENTO A LAS VCTIMAS DEL CONFLICTO ARMADO SERVICIOS DE CATERING PARA EVENTOS</t>
  </si>
  <si>
    <t>2.3.2.02.02.006.4101031.63391.201</t>
  </si>
  <si>
    <t>INCLUSION SOCIAL Y RECONCILIACION ATENCIN, ASISTENCIA Y REPARACIN INTEGRAL A LAS VCTIMAS SERVICIOS DE IMPLEMENTACINDE MEDIDAS DE SATISFACCIN Y ACOMPAÑAMIENTO A LAS VCTIMAS DEL CONFLICTO ARMADO 201</t>
  </si>
  <si>
    <t>VIVIENDA, CIUDAD Y TERRITORIO ORDENAMIENTO TERRITORIAL Y DESARROLLO URBANO SERVICIOS TECNOLGICOS</t>
  </si>
  <si>
    <t>2.3.2.02.02.006.4102037.63290.201</t>
  </si>
  <si>
    <t>INCLUSION SOCIAL Y RECONCILIACION DESARROLLO INTEGRAL DE LA PRIMERA INFANCIA A LA JUVENTUD, Y FORTALECIMIENTO DE LAS CAPACIDADES DE LAS FAMILIAS DE NIÑAS, NIÑOS Y ADOLESCENTES SERVICIO DE PROTECCIN PARA EL RESTABLECIMIENTO DE DERECHOS 201</t>
  </si>
  <si>
    <t>ORDENAMIENTO TERRITORIAL Y DESARROLLO URBANO SERVICIOS DE APOYO FINANCIERO A LA EJECUCIN DE PROGRAMAS Y PROYECTOS DE DESARROLLO URBANO Y TERRITORIAL OTROS SERVICIOS JURDICOS N.C.P.</t>
  </si>
  <si>
    <t>2.3.2.02.02.006.4102046.63290.201</t>
  </si>
  <si>
    <t>INCLUSION SOCIAL Y RECONCILIACION DESARROLLO INTEGRAL DE LA PRIMERA INFANCIA A LA JUVENTUD, Y FORTALECIMIENTO DE LAS CAPACIDADES DE LAS FAMILIAS DE NIÑAS, NIÑOS Y ADOLESCENTES SERVICIOS DE PROMOCIN DE LOS DERECHOS DE LOS NIÑOS, NIÑAS, ADOLESCENTES 201</t>
  </si>
  <si>
    <t>SERVICIO DE APOYO FINANCIERO PARA PROYECTOS DE CONVIVENCIA Y SEGURIDAD SERVICIOS DE TRANSPORTE TERRESTRE DE PASAJEROS, DIFERENTE DEL TRANSPORTE LOCAL Y TURSTICO DE PASAJEROSCIUDADANA</t>
  </si>
  <si>
    <t>2.3.2.02.02.006.4501029.64220.201</t>
  </si>
  <si>
    <t>GOBIERNO TERRITORIAL FORTALECIMIENTO DE LA CONVIVENCIA Y LA SEGURIDAD CIUDADANA SERVICIO DE APOYO FINANCIERO PARA PROYECTOS DE CONVIVENCIA Y SEGURIDAD CIUDADANA 201</t>
  </si>
  <si>
    <t>PROMOCIN AL ACCESO A LA JUSTICIA SERVICIO DE JUSTICIA A LOS CIUDADANOS OTROS SERVICIOS PROFESIONALES, TCNICOS Y EMPRESARIALES N.C.P.</t>
  </si>
  <si>
    <t>2.3.2.02.02.008.1202002.83990.201</t>
  </si>
  <si>
    <t>JUSTICIA Y DEL DERECHO PROMOCIN AL ACCESO A LA JUSTICIA SERVICIO DE JUSTICIA A LOS CIUDADANOS 201</t>
  </si>
  <si>
    <t>PROMOCIN AL ACCESO A LA JUSTICIA SERVICIO DE JUSTICIA A LOS CIUDADANOS SERVICIO DE MANTENIMIENTO Y REPARACIN DE OTROS EQUIPOS N.C.P.</t>
  </si>
  <si>
    <t>2.3.2.02.02.008.1202002.8715999.201</t>
  </si>
  <si>
    <t>PROMOCIN AL ACCESO A LA JUSTICIA SERVICIO DE INFORMACIN PARA EL APOYO A LA GESTIN DE OPERADORES DE JUSTICIA IMPLEMENTADO OTROS SERVICIOS JURDICOS N.C.P.</t>
  </si>
  <si>
    <t>2.3.2.02.02.008.1202034.82199.201</t>
  </si>
  <si>
    <t>JUSTICIA Y DEL DERECHO PROMOCIN AL ACCESO A LA JUSTICIA SERVICIO DE INFORMACIN PARA EL APOYO A LA GESTIN DE OPERADORES DE JUSTICIA IMPLEMENTADO 201</t>
  </si>
  <si>
    <t>SISTEMA PENITENCIARIO Y CARCELARIO EN EL MARCO DE LOS DERECHOS HUMANOS SERVICIO DE BIENESTAR A LA POBLACIN PRIVADA DE LIBERTAD OTROS SERVICIOS DE TRANSPORTE TERRESTRE LOCAL DE PASAJEROS N.C.P.</t>
  </si>
  <si>
    <t>2.3.2.02.02.008.1206007.64119.201</t>
  </si>
  <si>
    <t>SISTEMA PENITENCIARIO Y CARCELARIO EN EL MARCO DE LOS DERECHOS HUMANOS SERVICIO DE BIENESTAR A LA POBLACIN PRIVADA DE LIBERTAD OTROS SERVICIOS JURDICOS N.C.P.</t>
  </si>
  <si>
    <t>2.3.2.02.02.008.1206007.82199.201</t>
  </si>
  <si>
    <t>SERVICIO DE BIENESTAR A LA POBLACIN PRIVADA DE LIBERTAD OTROS SERVICIOS PROFESIONALES, TCNICOS Y EMPRESARIALES N.C.P.</t>
  </si>
  <si>
    <t>2.3.2.02.02.008.1206007.83990.201</t>
  </si>
  <si>
    <t>SISTEMA PENITENCIARIO Y CARCELARIO EN EL MARCO DE LOS DERECHOS HUMANOS SERVICIO DE BIENESTAR A LA POBLACIN PRIVADA DE LIBERTAD SERVICIOS DE CONFECCIN DE ARTCULOS CON MATERIALES TEXTILES</t>
  </si>
  <si>
    <t>2.3.2.02.02.008.1206007.88215.201</t>
  </si>
  <si>
    <t>2.3.2.02.02.008.4002017.82199.201</t>
  </si>
  <si>
    <t>VIVIENDA, CIUDAD Y TERRITORIO ORDENAMIENTO TERRITORIAL Y DESARROLLO URBANO SERVICIOS DE APOYO FINANCIERO A LA EJECUCION DE PROGRAMAS Y PROYECTOS DE DESARROLLO URBANO Y TERRITORIAL 201</t>
  </si>
  <si>
    <t>2.3.2.02.02.008.4002017.83990.201</t>
  </si>
  <si>
    <t>PLAZAS MANTENIDAS SERVICIOS DE LIMPIEZA GENERAL</t>
  </si>
  <si>
    <t>2.3.2.02.02.008.4002031.85330.201</t>
  </si>
  <si>
    <t>PLAZAS MANTENIDAS SERVICIO DE MANTENIMIENTO Y REPARACIN DE OTROS EQUIPOS N.C.</t>
  </si>
  <si>
    <t>2.3.2.02.02.008.4002031.8715999.201</t>
  </si>
  <si>
    <t>SERVICIOS DE IMPLEMENTACINDE MEDIDAS DE SATISFACCIN Y ACOMPAÑAMIENTO A LAS VCTIMAS DEL CONFLICTO ARMADO OTROS SERVICIOS JURDICOS N.C.P.</t>
  </si>
  <si>
    <t>2.3.2.02.02.008.4101031.82199.201</t>
  </si>
  <si>
    <t>INCLUSION SOCIAL Y RECONCILIACION ATENCION, ASISTENCIA Y REPARACION INTEGRAL A LAS VICTIMAS SERVICIOS DE IMPLEMENTACIONDE MEDIDAS DE SATISFACCIN Y ACOMPAÑAMIENTO A LAS VICTIMAS DEL CONFLICTO ARMADO 201</t>
  </si>
  <si>
    <t>SERVICIOS DE IMPLEMENTACINDE MEDIDAS DE SATISFACCIN Y ACOMPAÑAMIENTO A LAS VCTIMAS DEL CONFLICTO ARMADO OTROS SERVICIOS PROFESIONALES, TCNICOS Y EMPRESARIALES N.C.P.</t>
  </si>
  <si>
    <t>2.3.2.02.02.008.4101031.83990.201</t>
  </si>
  <si>
    <t>SERVICIO DE PROMOCION DE CONVIVENCIA Y NO REPETICION OTROS SERVICIOS JURIDICOS N.C.P.</t>
  </si>
  <si>
    <t>2.3.2.02.02.008.4501004.82199.201</t>
  </si>
  <si>
    <t>SERVICIO DE PROMOCION DE CONVIVENCIA Y NO REPETICION OTROS SERVICIOS PROFESIONALES, TECNICOS Y EMPRESARIALES N.C.P.</t>
  </si>
  <si>
    <t>2.3.2.02.02.008.4501004.83990.201</t>
  </si>
  <si>
    <t>SERVICIO DE APOYO FINANCIERO PARA PROYECTOS DE CONVIVENCIA Y SEGURIDAD CIUDADANA OTROS SERVICIOS DE PUBLICIDAD</t>
  </si>
  <si>
    <t>2.3.2.02.02.008.4501029.83619.201</t>
  </si>
  <si>
    <t>SERVICIO DE APOYO FINANCIERO PARA PROYECTOS DE CONVIVENCIA Y SEGURIDAD CIUDADANA OTROS SERVICIOS PROFESIONALES, TCNICOS Y EMPRESARIALES N.C.P.</t>
  </si>
  <si>
    <t>2.3.2.02.02.008.4501029.83990.201</t>
  </si>
  <si>
    <t>FORTALECIMIENTO DEL BUEN GOBIERNO PARA EL RESPETO Y GARANTA DE LOS DERECHOS HUMANOS. SERVICIO DE INFORMACIN ACTUALIZADO OTROS SERVICIOS JURDICOS N.C.P.</t>
  </si>
  <si>
    <t>2.3.2.02.02.008.4502017.82199.201</t>
  </si>
  <si>
    <t>GOBIERNO TERRITORIAL FORTALECIMIENTO DEL BUEN GOBIERNO PARA EL RESPETO Y GARANTA DE LOS DERECHOS HUMANOS. SERVICIO DE INFORMACIN ACTUALIZADO 201</t>
  </si>
  <si>
    <t>SERVICIO DE ASISTENCIA TCNICA OTROS SERVICIOS PROFESIONALES, TCNICOS Y EMPRESARIALES N.C.P.</t>
  </si>
  <si>
    <t>2.3.2.02.02.008.4502022.83990.201</t>
  </si>
  <si>
    <t>GOBIERNO TERRITORIAL FORTALECIMIENTO DEL BUEN GOBIERNO PARA EL RESPETO Y GARANTA DE LOS DERECHOS HUMANOS. SERVICIO DE ASISTENCIA TCNICA 201</t>
  </si>
  <si>
    <t>SERVICIO DE PROMOCIN DE LA GARANTA DE DERECHOS OTROS SERVICIOS DE PUBLICIDAD</t>
  </si>
  <si>
    <t>2.3.2.02.02.008.4502038.83619.201</t>
  </si>
  <si>
    <t>SERVICIO DE PROMOCIN DE LA GARANTA DE DERECHOS OTROS SERVICIOS PROFESIONALES, TCNICOS Y EMPRESARIALES N.C.P.</t>
  </si>
  <si>
    <t>2.3.2.02.02.008.4502038.83990.201</t>
  </si>
  <si>
    <t>SERVICIOS DE IMPLEMENTACINDE MEDIDAS DE SATISFACCIN Y ACOMPAÑAMIENTO A LAS VCTIMAS DEL CONFLICTO ARMADO SERVICIOS FUNERARIOS PARA HUMANOS</t>
  </si>
  <si>
    <t>2.3.2.02.02.009.4101031.97321.201</t>
  </si>
  <si>
    <t>SERVICIOS DE IMPLEMENTACINDE MEDIDAS DE SATISFACCIN Y ACOMPAÑAMIENTO A LAS VCTIMAS DEL CONFLICTO ARMADO OTROS SERVICIOS DIVERSOS N.C.P.</t>
  </si>
  <si>
    <t>2.3.2.02.02.009.4101031.97990.201</t>
  </si>
  <si>
    <t>INCLUSION SOCIAL Y RECONCILIACION ATENCION, ASISTENCIA Y REPARACION INTEGRAL A LAS VICTIMAS SERVICIOS DE IMPLEMENTACION DE MEDIDAS DE SATISFACCION Y ACOMPAÑAMIENTO A LAS VCTIMAS DEL CONFLICTO ARMADO 201</t>
  </si>
  <si>
    <t>MUEBLES, INSTRUMENTOS MUSICALES, ARTICULOS DE DEPORTE Y ANTIGEDADES</t>
  </si>
  <si>
    <t>SERVICIO DE ASISTENCIA TECNICA TEJAS DE ZINC</t>
  </si>
  <si>
    <t>2.3.2.01.01.004.01.01.04.4503003.4299911.201</t>
  </si>
  <si>
    <t>GOBIERNO TERRITORIAL GESTIN DEL RIESGO DE DESASTRES Y EMERGENCIAS SERVICIO DE ASISTENCIA TCNICA 201</t>
  </si>
  <si>
    <t>SERVICIO DE INFORMACIN ACTUALIZADO OTROS DISPOSITIVOS PERIFRICOS DE ENTRADA O SALIDA</t>
  </si>
  <si>
    <t>2.3.2.01.01.004.01.01.04.4503032.45269.201</t>
  </si>
  <si>
    <t>GOBIERNO TERRITORIAL GESTIN DEL RIESGO DE DESASTRES Y EMERGENCIAS SERVICIO DE INFORMACIN ACTUALIZADO 201</t>
  </si>
  <si>
    <t>SERVICIO DE ATENCIN A EMERGENCIAS Y DESASTRES ARTCULOS N.C.P. PARA PROTECCIN</t>
  </si>
  <si>
    <t>2.3.2.02.01.003.4503004.3899997.201</t>
  </si>
  <si>
    <t>GOBIERNO TERRITORIAL GESTIN DEL RIESGO DE DESASTRES Y EMERGENCIAS SERVICIO DE ATENCIN A EMERGENCIAS Y DESASTRES 201</t>
  </si>
  <si>
    <t>SERVICIOS DE APOYO PARA ATENCIN DE POBLACIN AFECTADA POR SITUACIONES DE EMERGENCIA, DESASTRE O DECLARATORIAS DE CALAMIDAD PBLICA COLCHONES N.C.P.</t>
  </si>
  <si>
    <t>2.3.2.02.01.003.4503028.3815099.201</t>
  </si>
  <si>
    <t>GOBIERNO TERRITORIAL GESTIN DEL RIESGO DE DESASTRES Y EMERGENCIAS SERVICIOS DE APOYO PARA ATENCIN DE POBLACIN AFECTADA POR SITUACIONES DE EMERGENCIA, DESASTRE O DECLARATORIAS DE CALAMIDAD PBLICA 201</t>
  </si>
  <si>
    <t>2.3.2.02.02.008.4503003.83990.201</t>
  </si>
  <si>
    <t>GESTIN DEL RIESGO DE DESASTRES Y EMERGENCIAS SERVICIOS DE INFORMACIN IMPLEMENTADOS SOFTWARE ORIGINALES</t>
  </si>
  <si>
    <t>2.3.2.02.02.008.4503019.83143.201</t>
  </si>
  <si>
    <t>GOBIERNO TERRITORIAL GESTIN DEL RIESGO DE DESASTRES Y EMERGENCIAS SERVICIOS DE INFORMACIN IMPLEMENTADOS 201</t>
  </si>
  <si>
    <t>SERVICIOS DE APOYO PARA ATENCIN DE POBLACIN AFECTADA POR SITUACIONES DE EMERGENCIA, DESASTRE O DECLARATORIAS DE CALAMIDAD PBLICA OTROS SERVICIOS DIVERSOS N.C.P.</t>
  </si>
  <si>
    <t>2.3.2.02.02.009.4503028.97990.201</t>
  </si>
  <si>
    <t>FONDO DE VIGILANCIA Y SEGURIDAD DE BUCARAMANGA</t>
  </si>
  <si>
    <t>SERVICIO DE PROMOCION DE CONVIVENCIA Y NO REPETICION OTROS SERVICIOS DE SUMINISTRO DE COMIDAS</t>
  </si>
  <si>
    <t>2.3.2.02.02.006.4501004.63399.201</t>
  </si>
  <si>
    <t>2.3.2.02.02.006.4501004.63399.261</t>
  </si>
  <si>
    <t>GOBIERNO TERRITORIAL FORTALECIMIENTO DE LA CONVIVENCIA Y LA SEGURIDAD CIUDADANA SERVICIO DE PROMOCION DE CONVIVENCIA Y NO REPETICION 261</t>
  </si>
  <si>
    <t>FONDO CUENTA TERRITORIAL DE SEGURIDAD Y CONVIVENCIA CIUDADANA</t>
  </si>
  <si>
    <t>SERVICIO DE PROMOCION DE CONVIVENCIA Y NO REPETICION ARTICULOS N.C.P. PARA ESCRITORIO Y OFICINA</t>
  </si>
  <si>
    <t>2.3.2.01.01.004.01.01.04.4501004.3899998.204</t>
  </si>
  <si>
    <t>GOBIERNO TERRITORIAL FORTALECIMIENTO DE LA CONVIVENCIA Y LA SEGURIDAD CIUDADANA SERVICIO DE PROMOCION DE CONVIVENCIA Y NO REPETICION 204</t>
  </si>
  <si>
    <t>SERVICIO DE PROMOCION DE CONVIVENCIA Y NO REPETICION MAQUINAS DE OFICINA, IMPRESORAS, OFFSET, DE ALIMENTACIN CON PAPEL EN HOJAS</t>
  </si>
  <si>
    <t>2.3.2.01.01.004.01.01.04.4501004.45150.204</t>
  </si>
  <si>
    <t>SERVICIO DE PROMOCION DE CONVIVENCIA Y NO REPETICION OTRAS MAQUINAS DE PROCESAMIENTO AUTOMTICO DE DATOS QUE CONTENGAN O NO UNA O DOS DE LAS SIGUIENTES TIPOS DE UNIDADES UNIDADES DE ALMACENAMIENTO, UNIDADES DE ENTRADA, UNIDADES DE SALIDA</t>
  </si>
  <si>
    <t>2.3.2.01.01.004.01.01.04.4501004.45250.204</t>
  </si>
  <si>
    <t>2.3.2.02.02.008.4501004.82199.204</t>
  </si>
  <si>
    <t>FORTALECIMIENTO DE LA CONVIVENCIA Y LA SEGURIDAD CIUDADANA SERVICIO DE PROMOCION DE CONVIVENCIA Y NO REPETICION 204</t>
  </si>
  <si>
    <t>2.3.2.02.02.008.4501004.83990.204</t>
  </si>
  <si>
    <t>2.3.2.02.02.008.4501004.83990.236</t>
  </si>
  <si>
    <t>GOBIERNO TERRITORIAL FORTALECIMIENTO DE LA CONVIVENCIA Y LA SEGURIDAD CIUDADANA SERVICIO DE PROMOCION DE CONVIVENCIA Y NO REPETICION 236</t>
  </si>
  <si>
    <t>2.3.2.02.02.008.4501004.83990.264</t>
  </si>
  <si>
    <t>GOBIERNO TERRITORIAL FORTALECIMIENTO DE LA CONVIVENCIA Y LA SEGURIDAD CIUDADANA SERVICIO DE PROMOCION DE CONVIVENCIA Y NO REPETICION 264</t>
  </si>
  <si>
    <t>SERVICIO DE PROMOCION DE CONVIVENCIA Y NO REPETICION SERVICIO DE MANTENIMIENTO Y REPARACION DE OTROS EQUIPOS N.C.P.</t>
  </si>
  <si>
    <t>2.3.2.02.02.008.4501004.8715999.204</t>
  </si>
  <si>
    <t>TOTAL INFORME SECRETARIA DEL INTERIOR</t>
  </si>
  <si>
    <t>SERVICIOS DE INFORMACIN IMPLEMENTADOS SERVICIOS DE SOFTWARE EN LNEA (ONLINE)</t>
  </si>
  <si>
    <t>2.3.2.01.01.005.02.03.01.01.4599025.84392.201</t>
  </si>
  <si>
    <t>PAQUETE DE SOFTWARE 201</t>
  </si>
  <si>
    <t xml:space="preserve">SERVICIOS PRESTADOS A LAS EMPRESAS Y SERVICIOS DE PRODUCCION </t>
  </si>
  <si>
    <t>DOCUMENTOS DE PLANEACION SERVICIOS DE ASESORAMIENTO Y REPRESENTACIN JURDICA RELATIVOS A OTROS CAMPOS</t>
  </si>
  <si>
    <t>2.3.2.02.02.008.4002016.82120.201</t>
  </si>
  <si>
    <t>SERVICIOS PRESTADOS A LAS EMPRESAS Y SERVICIOS DE PRODUCCIN 201</t>
  </si>
  <si>
    <t>DOCUMENTOS DE PLANEACION SERVICIOS DE ARQUITECTURA</t>
  </si>
  <si>
    <t>2.3.2.02.02.008.4002016.83211.201</t>
  </si>
  <si>
    <t>DOCUMENTOS DE PLANEACIN SERVICIOS DE PLANEACIN URBANA</t>
  </si>
  <si>
    <t>2.3.2.02.02.008.4002016.83221.201</t>
  </si>
  <si>
    <t>DOCUMENTOS DE PLANEACIN SERVICIOS DE ASESORIA E INGENIERIA</t>
  </si>
  <si>
    <t>2.3.2.02.02.008.4002016.83310.201</t>
  </si>
  <si>
    <t>DOCUMENTOS DE PLANEACIN OTROS SERVICIOS PROFESIONALES, TCNICOS Y EMPRESARIALES N.C.P.</t>
  </si>
  <si>
    <t>2.3.2.02.02.008.4002016.83990.201</t>
  </si>
  <si>
    <t>SERVICIO DE PROMOCIN A LA PARTICIPACIN CIUDADANA SERVICIOS DE PLANEACION URBANA</t>
  </si>
  <si>
    <t>2.3.2.02.02.008.4502001.83221.289</t>
  </si>
  <si>
    <t>SERVICIOS PRESTADOS A LAS EMPRESAS Y SERVICIOS DE PRODUCCION 289</t>
  </si>
  <si>
    <t>SERVICIO DE PROMOCIN A LA PARTICIPACIN CIUDADANA OTROS SERVICIOS DE APOYO N.C.P.</t>
  </si>
  <si>
    <t>2.3.2.02.02.008.4502001.85999.201</t>
  </si>
  <si>
    <t>DOCUMENTOS DE LINEAMIENTOS TECNICOS SERVICIOS DE ASESORA EN ARQUITECTURA</t>
  </si>
  <si>
    <t>2.3.2.02.02.008.4599018.83211.201</t>
  </si>
  <si>
    <t>DOCUMENTOS DE LINEAMIENTOS TCNICOS SERVICIO DE ASESORIA E INGENIERIA</t>
  </si>
  <si>
    <t>2.3.2.02.02.008.4599018.83310.201</t>
  </si>
  <si>
    <t>DOCUMENTOS DE LINEAMIENTOS TECNICOS OTROS SERVICIOS DE APOYO N.C.P.</t>
  </si>
  <si>
    <t>2.3.2.02.02.008.4599018.85999.201</t>
  </si>
  <si>
    <t>DOCUMENTOS DE PLANEACIN SERVICIOS DE ASESORAMIENTO Y REPRESENTACIN JURDICA RELATIVOS A OTROS CAMPOS</t>
  </si>
  <si>
    <t>2.3.2.02.02.008.4599019.82120.201</t>
  </si>
  <si>
    <t>DOCUMENTOS DE PLANEACIN SERVICIOS DE ASESORA EN ARQUITECTURA</t>
  </si>
  <si>
    <t>2.3.2.02.02.008.4599019.83211.201</t>
  </si>
  <si>
    <t>DOCUMENTOS DE PLANEACIN SERVICIOS DE ASESORA EN INGENIERA</t>
  </si>
  <si>
    <t>2.3.2.02.02.008.4599019.83310.201</t>
  </si>
  <si>
    <t>DOCUMENTOS DE PLANEACIN</t>
  </si>
  <si>
    <t>2.3.2.02.02.008.4599019.83990.201</t>
  </si>
  <si>
    <t>SERVICIOS DE INFORMACIN IMPLEMENTADOS OTROS SERVICIOS PROFESIONALES, TCNICOS Y EMPRESARIALES N.C.P.</t>
  </si>
  <si>
    <t>2.3.2.02.02.008.4599025.83990.201</t>
  </si>
  <si>
    <t>SERVICIO DE ASISTENCIA TCNICA SERVICIOS DE ASESORAMIENTO Y REPRESENTACIN JURDICA RELATIVOS A OTROS CAMPOS</t>
  </si>
  <si>
    <t>SERVICIO DE ASISTENCIA TCNICA SERVICIOS DE ASESORA EN ARQUITECTURA</t>
  </si>
  <si>
    <t>2.3.2.02.02.008.4599031.83211.201</t>
  </si>
  <si>
    <t>SERVICIO DE ASISTENCIA TECNICA SERVICIOS DE ASESORA EN INGENIERA</t>
  </si>
  <si>
    <t>2.3.2.02.02.008.4599031.83310.201</t>
  </si>
  <si>
    <t>2.3.2.02.02.008.4599031.83990.231</t>
  </si>
  <si>
    <t>SERVICIOS PRESTADOS A LAS EMPRESAS Y SERVICIOS DE PRODUCCION 231</t>
  </si>
  <si>
    <t>2.3.2.02.02.008.4599031.83990.263</t>
  </si>
  <si>
    <t>GOBIERNO TERRITORIAL FORTALECIMIENTO A LA GESTION Y DIRECCION DE LA ADMINISTRACION PUBLICA TERRITORIAL SERVICIO DE ASISTENCIA TECNICA 263</t>
  </si>
  <si>
    <t>SERVICIO DE ASISTENCIA TCNICA OTROS SERVICIOS DE APOYO N.C.P.</t>
  </si>
  <si>
    <t>SERVICIO DE INFORMACIN PARA EL REGISTRO ADMINISTRATIVO DE SISBEN SERVICIOS DE ASESORAMIENTO Y REPRESENTACIN JURDICA RELATIVOS A OTROS CAMPOS</t>
  </si>
  <si>
    <t>2.3.2.02.02.008.4599033.82120.201</t>
  </si>
  <si>
    <t>SERVICIO DE INFORMACIN PARA EL REGISTRO ADMINISTRATIVO DE SISBEN OTROS SERVICIOS DE APOYO N.C.P.</t>
  </si>
  <si>
    <t>2.3.2.02.02.008.4599033.85999.201</t>
  </si>
  <si>
    <t>TOTAL INFORME SECRETARIA DE PLANEACION</t>
  </si>
  <si>
    <t>SERVICIO DE CONTROL DE LA EVASIN DE PAGO EN LOS SISTEMAS DE TRANSPORTE SERVICIOS DE TRANSPORTE TERRESTRE LOCAL REGULAR DE PASAJEROSPBLICO ORGANIZADO</t>
  </si>
  <si>
    <t>2.3.2.02.02.006.2408037.64112.201</t>
  </si>
  <si>
    <t>TRANSPORTE PRESTACION DE SERVICIOS DE TRANSPORTE PUBLICO DE PASAJEROS SERVICIO DE CONTROL DE LA EVASION DE PAGO EN LOS SISTEMAS DE TRANSPORTE PUBLICO ORGANIZADO 201</t>
  </si>
  <si>
    <t>SEGUIMIENTO Y CONTROL A LA OPERACION DE LOS SISTEMAS DE TRANSPORTE SERVICIOS DE TRANSPORTE TERRESTRE LOCAL REGULAR DE PASAJEROS</t>
  </si>
  <si>
    <t>2.3.2.02.02.006.2409004.64112.201</t>
  </si>
  <si>
    <t>TRANSPORTE SEGURIDAD DE TRANSPORTE SEGUIMIENTO Y CONTROL A LA OPERACIN DE LOS SISTEMAS DE TRANSPORTE 201</t>
  </si>
  <si>
    <t>PRODUCTIVIDAD Y COMPETITIVIDAD DE LAS EMPRESAS COLOMBIANAS SERVICIO DE APOYO PARA LA TRANSFERENCIA YO IMPLEMENTACION DE METODOLOGIAS DE AUMENTO DE LA PRODUCTIVIDAD SERVICIOS DE GESTION DE DESARROLLO EMPRESARIAL</t>
  </si>
  <si>
    <t>2.3.2.02.02.008.3502009.83117.201</t>
  </si>
  <si>
    <t>COMERCIO, INDUSTRIA Y TURISMO PRODUCTIVIDAD Y COMPETITIVIDAD DE LAS EMPRESAS COLOMBIANAS SERVICIO DE APOYO PARA LA TRANSFERENCIA YO IMPLEMENTACION DE METODOLOGIAS DE AUMENTO DE LA PRODUCTIVIDAD 201</t>
  </si>
  <si>
    <t>PRODUCTIVIDAD Y COMPETITIVIDAD DE LAS EMPRESAS COLOMBIANAS SERVICIO DE APOYO PARA LA TRANSFERENCIA YO IMPLEMENTACION DE METODOLOGIAS DE AUMENTO DE LA PRODUCTIVIDAD OTROS SERVICIOS DE CONSULTORIA EMPRESARIAL</t>
  </si>
  <si>
    <t>2.3.2.02.02.008.3502009.83129.201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</si>
  <si>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</si>
  <si>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</si>
  <si>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INFORMACIN ACTUALIZADO OTROS SERVICIOS PROFESIONALES , TECNICO Y EMPRESARIALES NC.P</t>
  </si>
  <si>
    <t>2.3.2.02.02.008.4599028.83990.201</t>
  </si>
  <si>
    <t>GOBIERNO TERRITORIAL FORTALECIMIENTO A LA GESTION Y DIRECCION DE LA ADMINISTRACION PUBLICA TERRITORIAL SERVICIO DE INFORMACION ACTUALIZADO 201</t>
  </si>
  <si>
    <t>SERVICIO DE ASISTENCIA TECNICA OTROS SERVICIOS JURIDICOS N.C.P.</t>
  </si>
  <si>
    <t>2.3.2.02.02.008.4599031.82199.201</t>
  </si>
  <si>
    <t>SERVICIO DE ASISTENCIA TECNICA SERVICIOS DE PREPARACIN Y ASESORAMIENTO TRIBUTARIO EMPRESARIAL</t>
  </si>
  <si>
    <t>2.3.2.02.02.008.4599031.82310.201</t>
  </si>
  <si>
    <t>GOBIERNO TERRITORIAL FORTALECIMIENTO A LA GESTION Y DIRECCION DE LA ADMINISTRACIN PUBLICA TERRITORIAL SERVICIO DE ASISTENCIA TECNICA 201</t>
  </si>
  <si>
    <t>SERVICIO DE ASISTENCIA TECNICA SERVICIOS DE CONSULTORIA EN GESTION FINANCIERA</t>
  </si>
  <si>
    <t>2.3.2.02.02.008.4599031.83112.201</t>
  </si>
  <si>
    <t>SERVICIO DE ASISTENCIA TECNICA SERVICIOS DE GESTION DE DESARROLLO EMPRESARIAL</t>
  </si>
  <si>
    <t>2.3.2.02.02.008.4599031.83117.201</t>
  </si>
  <si>
    <t>TOTAL INFORME SECRETARIA DE HACIENDA (INVERSION)</t>
  </si>
  <si>
    <t>FORTALECIMIENTO DEL DESEMPEÑO AMBIENTAL DE LOS SECTORES PRODUCTIVOS SERVICIO DE SEGUIMIENTO Y EVALUACION DE LOS PROGRAMAS DE RECOLECCION DE RESIDUOS POS CONSUMO</t>
  </si>
  <si>
    <t>2.3.2.02.02.009.3201009.94900.201</t>
  </si>
  <si>
    <t>AMBIENTE Y DESARROLLO SOSTENIBLE FORTALECIMIENTO DEL DESEMPEÑO AMBIENTAL DE LOS SECTORES PRODUCTIVOS SERVICIO DE SEGUIMIENTO Y EVALUACION DE LOS PROGRAMAS DE RECOLECCION DE RESIDUOS POS CONSUMO 201</t>
  </si>
  <si>
    <t>2.3.2.02.02.009.3201009.94900.280</t>
  </si>
  <si>
    <t>AMBIENTE Y DESARROLLO SOSTENIBLE FORTALECIMIENTO DEL DESEMPEÑO AMBIENTAL DE LOS SECTORES PRODUCTIVOS SERVICIO DE SEGUIMIENTO Y EVALUACION DE LOS PROGRAMAS DE RECOLECCION DE RESIDUOS POS CONSUMO 280</t>
  </si>
  <si>
    <t>CONSERVACION DE LA BIODIVERSIDAD Y SUS SERVICIOS ECOSISTEMICOS DOCUMENTOS DE PLANEACION PARA LA CONSERVACION DE LA BIODIVERSIDAD Y SUS SERVICIOS ECO SISTEMICOS</t>
  </si>
  <si>
    <t>2.3.2.02.02.009.3202002.94900.201</t>
  </si>
  <si>
    <t>AMBIENTE Y DESARROLLO SOSTENIBLE CONSERVACION DE LA BIODIVERSIDAD Y SUS SERVICIOS ECOSISTEMICOS DOCUMENTOS DE PLANEACIN PARA LA CONSERVACION DE LA BIODIVERSIDAD Y SUS SERVICIOS ECO SISTEMICOS 201</t>
  </si>
  <si>
    <t>2.3.2.02.02.009.3202002.94900.280</t>
  </si>
  <si>
    <t>AMBIENTE Y DESARROLLO SOSTENIBLE CONSERVACION DE LA BIODIVERSIDAD Y SUS SERVICIOS ECOSISTEMICOS DOCUMENTOS DE PLANEACION PARA LA CONSERVACIN DE LA BIODIVERSIDAD Y SUS SERVICIOS ECO SISTEMICOS 280</t>
  </si>
  <si>
    <t>CONSERVACION DE LA BIODIVERSIDAD Y SUS SERVICIOS ECOSISTEMICOS SERVICIO DE RESTAURACION DE ECOSISTEMAS</t>
  </si>
  <si>
    <t>2.3.2.02.02.009.3202005.94900.201</t>
  </si>
  <si>
    <t>AMBIENTE Y DESARROLLO SOSTENIBLE CONSERVACION DE LA BIODIVERSIDAD Y SUS SERVICIOS ECOSISTEMICOS SERVICIO DE RESTAURACION DE ECOSISTEMAS 201</t>
  </si>
  <si>
    <t>CONSERVACION DE LA BIODIVERSIDAD Y SUS SERVICIOS ECOSISTEMICOS SERVICIO DE REFORESTACION DE ECOSISTEMAS</t>
  </si>
  <si>
    <t>2.3.2.02.02.009.3202006.94900.201</t>
  </si>
  <si>
    <t>AMBIENTE Y DESARROLLO SOSTENIBLE CONSERVACION DE LA BIODIVERSIDAD Y SUS SERVICIOS ECOSISTEMICOS SERVICIO DE REFORESTACION DE ECOSISTEMAS 201</t>
  </si>
  <si>
    <t>SERVICIO DE MANEJO DEL ARBOLADO URBANO</t>
  </si>
  <si>
    <t>2.3.2.02.02.009.3202042.91122.201</t>
  </si>
  <si>
    <t>AMBIENTE Y DESARROLLO SOSTENIBLE CONSERVACION DE LA BIODIVERSIDAD Y SUS SERVICIOS ECOSISTEMICOS SERVICIO DE MANEJO DEL ARBOLADO URBANO 201</t>
  </si>
  <si>
    <t>GESTION DE LA INFORMACION Y EL CONOCIMIENTO AMBIENTAL DOCUMENTOS DE ESTUDIOS TECNICOS PARA LA PLANIFICACION SECTORIAL Y LA GESTION AMBIENTAL</t>
  </si>
  <si>
    <t>2.3.2.02.02.009.3204046.94900.201</t>
  </si>
  <si>
    <t>AMBIENTE Y DESARROLLO SOSTENIBLE GESTION DE LA INFORMACIN Y EL CONOCIMIENTO AMBIENTAL DOCUMENTOS DE ESTUDIOS TECNICOS PARA LA PLANIFICACION SECTORIAL Y LA GESTION AMBIENTAL 201</t>
  </si>
  <si>
    <t>SERVICIO DE DIVULGACION DE LA INFORMACIN DE LA POLITICA NACIONAL DE EDUCACION AMBIENTAL Y PARTICIPACION SERVICIO DE DIVULGACION DE LA INFORMACION DE LA POLITICA NACIONAL DE EDUCACION AMBIENTAL Y PARTICIPACION</t>
  </si>
  <si>
    <t>2.3.2.02.02.009.3208008.91122.201</t>
  </si>
  <si>
    <t>AMBIENTE Y DESARROLLO SOSTENIBLE EDUCACION AMBIENTAL SERVICIO DE DIVULGACION DE LA INFORMACION DE LA POLTICA NACIONAL DE EDUCACION AMBIENTAL Y PARTICIPACION 201</t>
  </si>
  <si>
    <t>EDUCACION AMBIENTAL SERVICIO DE EDUCACION INFORMAL AMBIENTAL</t>
  </si>
  <si>
    <t>2.3.2.02.02.009.3208010.94900.201</t>
  </si>
  <si>
    <t>AMBIENTE Y DESARROLLO SOSTENIBLE EDUCACION AMBIENTAL SERVICIO DE EDUCACION INFORMAL AMBIENTAL 201</t>
  </si>
  <si>
    <t>2.3.2.02.02.009.3208010.94900.280</t>
  </si>
  <si>
    <t>AMBIENTE Y DESARROLLO SOSTENIBLE EDUCACION AMBIENTAL SERVICIO DE EDUCACION INFORMAL AMBIENTAL 280</t>
  </si>
  <si>
    <t>SERVICIOS DE IMPLEMENTACION DEL PLAN DE GESTION INTEGRAL DE RESIDUOS SOLIDOS PGIRS SERVICIO DE IMPLEMENTACION DEL PLAN DE GESTION INTEGRAL DE RESIDUOS SOLIDOS PGIRS</t>
  </si>
  <si>
    <t>2.3.2.02.02.009.4003022.91122.201</t>
  </si>
  <si>
    <t>VIVIENDA, CIUDAD Y TERRITORIO ACCESO DE LA POBLACION A LOS SERVICIOS DE AGUA POTABLE Y SANEAMIENTO BASICO SERVICIOS DE IMPLEMENTACIN DEL PLAN DE GESTION INTEGRAL DE RESIDUOS SOLIDOS PGIRS 201</t>
  </si>
  <si>
    <t>2.3.2.02.02.009.3208010.94900.218</t>
  </si>
  <si>
    <t>AMBIENTE Y DESARROLLO SOSTENIBLE EDUCACION AMBIENTAL SERVICIO DE EDUCACION INFORMAL AMBIENTAL 218</t>
  </si>
  <si>
    <t>TOTAL INFORME SECRETARIA DE SALUD Y AMBIENTE</t>
  </si>
  <si>
    <t>INSTITUTO DE LA JUVENTUD, EL DEPORTE Y LA RECREACION DE BUCARAMANGA INDERBU</t>
  </si>
  <si>
    <t>SERVICIO DE EDUCACIN INFORMAL EN TEMAS DE JUVENTUD Y ADOLESCENCIA COMERCIO AL POR MAYOR (EXCEPTO EL REALIZADO A CAMBIO DE UNA RETRIBUCIN O POR CONTRATA) DE LIBROS, PERIDICOS, REVISTAS Y ARTCULOS DE PAPELERA</t>
  </si>
  <si>
    <t>2.3.2.02.01.003.0204005.61151.201</t>
  </si>
  <si>
    <t>PRESIDENCIA DE LA REPUBLICA GESTIN PARA IMPULSAR EL DESARROLLO INTEGRAL DE LOS Y LAS JVENES DESDE EL SECTOR PRESIDENCIA SERVICIO DE EDUCACIN INFORMAL EN TEMAS DE JUVENTUD Y ADOLESCENCIA 201</t>
  </si>
  <si>
    <t>SERVICIO DE APOYO PARA LA IMPLEMENTACIN DE ESTRATEGIAS QUE PROMUEVAN EL DESARROLLO DE LOS JVENES COMERCIO AL POR MAYOR (EXCEPTO EL REALIZADO A CAMBIO DE UNA RETRIBUCIN O POR CONTRATA) DE PRODUCTOS VARIADOS DE CONSUMO N.C.P.</t>
  </si>
  <si>
    <t>2.3.2.02.01.003.0204015.61159.201</t>
  </si>
  <si>
    <t>PRESIDENCIA DE LA REPUBLICA GESTION PARA IMPULSAR EL DESARROLLO INTEGRAL DE LOS Y LAS JOVENES DESDE EL SECTOR PRESIDENCIA SERVICIO DE APOYO PARA LA IMPLEMENTACION DE ESTRATEGIAS QUE PROMUEVAN EL DESARROLLO DE LOS JOVENES 201</t>
  </si>
  <si>
    <t>SERVICIO DE ADMINISTRACIN DE LA INFRAESTRUCTURA DEPORTIVA COMERCIO AL POR MAYOR (EXCEPTO EL REALIZADO A CAMBIO DE UNA RETRIBUCIN O POR CONTRATA) DE MATERIALES DE LIMPIEZA</t>
  </si>
  <si>
    <t>2.3.2.02.01.003.4301003.61176.225</t>
  </si>
  <si>
    <t>DEPORTE Y RECREACION FOMENTO A LA RECREACION, LA ACTIVIDAD FISICA Y EL DEPORTE PARA DESARROLLAR ENTORNOS DE CONVIVENCIA Y PAZ SERVICIO DE ADMINISTRACION DE LA INFRAESTRUCTURA DEPORTIVA 225</t>
  </si>
  <si>
    <t>SERVICIO DE PROMOCIN DE LA ACTIVIDAD FSICA, LA RECREACIN Y EL DEPORTE COMERCIO AL POR MAYOR (EXCEPTO EL REALIZADO A CAMBIO DE UNA RETRIBUCIN O POR CONTRATA) DE LIBROS, PERIDICOS, REVISTAS Y ARTCULOS DE PAPELERA</t>
  </si>
  <si>
    <t>2.3.2.02.01.003.4301037.61151.211</t>
  </si>
  <si>
    <t>DEPORTE Y RECREACION FOMENTO A LA RECREACION, LA ACTIVIDAD FISICA Y EL DEPORTE PARA DESARROLLAR ENTORNOS DE CONVIVENCIA Y PAZ SERVICIO DE PROMOCION DE LA ACTIVIDAD FISICA, LA RECREACION Y EL DEPORTE 211</t>
  </si>
  <si>
    <t>SERVICIO DE ADMINISTRACIN DE LA INFRAESTRUCTURA DEPORTIVA SERVICIOS DE DISTRIBUCIN DE ELECTRICIDAD (POR CUENTA PROPIA)</t>
  </si>
  <si>
    <t>2.3.2.02.02.006.4301003.69112.201</t>
  </si>
  <si>
    <t>DEPORTE Y RECREACION FOMENTO A LA RECREACIN, LA ACTIVIDAD FSICA Y EL DEPORTE PARA DESARROLLAR ENTORNOS DE CONVIVENCIA Y PAZ SERVICIO DE ADMINISTRACIN DE LA INFRAESTRUCTURA DEPORTIVA 201</t>
  </si>
  <si>
    <t>SERVICIO DE PROMOCIN DE LA ACTIVIDAD FSICA, LA RECREACIN Y EL DEPORTE OTROS SERVICIOS DE TRANSPORTE POR CARRETERA N.C.P.</t>
  </si>
  <si>
    <t>2.3.2.02.02.006.4301037.65119.201</t>
  </si>
  <si>
    <t>DEPORTE Y RECREACION FOMENTO A LA RECREACIN, LA ACTIVIDAD FSICA Y EL DEPORTE PARA DESARROLLAR ENTORNOS DE CONVIVENCIA Y PAZ SERVICIO DE PROMOCIN DE LA ACTIVIDAD FSICA, LA RECREACIN Y EL DEPORTE 201</t>
  </si>
  <si>
    <t>2.3.2.02.02.006.4301037.65119.211</t>
  </si>
  <si>
    <t>DEPORTE Y RECREACION FOMENTO A LA RECREACIN, LA ACTIVIDAD FSICA Y EL DEPORTE PARA DESARROLLAR ENTORNOS DE CONVIVENCIA Y PAZ SERVICIO DE PROMOCIN DE LA ACTIVIDAD FSICA, LA RECREACIN Y EL DEPORTE 211</t>
  </si>
  <si>
    <t>SERVICIO DE ADMINISTRACIN DE LA INFRAESTRUCTURA DEPORTIVA OTROS SERVICIOS DE PUBLICIDAD</t>
  </si>
  <si>
    <t>2.3.2.02.02.008.0204015.83619.201</t>
  </si>
  <si>
    <t>PRESIDENCIA DE LA REPUBLICA GESTIN PARA IMPULSAR EL DESARROLLO INTEGRAL DE LOS Y LAS JVENES DESDE EL SECTOR PRESIDENCIA SERVICIO DE APOYO PARA LA IMPLEMENTACIN DE ESTRATEGIAS QUE PROMUEVAN EL DESARROLLO DE LOS JVENES 201</t>
  </si>
  <si>
    <t>SERVICIO DE APOYO PARA LA IMPLEMENTACIN DE ESTRATEGIAS QUE PROMUEVAN EL DESARROLLO DE LOS JVENES OTROS SERVICIOS DE PUBLICIDAD SERVICIO DE ADMINISTRACIN DE LA INFRAESTRUCTURA DEPORTIVA</t>
  </si>
  <si>
    <t>2.3.2.02.02.008.4301003.83441.201</t>
  </si>
  <si>
    <t>SERVICIO DE ADMINISTRACIN DE LA INFRAESTRUCTURA DEPORTIVA SERVICIOS DE PROTECCIN (GUARDAS DE SEGURIDAD)</t>
  </si>
  <si>
    <t>2.3.2.02.02.008.4301003.85250.201</t>
  </si>
  <si>
    <t>SERVICIO DE ADMINISTRACIN DE LA INFRAESTRUCTURA SERVICIOS DE LIMPIEZA GENERAL</t>
  </si>
  <si>
    <t>2.3.2.02.02.008.4301003.85330.201</t>
  </si>
  <si>
    <t>SERVICIO DE MANTENIMIENTO A LA INFRAESTRUCTURA DEPORTIVA OTROS SERVICIOS DE INGENIERA EN PROYECTOS N.C.P.</t>
  </si>
  <si>
    <t>2.3.2.02.02.008.4301004.83329.201</t>
  </si>
  <si>
    <t>DEPORTE Y RECREACION FOMENTO A LA RECREACIN, LA ACTIVIDAD FSICA Y EL DEPORTE PARA DESARROLLAR ENTORNOS DE CONVIVENCIA Y PAZ SERVICIO DE MANTENIMIENTO A LA INFRAESTRUCTURA DEPORTIVA 201</t>
  </si>
  <si>
    <t>SERVICIO DE PROMOCIN DE LA ACTIVIDAD FSICA, LA RECREACIN Y EL DEPORTE SERVICIO DE MANTENIMIENTO Y REPARACIN DE OTROS EQUIPOS N.C.P.</t>
  </si>
  <si>
    <t>2.3.2.02.02.008.4301037.8715999.201</t>
  </si>
  <si>
    <t>SERVICIO DE EDUCACIN INFORMAL EN TEMAS DE JUVENTUD Y ADOLESCENCIA SERVICIOS DE EDUCACIN ARTSTICA Y CULTURAL</t>
  </si>
  <si>
    <t>2.3.2.02.02.009.0204005.92911.201</t>
  </si>
  <si>
    <t>SERVICIO DE EDUCACIN INFORMAL EN TEMAS DE JUVENTUD Y ADOLESCENCIA SERVICIOS DE EDUCACIN DEPORTIVA Y DE RECREACIN</t>
  </si>
  <si>
    <t>2.3.2.02.02.009.0204005.92912.201</t>
  </si>
  <si>
    <t>SERVICIO DE EDUCACIN INFORMAL EN TEMAS DE JUVENTUD Y ADOLESCENCIA OTROS SERVICIOS DIVERSOS N.C.P.</t>
  </si>
  <si>
    <t>2.3.2.02.02.009.0204005.97990.201</t>
  </si>
  <si>
    <t>2.3.2.02.02.009.0204015.92912.201</t>
  </si>
  <si>
    <t>SERVICIO DE DIFUSIN EN TEMAS DE JUVENTUD SERVICIOS DE EDUCACIN ARTSTICA Y CULTURAL</t>
  </si>
  <si>
    <t>2.3.2.02.02.009.0204016.92911.201</t>
  </si>
  <si>
    <t>PRESIDENCIA DE LA REPUBLICA GESTIN PARA IMPULSAR EL DESARROLLO INTEGRAL DE LOS Y LAS JVENES DESDE EL SECTOR PRESIDENCIA SERVICIO DE DIFUSIN EN TEMAS DE JUVENTUD 201</t>
  </si>
  <si>
    <t>SERVICIO DE DIFUSIN EN TEMAS DE JUVENTUD OTROS SERVICIOS DIVERSOS N.C.P</t>
  </si>
  <si>
    <t>2.3.2.02.02.009.0204016.97990.201</t>
  </si>
  <si>
    <t>SERVICIO DE APOYO A LA ACTIVIDAD FSICA, LA RECREACIN Y EL DEPORTE SERVICIOS DE EDUCACIN DEPORTIVA Y DE RECREACIN</t>
  </si>
  <si>
    <t>2.3.2.02.02.009.4301001.92912.201</t>
  </si>
  <si>
    <t>DEPORTE Y RECREACION FOMENTO A LA RECREACIN, LA ACTIVIDAD FSICA Y EL DEPORTE PARA DESARROLLAR ENTORNOS DE CONVIVENCIA Y PAZ SERVICIO DE APOYO A LA ACTIVIDAD FSICA, LA RECREACIN Y EL DEPORTE 201</t>
  </si>
  <si>
    <t>SERVICIO DE APOYO A LA ACTIVIDAD FSICA, LA RECREACIN Y EL DEPORTE SERVICIOS DE APOYO RELACIONADOS CON EL DEPORTE Y LA RECREACIN</t>
  </si>
  <si>
    <t>2.3.2.02.02.009.4301001.96620.201</t>
  </si>
  <si>
    <t>SERVICIO DE ADMINISTRACIN DE LA INFRAESTRUCTURA DEPORTIVA SERVICIOS MDICOS GENERALES</t>
  </si>
  <si>
    <t>2.3.2.02.02.009.4301003.93121.201</t>
  </si>
  <si>
    <t>SERVICIO DE ESCUELAS DEPORTIVAS SERVICIOS DE EDUCACIN DEPORTIVA Y DE RECREACIN</t>
  </si>
  <si>
    <t>2.3.2.02.02.009.4301007.92912.211</t>
  </si>
  <si>
    <t>DEPORTE Y RECREACION FOMENTO A LA RECREACIN, LA ACTIVIDAD FSICA Y EL DEPORTE PARA DESARROLLAR ENTORNOS DE CONVIVENCIA Y PAZ SERVICIO DE ESCUELAS DEPORTIVAS 211</t>
  </si>
  <si>
    <t>SERVICIO DE APOYO FINANCIERO A ORGANISMOS DEPORTIVOS SERVICIOS DE APOYO RELACIONADOS CON EL DEPORTE Y LA RECREACIN</t>
  </si>
  <si>
    <t>2.3.2.02.02.009.4301034.96620.201</t>
  </si>
  <si>
    <t>DEPORTE Y RECREACION FOMENTO A LA RECREACIN, LA ACTIVIDAD FSICA Y EL DEPORTE PARA DESARROLLAR ENTORNOS DE CONVIVENCIA Y PAZ SERVICIO DE APOYO FINANCIERO A ORGANISMOS DEPORTIVOS 201</t>
  </si>
  <si>
    <t>SERVICIO DE PROMOCIN DE LA ACTIVIDAD FSICA, LA RECREACIN Y EL DEPORTE SERVICIOS DE EDUCACIN DEPORTIVA Y DE RECREACIN</t>
  </si>
  <si>
    <t>2.3.2.02.02.009.4301037.92912.211</t>
  </si>
  <si>
    <t>DEPORTE Y RECREACION FOMENTO A LA RECREACION, LA ACTIVIDAD FISICA Y EL DEPORTE PARA DESARROLLAR ENTORNOS DE CONVIVENCIA Y PAZ SERVICIO DE PROMOCION DE LA ACTIVIDAD FSICA, LA RECREACION Y EL DEPORTE 211</t>
  </si>
  <si>
    <t>SERVICIO DE PROMOCIN DE LA ACTIVIDAD FSICA, LA RECREACIN Y EL DEPORTE SERVICIOS DE APOYO RELACIONADOS CON EL DEPORTE Y LA RECREACIN</t>
  </si>
  <si>
    <t>2.3.2.02.02.009.4301037.96620.201</t>
  </si>
  <si>
    <t>2.3.2.02.02.009.4301037.96620.211</t>
  </si>
  <si>
    <t>DEPORTE Y RECREACION FOMENTO A LA RECREACION, LA ACTIVIDAD FSICA Y EL DEPORTE PARA DESARROLLAR ENTORNOS DE CONVIVENCIA Y PAZ SERVICIO DE PROMOCION DE LA ACTIVIDAD FISICA, LA RECREACION Y EL DEPORTE 211</t>
  </si>
  <si>
    <t>SERVICIO DE PROMOCIN DE LA ACTIVIDAD FSICA, LA RECREACIN Y EL DEPORTE OTROS SERVICIOS DIVERSOS N.C.P.</t>
  </si>
  <si>
    <t>2.3.2.02.02.009.4301037.97990.211</t>
  </si>
  <si>
    <t>2.3.2.02.02.009.4301038.92912.201</t>
  </si>
  <si>
    <t>DEPORTE Y RECREACION FOMENTO A LA RECREACION, LA ACTIVIDAD FISICA Y EL DEPORTE PARA DESARROLLAR ENTORNOS DE CONVIVENCIA Y PAZ SERVICIO DE ORGANIZACION DE EVENTOS RECREATIVOS COMUNITARIOS 201</t>
  </si>
  <si>
    <t>SERVICIO DE ORGANIZACIN DE EVENTOS RECREATIVOS COMUNITARIOS SERVICIOS DE APOYO RELACIONADOS CON EL DEPORTE Y LA RECREACIN</t>
  </si>
  <si>
    <t>2.3.2.02.02.009.4301038.96620.201</t>
  </si>
  <si>
    <t>DEPORTE Y RECREACION FOMENTO A LA RECREACIN, LA ACTIVIDAD FISICA Y EL DEPORTE PARA DESARROLLAR ENTORNOS DE CONVIVENCIA Y PAZ SERVICIO DE ORGANIZACION DE EVENTOS RECREATIVOS COMUNITARIOS 201</t>
  </si>
  <si>
    <t>SERVICIO DE ESCUELAS DEPORTIVAS SERVICIOS DE EDUCACIN PARA LA FORMACIN Y EL TRABAJO</t>
  </si>
  <si>
    <t>2.3.2.02.02.009.4302062.92913.201</t>
  </si>
  <si>
    <t>DEPORTE Y RECREACION FORMACIN Y PREPARACIN DE DEPORTISTAS SERVICIO DE EDUCACIN INFORMAL 201</t>
  </si>
  <si>
    <t>TOTAL INFORME INDERBU</t>
  </si>
  <si>
    <t>SERVICIO DE APOYO AL PROCESO DE FORMACIN ARTSTICA Y CULTURAL INSTRUMENTOS DE VIENTO N.C.P.</t>
  </si>
  <si>
    <t>2.3.2.01.01.004.01.02.3301126.3833099.259</t>
  </si>
  <si>
    <t>INSTRUMENTOS MUSICALES .259</t>
  </si>
  <si>
    <t>SERVICIO DE APOYO AL PROCESO DE FORMACIN ARTSTICA Y CULTURAL INSTRUMENTOS MUSICALES N.C.P.</t>
  </si>
  <si>
    <t>2.3.2.01.01.004.01.02.3301126.3835099.259</t>
  </si>
  <si>
    <t>INSTRUMENTOS MUSICALES 259</t>
  </si>
  <si>
    <t>SERVICIO DE PROMOCION DE ACTIVIDADES CULTURALES COMERCIO AL POR MENOR COMERCIO AL POR MENOR DE LIBROS, PERIDICOS, REVISTAS Y ARTCULOS DE PAPELERA, EN ESTABLECIMIENTOS NO ESPECIALIZADOS</t>
  </si>
  <si>
    <t>2.3.2.02.01.003.3301053.62151.201</t>
  </si>
  <si>
    <t>CULTURA PROMOCION Y ACCESO EFECTIVO A PROCESOS CULTURALES Y ARTSTICOS SERVICIO DE PROMOCION DE ACTIVIDADES CULTURALES 201</t>
  </si>
  <si>
    <t>SERVICIOS BIBLIOTECARIOS COMERCIO AL POR MENOR DE LIBROS, PERIDICOS, REVISTAS Y ARTCULOS DE PAPELERA, EN ESTABLECIMIENTOS NO ESPECIALIZADOS</t>
  </si>
  <si>
    <t>2.3.2.02.01.003.3301085.62151.201</t>
  </si>
  <si>
    <t>CULTURA PROMOCION Y ACCESO EFECTIVO A PROCESOS CULTURALES Y ARTSTICOS SERVICIO DE PROMOCIN DE ACTIVIDADES CULTURALES 201</t>
  </si>
  <si>
    <t>SERVICIOS BIBLIOTECARIOS COMERCIO AL POR MENOR DE ALIMENTOS, BEBIDAS Y TABACO, PRESTADOS A COMISIN O POR CONTRATA</t>
  </si>
  <si>
    <t>2.3.2.02.01.003.3301085.62520.201</t>
  </si>
  <si>
    <t>OTROS BIENES TRANSPORTABLES 201</t>
  </si>
  <si>
    <t>SERVICIO DE EDUCACIN INFORMAL EN REAS ARTSTICAS Y CULTURALES COMERCIO AL POR MAYOR (EXCEPTO EL REALIZADO A CAMBIO DE UNA RETRIBUCIN O POR CONTRATA) DE LIBROS, PERIDICOS, REVISTAS Y ARTCULOS DE PAPELERA</t>
  </si>
  <si>
    <t>2.3.2.02.01.003.3301087.61151.259</t>
  </si>
  <si>
    <t>OTROS BIENES TRANSPORTABLES 259</t>
  </si>
  <si>
    <t>SERVICIO DE PROMOCIN TURSTICACOMERCIO AL POR MENOR DE LIBROS, PERIDICOS, REVISTAS Y ARTCULOS DE PAPELERA, EN ESTABLECIMIENTOS NO ESPECIALIZADOS</t>
  </si>
  <si>
    <t>2.3.2.02.01.003.3502046.62151.201</t>
  </si>
  <si>
    <t>FACILITAR EL ACCESO Y USO DE LAS TECNOLOGAS DE LA INFORMACIN Y LAS COMUNICACIONES (TIC) EN TODO EL TERRITORIO NACIONAL SALAS DE EDICIN SERVICIOS DE ALQUILER O ARRENDAMIENTO CON O SIN OPCIN DE COMPRA, RELATIVOS A BIENES INMUEBLES NO RESIDENCIALES (DIFERENTES A VIVIENDA), PROPIOS O ARRENDADOS</t>
  </si>
  <si>
    <t>2.3.2.02.02.007.2301011.72112.259</t>
  </si>
  <si>
    <t>SERVICIOS FINANCIEROS Y SERVICIOS CONEXOS, SERVICIOS INMOBILIARIOS Y SERVICIOS DE LEASING 259</t>
  </si>
  <si>
    <t>FACILITAR EL ACCESO Y USO DE LAS TECNOLOGAS DE LA INFORMACIN Y LAS COMUNICACIONES (TIC) EN TODO EL TERRITORIO NACIONAL SALAS DE EDICIN DERECHOS DE USO DE PROGRAMAS INFORMTICOS</t>
  </si>
  <si>
    <t>2.3.2.02.02.007.2301011.73311.201</t>
  </si>
  <si>
    <t>SERVICIOS FINANCIEROS Y SERVICIOS CONEXOS, SERVICIOS INMOBILIARIOS Y SERVICIOS DE LEASING 201</t>
  </si>
  <si>
    <t>FACILITAR EL ACCESO Y USO DE LAS TECNOLOGAS DE LA INFORMACIN Y LAS COMUNICACIONES (TIC) EN TODO EL TERRITORIO NACIONAL SALAS DE EDICIN DERECHOS DE USO DE OBRAS ORIGINALES LITERARIAS, ARTSTICAS Y DE ENTRETENIMIENTO</t>
  </si>
  <si>
    <t>2.3.2.02.02.007.2301011.73320.201</t>
  </si>
  <si>
    <t>FACILITAR EL ACCESO Y USO DE LAS TECNOLOGAS DE LA INFORMACIN Y LAS COMUNICACIONES (TIC) EN TODO EL TERRITORIO NACIONAL SALAS DE EDICIN DERECHOS DE USO DE OTROS PRODUCTOS DE PROPIEDAD INTELECTUAL</t>
  </si>
  <si>
    <t>2.3.2.02.02.007.2301011.73390.201</t>
  </si>
  <si>
    <t>FACILITAR EL ACCESO Y USO DE LAS TECNOLOGAS DE LA INFORMACIN Y LAS COMUNICACIONES (TIC) EN TODO EL TERRITORIO NACIONAL SALAS DE EDICIN SERVICIOS DE TRANSMISIN DE PROGRAMAS DE RADIO</t>
  </si>
  <si>
    <t>CULTURA PROMOCIN Y ACCESO EFECTIVO A PROCESOS CULTURALES Y ARTSTICOS SERVICIOS BIBLIOTECARIOS</t>
  </si>
  <si>
    <t>2.3.2.02.02.007.3301085.73311.201</t>
  </si>
  <si>
    <t>2.3.2.02.02.007.3301085.73311.259</t>
  </si>
  <si>
    <t>SERVICIOS PRESTADOS A LAS EMPRESAS Y SERVICIOS DE PRODUCCIN 259</t>
  </si>
  <si>
    <t>FACILITAR EL ACCESO Y USO DE LAS TECNOLOGAS DE LA INFORMACIN Y LAS COMUNICACIONES (TIC) EN TODO EL TERRITORIO NACIONAL SALAS DE EDICIN OTROS SERVICIOS DE ALOJAMIENTO Y SUMINISTRO DE INFRAESTRUCTURA EN TECNOLOGA DE LA INFORMACIN (TI)</t>
  </si>
  <si>
    <t>2.3.2.02.02.008.2301011.83159.201</t>
  </si>
  <si>
    <t>FACILITAR EL ACCESO Y USO DE LAS TECNOLOGAS DE LA INFORMACIN Y LAS COMUNICACIONES (TIC) EN TODO EL TERRITORIO NACIONAL SALAS DE EDICIN SERVICIOS INTEGRALES DE PUBLICIDAD</t>
  </si>
  <si>
    <t>2.3.2.02.02.008.2301011.83611.201</t>
  </si>
  <si>
    <t>2.3.2.02.02.008.2301011.84611.201</t>
  </si>
  <si>
    <t>2.3.2.02.02.008.2301011.84611.219</t>
  </si>
  <si>
    <t>TECNOLOGIAS DE LA INFORMACION Y LAS COMUNICACIONES FACILITAR EL ACCESO Y USO DE LAS TECNOLOGIAS DE LA INFORMACION Y LAS COMUNICACIONES (TIC) EN TODO EL TERRITORIO NACIONAL SALAS DE EDICION 219</t>
  </si>
  <si>
    <t>FACILITAR EL ACCESO Y USO DE LAS TECNOLOGAS DE LA INFORMACIN Y LAS COMUNICACIONES (TIC) EN TODO EL TERRITORIO NACIONAL SALAS DE EDICIN SERVICIOS DE MANTENIMIENTO Y REPARACIN DE EQUIPOS Y APARATOS DE TELECOMUNICACIONES N.C.P.</t>
  </si>
  <si>
    <t>2.3.2.02.02.008.2301011.8715399.201</t>
  </si>
  <si>
    <t>SERVICIO DE EDUCACIN INFORMAL EN TECNOLOGAS DE LA INFORMACIN SERVICIOS DE SOPORTE EN TECNOLOGAS DE LA INFORMACIN (TI)</t>
  </si>
  <si>
    <t>2.3.2.02.02.008.2301030.83132.219</t>
  </si>
  <si>
    <t>TECNOLOGIAS DE LA INFORMACION Y LAS COMUNICACIONES FACILITAR EL ACCESO Y USO DE LAS TECNOLOGAS DE LA INFORMACION Y LAS COMUNICACIONES (TIC) EN TODO EL TERRITORIO NACIONAL SERVICIO DE EDUCACION INFORMAL EN TECNOLOGAS DE LA INFORMACION 219</t>
  </si>
  <si>
    <t>SERVICIO DE EDUCACIN INFORMAL EN TECNOLOGAS DE LA INFORMACIN SERVICIOS DE DISEÑO Y DESARROLLO DE APLICACIONES EN TECNOLOGAS DE LA INFORMACIN (TI)</t>
  </si>
  <si>
    <t>2.3.2.02.02.008.2301030.83141.219</t>
  </si>
  <si>
    <t>TECNOLOGIAS DE LA INFORMACION Y LAS COMUNICACIONES FACILITAR EL ACCESO Y USO DE LAS TECNOLOGIAS DE LA INFORMACIN Y LAS COMUNICACIONES (TIC) EN TODO EL TERRITORIO NACIONAL SERVICIO DE EDUCACION INFORMAL EN TECNOLOGAS DE LA INFORMACION 219</t>
  </si>
  <si>
    <t>SERVICIO DE EDUCACIN INFORMAL AL SECTOR ARTSTICO Y CULTURAL SERVICIOS ADMINISTRATIVOS COMBINADOS DE OFICINA</t>
  </si>
  <si>
    <t>2.3.2.02.02.008.3301051.85940.219</t>
  </si>
  <si>
    <t>CULTURA PROMOCION Y ACCESO EFECTIVO A PROCESOS CULTURALES Y ARTSTICOS SERVICIO DE EDUCACION INFORMAL AL SECTOR ARTISTICO Y CULTURAL 219</t>
  </si>
  <si>
    <t>SERVICIO DE PROMOCIN DE ACTIVIDADES CULTURALES COMERCIO AL POR MAYOR (EXCEPTO EL REALIZADO A CAMBIO DE UNA RETRIBUCIN O POR CONTRATA) DE COMPUTADORES Y PROGRAMAS DE INFORMTICA INTEGRADOS</t>
  </si>
  <si>
    <t>2.3.2.02.02.008.3301053.61184.219</t>
  </si>
  <si>
    <t>CULTURA PROMOCION Y ACCESO EFECTIVO A PROCESOS CULTURALES Y ARTSTICOS SERVICIO DE PROMOCION DE ACTIVIDADES CULTURALES 219</t>
  </si>
  <si>
    <t>SERVICIO DE PROMOCIN DE ACTIVIDADES CULTURALES SERVICIOS DE ORGANIZACIN Y ASISTENCIA DE CONVENCIONES</t>
  </si>
  <si>
    <t>2.3.2.02.02.008.3301053.85961.219</t>
  </si>
  <si>
    <t>SERVICIO DE APOYO FINANCIERO AL SECTOR ARTSTICO Y CULTURAL SERVICIOS DE ORGANIZACIN Y ASISTENCIA DE CONVENCIONES</t>
  </si>
  <si>
    <t>2.3.2.02.02.008.3301054.85961.219</t>
  </si>
  <si>
    <t>CULTURA PROMOCION Y ACCESO EFECTIVO A PROCESOS CULTURALES Y ARTISTICOS SERVICIO DE APOYO FINANCIERO AL SECTOR ARTSTICO Y CULTURAL 219</t>
  </si>
  <si>
    <t>SERVICIOS BIBLIOTECARIOS SERVICIOS DE ASESORAMIENTO Y REPRESENTACIN JURDICA RELATIVOS A OTROS CAMPOS DEL DERECHO</t>
  </si>
  <si>
    <t>2.3.2.02.02.008.3301085.82120.201</t>
  </si>
  <si>
    <t>SERVICIOS BIBLIOTECARIOS SERVICIOS DE CONTABILIDAD</t>
  </si>
  <si>
    <t>2.3.2.02.02.008.3301085.82221.201</t>
  </si>
  <si>
    <t>SERVICIOS BIBLIOTECARIOS SERVICIOS DE CONSULTORA EN GESTIN ESTRATGICA</t>
  </si>
  <si>
    <t>2.3.2.02.02.008.3301085.83111.201</t>
  </si>
  <si>
    <t>SERVICIOS BIBLIOTECARIOS SERVICIOS DE CONSULTORA EN GESTIN FINANCIERA</t>
  </si>
  <si>
    <t>2.3.2.02.02.008.3301085.83112.201</t>
  </si>
  <si>
    <t>SERVICIOS BIBLIOTECARIOS SERVICIOS DE CONSULTORA EN ADMINISTRACIN DEL RECURSO HUMANO</t>
  </si>
  <si>
    <t>2.3.2.02.02.008.3301085.83113.201</t>
  </si>
  <si>
    <t>SERVICIOS PRESTADOS A LAS EMPRESAS Y SERVICIOS DE PRODUCCIN201</t>
  </si>
  <si>
    <t>SERVICIOS BIBLIOTECARIOS SERVICIOS DE SOPORTE EN TECNOLOGAS DE LA INFORMACIN (TI)</t>
  </si>
  <si>
    <t>2.3.2.02.02.008.3301085.83132.201</t>
  </si>
  <si>
    <t>SERVICIOS BIBLIOTECARIOS SERVICIOS DE ALOJAMIENTO DE SITIOS WEB (HOSTING)</t>
  </si>
  <si>
    <t>2.3.2.02.02.008.3301085.83151.201</t>
  </si>
  <si>
    <t>SERVICIOS BIBLIOTECARIOS OTROS SERVICIOS DE ALOJAMIENTO Y SUMINISTRO DE INFRAESTRUCTURA EN TECNOLOGA DE LA INFORMACIN (TI)</t>
  </si>
  <si>
    <t>2.3.2.02.02.008.3301085.83159.201</t>
  </si>
  <si>
    <t>SERVICIOS BIBLIOTECARIOS SERVICIOS DE ASESORA EN INGENIERA</t>
  </si>
  <si>
    <t>2.3.2.02.02.008.3301085.83310.201</t>
  </si>
  <si>
    <t>SERVICIOS BIBLIOTECARIOS SERVICIOS DE SOFTWARE EN LNEA (ONLINE)</t>
  </si>
  <si>
    <t>2.3.2.02.02.008.3301085.84392.201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</si>
  <si>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</si>
  <si>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</si>
  <si>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</si>
  <si>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</si>
  <si>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</si>
  <si>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</si>
  <si>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SERVICIO DE EDUCACIN INFORMAL EN REAS ARTSTICAS Y CULTURALES SERVICIOS DE ASESORAMIENTO Y REPRESENTACIN JURDICA RELATIVOS A OTROS CAMPOS DEL DERECHO</t>
  </si>
  <si>
    <t>2.3.2.02.02.008.3301087.82120.259</t>
  </si>
  <si>
    <t>SERVICIO DE EDUCACION INFORMAL EN AREAS ARTSTICAS Y CULTURALES SERVICIOS ADMINISTRATIVOS COMBINADOS DE OFICINA</t>
  </si>
  <si>
    <t>2.3.2.02.02.008.3301087.85940.259</t>
  </si>
  <si>
    <t>SERVICIOS PRESTADOS A LAS EMPRESAS Y SERVICIOS DE PRODUCCION 259</t>
  </si>
  <si>
    <t>SERVICIO DE EDUCACIN INFORMAL EN REAS ARTSTICAS Y CULTURALES SERVICIO DE REPARACIN DE INSTRUMENTOS MUSICALES</t>
  </si>
  <si>
    <t>2.3.2.02.02.008.3301087.8729003.219</t>
  </si>
  <si>
    <t>CULTURA PROMOCION Y ACCESO EFECTIVO A PROCESOS CULTURALES Y ARTISTICOS SERVICIO DE EDUCACIN INFORMAL EN REAS ARTSTICAS Y CULTURALES 219</t>
  </si>
  <si>
    <t>SERVICIO DE EDUCACIN INFORMAL EN REAS ARTSTICAS Y CULTURALES SERVICIOS DE EDUCACIN SUPERIOR NIVEL PREGRADO TCNICA PROFESIONAL Y TECNOLGICA</t>
  </si>
  <si>
    <t>2.3.2.02.02.008.3301087.92511.212</t>
  </si>
  <si>
    <t>SERVICIOS PRESTADOS A LAS EMPRESAS Y SERVICIOS DE PRODUCCION 212</t>
  </si>
  <si>
    <t>SERVICIO DE EDUCACIN INFORMAL EN REAS ARTSTICAS Y CULTURALES SERVICIOS DE EDUCACIN ARTSTICA Y CULTURAL</t>
  </si>
  <si>
    <t>2.3.2.02.02.008.3301087.92911.212</t>
  </si>
  <si>
    <t>SERVICIOS PRESTADOS A LAS EMPRESAS Y SERVICIOS DE PRODUCCIN 212</t>
  </si>
  <si>
    <t>2.3.2.02.02.008.3301087.92911.259</t>
  </si>
  <si>
    <t>SERVICIO DE EDUCACIN INFORMAL EN REAS ARTSTICAS Y CULTURALES SERVICIOS DE PROMOCIN Y GESTIN DE ACTIVIDADES DE ARTES ESCNICAS</t>
  </si>
  <si>
    <t>2.3.2.02.02.008.3301087.96210.259</t>
  </si>
  <si>
    <t>2.3.2.02.02.008.3302044.85961.219</t>
  </si>
  <si>
    <t>CULTURA GESTION, PROTECCION Y SALVAGUARDIA DEL PATRIMONIO CULTURAL COLOMBIANO SERVICIO DE PROMOCION DE ACTIVIDADES CULTURALES 219</t>
  </si>
  <si>
    <t>SERVICIO DE PROMOCIN DE ACTIVIDADES CULTURALES SERVICIOS DE EDICIN AUDIOVISUAL</t>
  </si>
  <si>
    <t>2.3.2.02.02.008.3302044.96131.219</t>
  </si>
  <si>
    <t>SERVICIO DE PROMOCIN DE ACTIVIDADES CULTURALES SERVICIOS DE EFECTOS VISUALES</t>
  </si>
  <si>
    <t>2.3.2.02.02.008.3302044.96134.219</t>
  </si>
  <si>
    <t>SERVICIO DE EVALUACIN DE INSTRUMENTOS ARCHIVSTICOS SERVICIOS DE ASESORA EN ARQUITECTURA</t>
  </si>
  <si>
    <t>2.3.2.02.02.008.3302072.83211.201</t>
  </si>
  <si>
    <t>DOCUMENTOS DE PLANEACIN SERVICIOS DE DISEÑO Y DESARROLLO DE APLICACIONES EN TECNOLOGAS DE LA INFORMACIN (TI)</t>
  </si>
  <si>
    <t>2.3.2.02.02.008.3399056.83141.219</t>
  </si>
  <si>
    <t>CULTURA FORTALECIMIENTO DE LA GESTION Y DIRECCIN DEL SECTOR CULTURA DOCUMENTOS DE PLANEACION 219</t>
  </si>
  <si>
    <t>SERVICIO DE ASISTENCIA TCNICA EN ASUNTOS DE GESTIN DOCUMENTAL SERVICIOS INTEGRALES DE PUBLICIDAD</t>
  </si>
  <si>
    <t>2.3.2.02.02.008.3502046.83611.201</t>
  </si>
  <si>
    <t>SERVICIOS INTEGRALES DE PUBLICIDAD 201</t>
  </si>
  <si>
    <t>SERVICIO DE ASISTENCIA TCNICA EN ASUNTOS DE GESTIN DOCUMENTAL SERVICIOS ADMINISTRATIVOS COMBINADOS DE OFICINA</t>
  </si>
  <si>
    <t>2.3.2.02.02.008.3502046.85940.201</t>
  </si>
  <si>
    <t>SERVICIO DE SALVAGUARDIA AL PATRIMONIO INMATERIAL SERVICIOS DE GUAS DE TURISMO</t>
  </si>
  <si>
    <t>2.3.2.02.02.008.3502049.85550.201</t>
  </si>
  <si>
    <t>SALAS DE EDICIN SERVICIOS DE PRODUCCIN DE PROGRAMAS DE RADIO</t>
  </si>
  <si>
    <t>2.3.2.02.02.009.2301011.96122.201</t>
  </si>
  <si>
    <t>2.3.2.02.02.009.2301011.96122.259</t>
  </si>
  <si>
    <t>TECNOLOGIAS DE LA INFORMACION Y LAS COMUNICACIONES FACILITAR EL ACCESO Y USO DE LAS TECNOLOGAS DE LA INFORMACIN Y LAS COMUNICACIONES (TIC) EN TODO EL TERRITORIO NACIONAL SALAS DE EDICIN 259</t>
  </si>
  <si>
    <t>SALAS DE EDICIN SERVICIOS DE EDICIN AUDIOVISUAL</t>
  </si>
  <si>
    <t>2.3.2.02.02.009.2301011.96131.201</t>
  </si>
  <si>
    <t>SERVICIO DE EDUCACIN INFORMAL EN TECNOLOGAS DE LA INFORMACIN SERVICIOS DE MUSEOS, EXCEPTO LOS SERVICIOS DE PRESERVACIN DE LUGARES Y EDIFICIOS HISTRICOS</t>
  </si>
  <si>
    <t>2.3.2.02.02.009.2301030.96411.259</t>
  </si>
  <si>
    <t>TECNOLOGIAS DE LA INFORMACION Y LAS COMUNICACIONES FACILITAR EL ACCESO Y USO DE LAS TECNOLOGAS DE LA INFORMACIN Y LAS COMUNICACIONES (TIC) EN TODO EL TERRITORIO NACIONAL SERVICIO DE EDUCACIN INFORMAL EN TECNOLOGAS DE LA INFORMACIN 259</t>
  </si>
  <si>
    <t>DOCUMENTOS DE LINEAMIENTOS TCNICOS PARA LA CONSERVACIN DE LA BIODIVERSIDAD Y SUS SERVICIOS ECO SISTMICOS SERVICIOS DE PRESERVACIN DE LUGARES Y EDIFICIOS HISTRICOS</t>
  </si>
  <si>
    <t>2.3.2.02.02.009.3202001.96412.244</t>
  </si>
  <si>
    <t>AMBIENTE Y DESARROLLO SOSTENIBLE CONSERVACIN DE LA BIODIVERSIDAD Y SUS SERVICIOS ECOSISTMICOS DOCUMENTOS DE LINEAMIENTOS TCNICOS PARA LA CONSERVACIN DE LA BIODIVERSIDAD Y SUS SERVICIOS ECO SISTMICOS 244</t>
  </si>
  <si>
    <t>2.3.2.02.02.009.3202001.96412.259</t>
  </si>
  <si>
    <t>AMBIENTE Y DESARROLLO SOSTENIBLE CONSERVACIN DE LA BIODIVERSIDAD Y SUS SERVICIOS ECOSISTMICOS DOCUMENTOS DE LINEAMIENTOS TCNICOS PARA LA CONSERVACIN DE LA BIODIVERSIDAD Y SUS SERVICIOS ECO SISTMICOS 259</t>
  </si>
  <si>
    <t>SERVICIO DE EDUCACIN INFORMAL AL SECTOR ARTSTICO Y CULTURAL SERVICIOS DE EDUCACIN ARTSTICA Y CULTURAL</t>
  </si>
  <si>
    <t>2.3.2.02.02.009.3301051.92911.259</t>
  </si>
  <si>
    <t>CULTURA PROMOCIN Y ACCESO EFECTIVO A PROCESOS CULTURALES Y ARTSTICOS SERVICIO DE EDUCACIN INFORMAL AL SECTOR ARTSTICO Y CULTURAL 259</t>
  </si>
  <si>
    <t>SERVICIO DE PROMOCIN DE ACTIVIDADES CULTURALES SERVICIOS DE LA ADMINISTRACIN PBLICA RELACIONADOS CON EL TURISMO</t>
  </si>
  <si>
    <t>2.3.2.02.02.009.3301053.91136.201</t>
  </si>
  <si>
    <t>SERVICIO DE PROMOCIN DE ACTIVIDADES CULTURALES SERVICIOS DE EDUCACIN ARTSTICA Y CULTURAL</t>
  </si>
  <si>
    <t>2.3.2.02.02.009.3301053.92911.259</t>
  </si>
  <si>
    <t>CULTURA PROMOCIN Y ACCESO EFECTIVO A PROCESOS CULTURALES Y ARTSTICOS SERVICIO DE PROMOCIN DE ACTIVIDADES CULTURALES 259</t>
  </si>
  <si>
    <t>SERVICIO DE PROMOCIN DE ACTIVIDADES CULTURALES SERVICIOS DE PROMOCIN Y GESTIN DE ACTIVIDADES DE ARTES ESCNICAS</t>
  </si>
  <si>
    <t>2.3.2.02.02.009.3301053.96210.201</t>
  </si>
  <si>
    <t>SERVICIO DE PROMOCIN DE ACTIVIDADES CULTURALES OTROS SERVICIOS DE ARTES ESCNICAS, EVENTOS CULTURALES Y DE ENTRETENIMIENTO EN VIVO</t>
  </si>
  <si>
    <t>2.3.2.02.02.009.3301053.96290.259</t>
  </si>
  <si>
    <t>OTROS SERVICIOS DE ARTES, EVENTOS CULTURALES Y DE ENTRETENIMIENTO EN VIVO 259</t>
  </si>
  <si>
    <t>SERVICIO DE APOYO FINANCIERO AL SECTOR ARTSTICO Y CULTURAL SERVICIOS DE OTORGAMIENTO DE APOYO ECONMICO NO REEMBOLSABLE (SUBVENCIONES)</t>
  </si>
  <si>
    <t>2.3.2.02.02.009.3301054.95996.259</t>
  </si>
  <si>
    <t>CULTURA PROMOCIN Y ACCESO EFECTIVO A PROCESOS CULTURALES Y ARTSTICOS SERVICIO DE APOYO FINANCIERO AL SECTOR ARTSTICO Y CULTURAL 259</t>
  </si>
  <si>
    <t>SERVICIO DE APOYO FINANCIERO AL SECTOR ARTSTICO Y CULTURAL SERVICIOS DE PROMOCIN Y GESTIN DE ACTIVIDADES DE ARTES ESCNICAS</t>
  </si>
  <si>
    <t>2.3.2.02.02.009.3301054.96210.201</t>
  </si>
  <si>
    <t>2.3.2.02.02.009.3301054.96210.259</t>
  </si>
  <si>
    <t>2.3.2.02.02.009.3301054.96220.201</t>
  </si>
  <si>
    <t>CULTURA PROMOCIN Y ACCESO EFECTIVO A PROCESOS CULTURALES Y ARTSTICOS SERVICIO DE APOYO FINANCIERO AL SECTOR ARTSTICO Y CULTURAL 201</t>
  </si>
  <si>
    <t>SERVICIOS BIBLIOTECARIOS SERVICIOS DE EDUCACIN ARTSTICA Y CULTURAL</t>
  </si>
  <si>
    <t>2.3.2.02.02.009.3301085.92911.201</t>
  </si>
  <si>
    <t>CULTURA PROMOCIN Y ACCESO EFECTIVO A PROCESOS CULTURALES Y ARTSTICOS SERVICIOS BIBLIOTECARIOS 201</t>
  </si>
  <si>
    <t>2.3.2.02.02.009.3301085.92911.259</t>
  </si>
  <si>
    <t>CULTURA PROMOCIN Y ACCESO EFECTIVO A PROCESOS CULTURALES Y ARTSTICOS SERVICIOS BIBLIOTECARIOS 259</t>
  </si>
  <si>
    <t>SERVICIOS BIBLIOTECARIOS SERVICIOS DE PROMOCIN Y GESTIN DE ACTIVIDADES DE ARTES ESCNICAS</t>
  </si>
  <si>
    <t>2.3.2.02.02.009.3301085.96210.201</t>
  </si>
  <si>
    <t>2.3.2.02.02.009.3301085.96210.259</t>
  </si>
  <si>
    <t>SERVICIO DE EDUCACIN INFORMAL EN REAS ARTSTICAS Y CULTURALES SERVICIOS DE LA ADMINISTRACIN PBLICA RELACIONADOS CON LA SALUD</t>
  </si>
  <si>
    <t>2.3.2.02.02.009.3301087.91122.259</t>
  </si>
  <si>
    <t>CULTURA PROMOCIN Y ACCESO EFECTIVO A PROCESOS CULTURALES Y ARTSTICOS SERVICIO DE EDUCACIN INFORMAL EN REAS ARTSTICAS Y CULTURALES 259</t>
  </si>
  <si>
    <t>2.3.2.02.02.009.3301087.92511.259</t>
  </si>
  <si>
    <t>CULTURA PROMOCION Y ACCESO EFECTIVO A PROCESOS CULTURALES Y ARTSTICOS SERVICIO DE EDUCACIN INFORMAL EN AREAS ARTSTICAS Y CULTURALES 259</t>
  </si>
  <si>
    <t>2.3.2.02.02.009.3301087.92911.259</t>
  </si>
  <si>
    <t>SERVICIO DE EDUCACIN INFORMAL EN REAS ARTSTICAS Y CULTURALES SERVICIOS DE APOYO EDUCATIVO</t>
  </si>
  <si>
    <t>2.3.2.02.02.009.3301087.92920.259</t>
  </si>
  <si>
    <t>SERVICIO DE EDUCACIN INFORMAL EN REAS ARTSTICAS Y CULTURALES OTROS SERVICIOS DE ARTES ESCNICAS, EVENTOS CULTURALES Y DE ENTRETENIMIENTO EN VIVO</t>
  </si>
  <si>
    <t>2.3.2.02.02.009.3301087.96290.259</t>
  </si>
  <si>
    <t>SERVICIO DE EDUCACIN INFORMAL EN REAS ARTSTICAS Y CULTURALES SERVICIOS DE ARTISTAS INTRPRETES</t>
  </si>
  <si>
    <t>2.3.2.02.02.009.3301087.96310.259</t>
  </si>
  <si>
    <t>SERVICIO DE ASISTENCIA TCNICA EN GESTIN ARTSTICA Y CULTURAL SERVICIOS DE PROMOCIN Y GESTIN DE ACTIVIDADES DE ARTES ESCNICAS</t>
  </si>
  <si>
    <t>2.3.2.02.02.009.3301095.96210.259</t>
  </si>
  <si>
    <t>CULTURA PROMOCIN Y ACCESO EFECTIVO A PROCESOS CULTURALES Y ARTSTICOS SERVICIO DE ASISTENCIA TCNICA EN GESTIN ARTSTICA Y CULTURAL259</t>
  </si>
  <si>
    <t>2.3.2.02.02.009.3302044.92911.201</t>
  </si>
  <si>
    <t>SERVICIOS DE EDUCACIN ARTSTICA Y CULTURAL 201</t>
  </si>
  <si>
    <t>SERVICIO DE PROMOCIN DE ACTIVIDADES CULTURALES SERVICIOS DE DISEÑO Y EDICIN DE SONIDO PARA OBRAS AUDIOVISUALES</t>
  </si>
  <si>
    <t>2.3.2.02.02.009.3302044.96137.201</t>
  </si>
  <si>
    <t>CULTURA GESTIN, PROTECCIN Y SALVAGUARDIA DEL PATRIMONIO CULTURAL COLOMBIANO SERVICIO DE PROMOCIN DE ACTIVIDADES CULTURALES 201</t>
  </si>
  <si>
    <t>2.3.2.02.02.009.3302044.96210.201</t>
  </si>
  <si>
    <t>SERVICIOS DE PROMOCIN Y GESTIN DE ACTIVIDADES DE ARTES ESCNICAS 201</t>
  </si>
  <si>
    <t>2.3.2.02.02.009.3302044.96210.259</t>
  </si>
  <si>
    <t>CULTURA GESTIN, PROTECCIN Y SALVAGUARDIA DEL PATRIMONIO CULTURAL COLOMBIANO SERVICIO DE PROMOCIN DE ACTIVIDADES CULTURALES 259</t>
  </si>
  <si>
    <t>SERVICIO DE EDUCACIN INFORMAL EN ASUNTOS TURSTICOS</t>
  </si>
  <si>
    <t>2.3.2.02.02.009.3502045.91136.201</t>
  </si>
  <si>
    <t>COMERCIO, INDUSTRIA Y TURISMO PRODUCTIVIDAD Y COMPETITIVIDAD DE LAS EMPRESAS COLOMBIANAS SERVICIO DE EDUCACIN INFORMAL EN ASUNTOS TURSTICOS 201</t>
  </si>
  <si>
    <t>SERVICIO DE PROMOCIN TURSTICA SERVICIOS DE LA ADMINISTRACIN PBLICA RELACIONADOS CON EL TURISMO</t>
  </si>
  <si>
    <t>2.3.2.02.02.009.3502046.91136.201</t>
  </si>
  <si>
    <t>COMERCIO, INDUSTRIA Y TURISMO PRODUCTIVIDAD Y COMPETITIVIDAD DE LAS EMPRESAS COLOMBIANAS SERVICIO DE PROMOCIN TURSTICA 201</t>
  </si>
  <si>
    <t>SERVICIO DE CIRCUITO TURSTICO SERVICIOS DE LA ADMINISTRACIN PBLICA RELACIONADOS CON EL TURISMO</t>
  </si>
  <si>
    <t>2.3.2.02.02.009.3502049.91136.201</t>
  </si>
  <si>
    <t>COMERCIO, INDUSTRIA Y TURISMO PRODUCTIVIDAD Y COMPETITIVIDAD DE LAS EMPRESAS COLOMBIANAS SERVICIO DE CIRCUITO TURSTICO 201</t>
  </si>
  <si>
    <t>ACCESO A SOLUCIONES DE VIVIENDA DOCUMENTOS DE PLANEACION AMBIENTE Y DESARROLLO SOSTENIBLE CONSERVACION DE LA BIODIVERSIDAD Y SUS SERVICIOS ECOSISTEMICOS DOCUMENTOS DE LINEAMIENTOS TECNICOS PARA LA CONSERVACION DE LA BIODIVERSIDAD Y SUS SERVICIOS ECO SISTEMICOS</t>
  </si>
  <si>
    <t>2.3.2.02.02.005.4001004.54112.201</t>
  </si>
  <si>
    <t>VIVIENDA, CIUDAD Y TERRITORIO ACCESO A SOLUCIONES DE VIVIENDA DOCUMENTOS DE PLANEACION 201</t>
  </si>
  <si>
    <t>ACCESO A SOLUCIONES DE VIVIENDA SERVICIO DE APOYO FINANCIERO PARA ADQUISICION DE VIVIENDA SERVICIOS GENERALES DE CONSTRUCCIN DE EDIFICACIONES DE UNA Y DOS VIVIENDAS</t>
  </si>
  <si>
    <t>2.3.2.02.02.005.4001031.54111.201</t>
  </si>
  <si>
    <t>VIVIENDA, CIUDAD Y TERRITORIO ACCESO A SOLUCIONES DE VIVIENDA SERVICIO DE APOYO FINANCIERO PARA ADQUISICION DE VIVIENDA 201</t>
  </si>
  <si>
    <t>ACCESO A SOLUCIONES DE VIVIENDA VIVIENDA DE INTERES PRIORITARIO MEJORADAS SERVICIOS GENERALES DE CONSTRUCCION DE EDIFICACIONES DE UNA Y DOS VIVIENDAS</t>
  </si>
  <si>
    <t>2.3.2.02.02.005.4001041.54111.201</t>
  </si>
  <si>
    <t>VIVIENDA, CIUDAD Y TERRITORIO ACCESO A SOLUCIONES DE VIVIENDA VIVIENDA DE INTERES PRIORITARIO MEJORADAS 201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</si>
  <si>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</si>
  <si>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</si>
  <si>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VIVIENDA, CIUDAD Y TERRITORIO ACCESO A SOLUCIONES DE VIVIENDA VIVIENDA DE INTERES SOCIAL CONSTRUIDAS 201</t>
  </si>
  <si>
    <t>VIVIENDA, CIUDAD Y TERRITORIO ACCESO A SOLUCIONES DE VIVIENDA SERVICIO DE APOYO FINANCIERO PARA ADQUISICION DE VIVIENDA SERVICIOS GENERALES DE CONSTRUCCIN DE EDIFICACIONES DE UNA Y DOS VIVIENDAS</t>
  </si>
  <si>
    <t>2.3.2.02.02.009.4001031.54111.201</t>
  </si>
  <si>
    <t>ACCESO A SOLUCIONES DE VIVIENDA VIVIENDA DE INTERES SOCIAL CONSTRUIDAS SERVICIOS GENERALES DE CONSTRUCCION DE EDIFICACIONES DE UNA Y DOS VIVIENDAS</t>
  </si>
  <si>
    <t>2.3.2.02.02.009.4001042.54111.201</t>
  </si>
  <si>
    <t>INCLUSION SOCIAL Y PRODUCTIVA PARA LA POBLACON EN SITUACIN DE VULNERABILIDAD SERVICIO DE ACOMPAÑAMIENTO FAMILIAR Y COMUNITARIO PARA LA SUPERACION DE LA POBREZA SERVICIOS GENERALES DE CONSTRUCCION DE EDIFICACIONES DE UNA Y DOS VIVIENDAS</t>
  </si>
  <si>
    <t>2.3.2.02.02.009.4103050.54111.201</t>
  </si>
  <si>
    <t>INCLUSION SOCIAL Y RECONCILIACION INCLUSION SOCIAL Y PRODUCTIVA PARA LA POBLACION EN SITUACION DE VULNERABILIDAD SERVICIO DE ACOMPAÑAMIENTO FAMILIAR Y COMUNITARIO PARA LA SUPERACION DE LA POBREZA 201</t>
  </si>
  <si>
    <t>SERVICIO DE GESTION DE OFERTA SOCIAL PARA LA POBLACION VULNERABLE SERVICIOS GENERALES DE CONSTRUCCION DE EDIFICACIONES DE UNA Y DOS VIVIENDAS</t>
  </si>
  <si>
    <t>2.3.2.02.02.009.4103052.54111.201</t>
  </si>
  <si>
    <t>INCLUSION SOCIAL Y RECONCILIACION INCLUSION SOCIAL Y PRODUCTIVA PARA LA POBLACION EN SITUACION DE VULNERABILIDAD SERVICIO DE GESTION DE OFERTA SOCIAL PARA LA POBLACION VULNERABLE 201</t>
  </si>
  <si>
    <t>SERVICIOS DE ASESORAMIENTO Y REPRESENTACIN JURDICA RELATIVOS A OTROS CAMPOS DEL DERECHO</t>
  </si>
  <si>
    <t>2.3.2.02.02.008.1205001.82120.201</t>
  </si>
  <si>
    <t>2.3.2.02.02.008.1205006.82120.201</t>
  </si>
  <si>
    <t>2.3.2.02.02.008.1205006.83152.201</t>
  </si>
  <si>
    <t>SERVICIO DE ASISTENCIA TCNICA SERVICIOS DE ASESORAMIENTO Y REPRESENTACIN JURDICA RELATIVOS A OTROS CAMPOS DEL DERECHO</t>
  </si>
  <si>
    <t>2.3.2.02.02.008.4501001.82120.201</t>
  </si>
  <si>
    <t>DEFENSA JURDICA DEL ESTADO DOCUMENTOS NORMATIVOS SERVICIOS DE SUMINISTRO DE APLICACIONES</t>
  </si>
  <si>
    <t>2.3.2.02.02.008.4501001.83152.201</t>
  </si>
  <si>
    <t>2.3.2.02.02.006.3502105.69112.201</t>
  </si>
  <si>
    <t>COMERCIO, INDUSTRIA Y TURISMO PRODUCTIVIDAD Y COMPETITIVIDAD DE LAS EMPRESAS COLOMBIANAS SERVICIO DE ASISTENCIA TECNICA A UNIDADES ARTESANALES PARA ACCEDER A MERCADOS ELECTRONICOS 201</t>
  </si>
  <si>
    <t>SERVICIO DE ASISTENCIA TECNICA A UNIDADES ARTESANALES PARA ACCEDER A MERCADOS ELECTRONICOS SERVICIOS DE ALQUILER O ARRENDAMIENTO CON O SIN OPCIN DE COMPRA, RELATIVOS A BIENES INMUEBLES NO RESIDENCIALES (DIFERENTES A VIVIENDA), PROPIOS O ARRENDADOS</t>
  </si>
  <si>
    <t>2.3.2.02.02.007.3502105.72112.201</t>
  </si>
  <si>
    <t>SERVICIO DE ASISTENCIA TECNICA A UNIDADES ARTESANALES PARA ACCEDER A MERCADOS ELECTRONICOS SERVICIOS DE GESTION DE DESARROLLO EMPRESARIAL</t>
  </si>
  <si>
    <t>2.3.2.02.02.009.3502105.83117.201</t>
  </si>
  <si>
    <t>DOCUMENTOS DE LINEAMIENTOS TECNICOS SERVICIOS DE GESTION Y COLOCACION DE EMPLEO</t>
  </si>
  <si>
    <t>2.3.2.02.02.009.3602039.85113.201</t>
  </si>
  <si>
    <t>TRABAJO GENERACION Y FORMALIZACION DEL EMPLEO DOCUMENTOS DE LINEAMIENTOS TECNICOS 201</t>
  </si>
  <si>
    <t>INSPECCION, VIGILANCIA Y CONTROL SERVICIO DE AUDITORIA Y VISITAS INSPECTIVAS</t>
  </si>
  <si>
    <t>2.3.2.02.02.009.1903016.91122.285</t>
  </si>
  <si>
    <t>SALUD Y PROTECCION SOCIAL INSPECCION, VIGILANCIA Y CONTROL SERVICIO DE AUDITORIA Y VISITAS INSPECTIVAS 285</t>
  </si>
  <si>
    <t>INSPECCIN, VIGILANCIA Y CONTROL SERVICIO DE INFORMACIN DE VIGILANCIA EPIDEMIOLGICA</t>
  </si>
  <si>
    <t>2.3.2.02.02.009.1903031.91122.201</t>
  </si>
  <si>
    <t>SALUD Y PROTECCION SOCIAL INSPECCION, VIGILANCIA Y CONTROL SERVICIO DE INFORMACION DE VIGILANCIA EPIDEMIOLOGICA 201</t>
  </si>
  <si>
    <t>2.3.2.02.02.009.1903031.91122.209</t>
  </si>
  <si>
    <t>SALUD Y PROTECCION SOCIAL INSPECCION, VIGILANCIA Y CONTROL SERVICIO DE INFORMACION DE VIGILANCIA EPIDEMIOLOGICA 209</t>
  </si>
  <si>
    <t>NSPECCIN, VIGILANCIA Y CONTROL SERVICIO DE PROMOCIN, PREVENCIN, VIGILANCIA Y CONTROL DE VECTORES Y ZOONOSIS</t>
  </si>
  <si>
    <t>2.3.2.02.02.009.1903038.91122.201</t>
  </si>
  <si>
    <t>SALUD Y PROTECCION SOCIAL INSPECCION, VIGILANCIA Y CONTROL SERVICIO DE PROMOCION, PREVENCION, VIGILANCIA Y CONTROL DE VECTORES Y ZOONOSIS 201</t>
  </si>
  <si>
    <t>2.3.2.02.02.009.1903038.91122.270</t>
  </si>
  <si>
    <t>SALUD Y PROTECCION SOCIAL INSPECCION, VIGILANCIA Y CONTROL SERVICIO DE PROMOCION, PREVENCION, VIGILANCIA Y CONTROL DE VECTORES Y ZOONOSIS 270</t>
  </si>
  <si>
    <t>SERVICIO DE VIGILANCIA DE CALIDAD DEL AGUA PARA CONSUMO HUMANO, RECOLECCION, TRANSPORTE Y DISPOSICION FINAL DE RESIDUOS SOLIDOS MANEJO Y DISPOSICION FINAL DE RADIACIONES IONIZANTES, EXCRETAS, RESIDUOS LIQUIDOS Y AGUAS SERVIDAS Y CALIDAD DEL AIRE.</t>
  </si>
  <si>
    <t>2.3.2.02.02.009.1903040.91122.201</t>
  </si>
  <si>
    <t>SALUD Y PROTECCION SOCIAL INSPECCION, VIGILANCIA Y CONTROL SERVICIO DE VIGILANCIA DE CALIDAD DEL AGUA PARA CONSUMO HUMANO, RECOLECCION, TRANSPORTE Y DISPOSICION FINAL DE RESIDUOS SOLIDOS MANEJO Y DISPOSICION FINAL DE RADIACIONES 201</t>
  </si>
  <si>
    <t>INSPECCION VIGILANCIA Y CONTROL SERVICIO DE VIGILANCIA DE CALIDAD DEL AGUA PARA CONSUMO HUMANO, RECOLECCION, TRANSPORTE Y DISPOSICION FINAL DE RESIDUOS SOLIDOS MANEJO Y DISPOSICION FINAL DE RADIACIONES IONIZANTES, EXCRETAS, RESIDUOS LIQUIDOS Y AGUAS SERVIDAS Y CALIDAD DEL AIRE.</t>
  </si>
  <si>
    <t>2.3.2.02.02.009.1903040.94219.209</t>
  </si>
  <si>
    <t>SALUD Y PROTECCION SOCIAL INSPECCIN, VIGILANCIA Y CONTROL SERVICIO DE VIGILANCIA DE CALIDAD DEL AGUA PARA CONSUMO HUMANO, RECOLECCIN, TRANSPORTE Y DISPOSICIN FINAL DE RESIDUOS SLIDOS MANEJO Y DISPOSICIN FINAL DE RADIACIONES 209</t>
  </si>
  <si>
    <t>SERVICIO DE VIGILANCIA Y CONTROL SANITARIO DE LOS FACTORES DE RIESGO PARA LA SALUD, EN LOS ESTABLECIMIENTOS Y ESPACIOS QUE PUEDEN GENERAR RIESGOS PARA LA POBLACION</t>
  </si>
  <si>
    <t>2.3.2.02.02.009.1903042.91122.201</t>
  </si>
  <si>
    <t>SALUD Y PROTECCION SOCIAL INSPECCION, VIGILANCIA Y CONTROL SERVICIO DE VIGILANCIA Y CONTROL SANITARIO DE LOS FACTORES DE RIESGO PARA LA SALUD, EN LOS ESTABLECIMIENTOS Y ESPACIOS QUE PUEDEN GENERAR RIESGOS PARA LA POBLACION 201</t>
  </si>
  <si>
    <t>2.3.2.02.02.009.1903042.91122.209</t>
  </si>
  <si>
    <t>SALUD Y PROTECCION SOCIAL INSPECCION, VIGILANCIA Y CONTROL SERVICIO DE VIGILANCIA Y CONTROL SANITARIO DE LOS FACTORES DE RIESGO PARA LA SALUD, EN LOS ESTABLECIMIENTOS Y ESPACIOS QUE PUEDEN GENERAR RIESGOS PARA LA POBLACION 209</t>
  </si>
  <si>
    <t>SALUD PUBLICA SERVICIO DE EDUCACION INFORMAL EN TEMAS DE SALUD PUBLICA</t>
  </si>
  <si>
    <t>2.3.2.02.02.009.1905019.91122.201</t>
  </si>
  <si>
    <t>SALUD Y PROTECCION SOCIAL SALUD PUBLICA SERVICIO DE EDUCACION INFORMAL EN TEMAS DE SALUD PUBLICA 201</t>
  </si>
  <si>
    <t>2.3.2.02.02.009.1905019.91122.209</t>
  </si>
  <si>
    <t>SALUD Y PROTECCION SOCIAL SALUD PUBLICA SERVICIO DE EDUCACION INFORMAL EN TEMAS DE SALUD PUBLICA 209</t>
  </si>
  <si>
    <t>2.3.2.02.02.009.1905019.91122.270</t>
  </si>
  <si>
    <t>SALUD Y PROTECCION SOCIAL SALUD PUBLICA SERVICIO DE EDUCACION INFORMAL EN TEMAS DE SALUD PUBLICA 270</t>
  </si>
  <si>
    <t>2.3.2.02.02.009.1905019.91122.285</t>
  </si>
  <si>
    <t>SALUD Y PROTECCION SOCIAL SALUD PUBLICA SERVICIO DE EDUCACION INFORMAL EN TEMAS DE SALUD PUBLICA 285</t>
  </si>
  <si>
    <t>SALUD PUBLICA SERVICIO DE GESTION DEL RIESGO EN TEMAS DE SALUD SEXUAL Y REPRODUCTIVA</t>
  </si>
  <si>
    <t>2.3.2.02.02.009.1905021.91122.209</t>
  </si>
  <si>
    <t>SALUD Y PROTECCION SOCIAL SALUD PUBLICA SERVICIO DE GESTION DEL RIESGO EN TEMAS DE SALUD SEXUAL Y REPRODUCTIVA 209</t>
  </si>
  <si>
    <t>SALUD PUBLICA SERVICIO DE GESTION DEL RIESGO EN TEMAS DE TRASTORNOS MENTALES</t>
  </si>
  <si>
    <t>2.3.2.02.02.009.1905022.91122.209</t>
  </si>
  <si>
    <t>SALUD Y PROTECCION SOCIAL SALUD PUBLICA SERVICIO DE GESTIN DEL RIESGO EN TEMAS DE TRASTORNOS MENTALES 209</t>
  </si>
  <si>
    <t>SALUD PUBLICA SERVICIO DE GESTION DEL RIESGO PARA ABORDAR CONDICIONES CRONICAS PREVALENTES</t>
  </si>
  <si>
    <t>2.3.2.02.02.009.1905023.91122.209</t>
  </si>
  <si>
    <t>SALUD Y PROTECCION SOCIAL SALUD PUBLICA SERVICIO DE GESTION DEL RIESGO PARA ABORDAR CONDICIONES CRONICAS PREVALENTES 209</t>
  </si>
  <si>
    <t>SALUD PUBLICA SERVICIO DE GESTION DEL RIESGO PARA ABORDAR SITUACIONES PREVALENTES DE ORIGEN LABORAL</t>
  </si>
  <si>
    <t>2.3.2.02.02.009.1905025.91122.209</t>
  </si>
  <si>
    <t>SALUD Y PROTECCION SOCIAL SALUD PUBLICA SERVICIO DE GESTION DEL RIESGO PARA ABORDAR SITUACIONES PREVALENTES DE ORIGEN LABORAL 209</t>
  </si>
  <si>
    <t>SALUD PUBLICA SERVICIO DE GESTION DEL RIESGO PARA ENFERMEDADES EMERGENTES, REEMERGENTES Y DESATENDIDAS</t>
  </si>
  <si>
    <t>2.3.2.02.02.009.1905026.91122.201</t>
  </si>
  <si>
    <t>SALUD Y PROTECCION SOCIAL SALUD PUBLICA SERVICIO DE GESTION DEL RIESGO PARA ENFERMEDADES EMERGENTES, REEMERGENTES Y DESATENDIDAS 201</t>
  </si>
  <si>
    <t>2.3.2.02.02.009.1905026.91122.209</t>
  </si>
  <si>
    <t>SALUD Y PROTECCION SOCIAL SALUD PUBLICA SERVICIO DE GESTION DEL RIESGO PARA ENFERMEDADES EMERGENTES, REEMERGENTES Y DESATENDIDAS 209</t>
  </si>
  <si>
    <t>SALUD PUBLICA SERVICIO DE GESTION DEL RIESGO PARA ENFERMEDADES INMUNOPREVENIBLES</t>
  </si>
  <si>
    <t>2.3.2.02.02.009.1905027.91122.209</t>
  </si>
  <si>
    <t>SALUD Y PROTECCION SOCIAL SALUD PUBLICA SERVICIO DE GESTION DEL RIESGO PARA ENFERMEDADES INMUNOPREVENIBLES 209</t>
  </si>
  <si>
    <t>SALUD PUBLICA SERVICIO DE GESTION DEL RIESGO PARA TEMAS DE CONSUMO, APROVECHAMIENTO BIOLOGICO, CALIDAD E INOCUIDAD DE LOS ALIMENTOS</t>
  </si>
  <si>
    <t>2.3.2.02.02.009.1905028.91122.209</t>
  </si>
  <si>
    <t>SALUD Y PROTECCION SOCIAL SALUD PUBLICA SERVICIO DE GESTION DEL RIESGO PARA TEMAS DE CONSUMO, APROVECHAMIENTO BIOLOGICO, CALIDAD E INOCUIDAD DE LOS ALIMENTOS 209</t>
  </si>
  <si>
    <t>SALUD PUBLICA SERVICIO DE ATENCIN EN SALUD PUBLICA EN SITUACIONES DE EMERGENCIAS Y DESASTRES</t>
  </si>
  <si>
    <t>2.3.2.02.02.009.1905030.91122.201</t>
  </si>
  <si>
    <t>SALUD Y PROTECCION SOCIAL SALUD PUBLICA SERVICIO DE ATENCIN EN SALUD PUBLICA EN SITUACIONES DE EMERGENCIAS Y DESASTRES 201</t>
  </si>
  <si>
    <t>2.3.2.02.02.009.1905030.91122.209</t>
  </si>
  <si>
    <t>SALUD Y PROTECCION SOCIAL SALUD PUBLICA SERVICIO DE ATENCIN EN SALUD PUBLICA EN SITUACIONES DE EMERGENCIAS Y DESASTRES 209</t>
  </si>
  <si>
    <t>SALUD PUBLICA SERVICIO DE GESTION TERRITORIAL PARA ATENCION EN SALUD PANDEMIAS A POBLACION AFECTADA POR EMERGENCIAS O DESASTRES</t>
  </si>
  <si>
    <t>2.3.2.02.02.009.1905035.91122.274</t>
  </si>
  <si>
    <t>SALUD Y PROTECCION SOCIAL SALUD PUBLICA SERVICIO DE GESTION TERRITORIAL PARA ATENCION EN SALUD PANDEMIAS A POBLACION AFECTADA POR EMERGENCIAS O DESASTRES 274</t>
  </si>
  <si>
    <t>ASEGURAMIENTO Y PRESTACION INTEGRAL DE SERVICIOS DE SALUD HOSPITALES DE PRIMER NIVEL DE ATENCION CONSTRUIDOS Y DOTADOS</t>
  </si>
  <si>
    <t>2.3.2.02.02.005.1906030.53129.269</t>
  </si>
  <si>
    <t>SALUD Y PROTECCION SOCIAL ASEGURAMIENTO Y PRESTACION INTEGRAL DE SERVICIOS DE SALUD HOSPITALES DE PRIMER NIVEL DE ATENCION CONSTRUIDOS Y DOTADOS 269</t>
  </si>
  <si>
    <t>2.3.2.02.02.005.1906030.53129.274</t>
  </si>
  <si>
    <t>SALUD Y PROTECCION SOCIAL ASEGURAMIENTO Y PRESTACION INTEGRAL DE SERVICIOS DE SALUD HOSPITALES DE PRIMER NIVEL DE ATENCION CONSTRUIDOS Y DOTADOS 274</t>
  </si>
  <si>
    <t>ASEGURAMIENTO Y PRESTACION INTEGRAL DE SERVICIOS DE SALUD SERVICIO DE ATENCION EN SALUD A LA POBLACION</t>
  </si>
  <si>
    <t>2.3.2.02.02.009.1906004.91310.208</t>
  </si>
  <si>
    <t>SALUD Y PROTECCION SOCIAL ASEGURAMIENTO Y PRESTACION INTEGRAL DE SERVICIOS DE SALUD SERVICIO DE ATENCION EN SALUD A LA POBLACION 208</t>
  </si>
  <si>
    <t>2.3.2.02.02.009.1906004.91310.279</t>
  </si>
  <si>
    <t>SALUD Y PROTECCION SOCIAL ASEGURAMIENTO Y PRESTACION INTEGRAL DE SERVICIOS DE SALUD SERVICIO DE ATENCION EN SALUD A LA POBLACION 279</t>
  </si>
  <si>
    <t>2.3.2.02.02.009.1906004.91310.281</t>
  </si>
  <si>
    <t>SALUD Y PROTECCION SOCIAL ASEGURAMIENTO Y PRESTACION INTEGRAL DE SERVICIOS DE SALUD SERVICIO DE ATENCION EN SALUD A LA POBLACION 281</t>
  </si>
  <si>
    <t>TRANSFERENCIAS Y APORTES DEPARTAMENTALES</t>
  </si>
  <si>
    <t>2.3.2.02.02.009.1906004.91310.285</t>
  </si>
  <si>
    <t>SALUD Y PROTECCION SOCIAL ASEGURAMIENTO Y PRESTACION INTEGRAL DE SERVICIOS DE SALUD SERVICIO DE ATENCION EN SALUD A LA POBLACION 285</t>
  </si>
  <si>
    <t>SALUD Y PROTECCION SOCIAL ASEGURAMIENTO Y PRESTACION INTEGRAL DE SERVICIOS DE SALUD SERVICIO DE ATENCION EN SALUD A LA POBLACION</t>
  </si>
  <si>
    <t>2.3.2.02.02.009.1906004.93121.274</t>
  </si>
  <si>
    <t>SALUD Y PROTECCION SOCIAL ASEGURAMIENTO Y PRESTACION INTEGRAL DE SERVICIOS DE SALUD SERVICIO DE ATENCION EN SALUD A LA POBLACION 274</t>
  </si>
  <si>
    <t>SALUD PUBLICA SERVICIO DE SUMINISTRO DE INSUMOS PARA EL MANEJO DE EVENTOS DE INTERES EN SALUD PUBLICA</t>
  </si>
  <si>
    <t>2.3.2.02.02.009.1905029.91122.272</t>
  </si>
  <si>
    <t>SALUD Y PROTECCION SOCIAL SALUD PUBLICA SERVICIO DE SUMINISTRO DE INSUMOS PARA EL MANEJO DE EVENTOS DE INTERES EN SALUD PUBLICA 272</t>
  </si>
  <si>
    <t>2.3.2.02.02.009.1905029.91122.285</t>
  </si>
  <si>
    <t>SALUD Y PROTECCION SOCIAL SALUD PUBLICA SERVICIO DE SUMINISTRO DE INSUMOS PARA EL MANEJO DE EVENTOS DE INTERES EN SALUD PUBLICA 285</t>
  </si>
  <si>
    <t>ASEGURAMIENTO Y PRESTACION INTEGRAL DE SERVICIOS DE SALUD SERVICIO DE ATENCIN EN SALUD A LA POBLACION</t>
  </si>
  <si>
    <t>2.3.2.02.02.009.1906004.93119.201</t>
  </si>
  <si>
    <t>SALUD Y PROTECCION SOCIAL ASEGURAMIENTO Y PRESTACION INTEGRAL DE SERVICIOS DE SALUD SERVICIO DE ATENCION EN SALUD A LA POBLACION 201</t>
  </si>
  <si>
    <t>ASEGURAMIENTO Y PRESTACION INTEGRAL DE SERVICIOS DE SALUD SERVICIO DE ASISTENCIA TECNICA A INSTITUCIONES PRESTADORAS DE SERVICIOS DE SALUD</t>
  </si>
  <si>
    <t>2.3.2.02.02.009.1906029.91122.271</t>
  </si>
  <si>
    <t>SALUD Y PROTECCION SOCIAL ASEGURAMIENTO Y PRESTACION INTEGRAL DE SERVICIOS DE SALUD SERVICIO DE ASISTENCIA TECNICA A INSTITUCIONES PRESTADORAS DE SERVICIOS DE SALUD 271</t>
  </si>
  <si>
    <t>2.3.2.02.02.009.1906029.91122.272</t>
  </si>
  <si>
    <t>SALUD Y PROTECCION SOCIAL ASEGURAMIENTO Y PRESTACION INTEGRAL DE SERVICIOS DE SALUD SERVICIO DE ASISTENCIA TECNICA A INSTITUCIONES PRESTADORAS DE SERVICIOS DE SALUD 272</t>
  </si>
  <si>
    <t>2.3.2.02.02.009.1906029.91122.274</t>
  </si>
  <si>
    <t>SALUD Y PROTECCION SOCIAL ASEGURAMIENTO Y PRESTACION INTEGRAL DE SERVICIOS DE SALUD SERVICIO DE ASISTENCIA TECNICA A INSTITUCIONES PRESTADORAS DE SERVICIOS DE SALUD 274</t>
  </si>
  <si>
    <t>2.3.2.02.02.009.1906029.91122.275</t>
  </si>
  <si>
    <t>SALUD Y PROTECCION SOCIAL ASEGURAMIENTO Y PRESTACIN INTEGRAL DE SERVICIOS DE SALUD SERVICIO DE ASISTENCIA TECNICA A INSTITUCIONES PRESTADORAS DE SERVICIOS DE SALUD 275</t>
  </si>
  <si>
    <t>2.3.2.02.02.009.1906029.91122.285</t>
  </si>
  <si>
    <t>SALUD Y PROTECCION SOCIAL ASEGURAMIENTO Y PRESTACION INTEGRAL DE SERVICIOS DE SALUD SERVICIO DE ASISTENCIA TECNICA A INSTITUCIONES PRESTADORAS DE SERVICIOS DE SALUD 285</t>
  </si>
  <si>
    <t>ASEGURAMIENTO Y PRESTACIN INTEGRAL DE SERVICIOS DE SALUD UNIDADES MOVILES PARA LA ATENCION MDICA ADQUIRIDAS Y DOTADAS</t>
  </si>
  <si>
    <t>2.3.2.02.02.009.1906033.93119.285</t>
  </si>
  <si>
    <t>SALUD Y PROTECCION SOCIAL ASEGURAMIENTO Y PRESTACION INTEGRAL DE SERVICIOS DE SALUD UNIDADES MOVILES PARA LA ATENCIN MEDICA ADQUIRIDAS Y DOTADAS 285</t>
  </si>
  <si>
    <t>TOTAL INFORME FONDO LOCAL DE SALUD</t>
  </si>
  <si>
    <t>2.1.1.01.01.001.08.01.01</t>
  </si>
  <si>
    <t>HONORARIOS CONCEJALES</t>
  </si>
  <si>
    <t>HONORARIOS EDILES</t>
  </si>
  <si>
    <t>SUBSIDIO DE TRANSPORTE A PERSONEROS</t>
  </si>
  <si>
    <t xml:space="preserve"> 2.1.3.05.01.999.14</t>
  </si>
  <si>
    <t xml:space="preserve"> 2.1.3.05.01.999.15</t>
  </si>
  <si>
    <t>IMEBU</t>
  </si>
  <si>
    <t>2.3.2</t>
  </si>
  <si>
    <t>2.3.2.02</t>
  </si>
  <si>
    <t>2.3.2.01.01.003.05.04</t>
  </si>
  <si>
    <t>2.3.2.02.01</t>
  </si>
  <si>
    <t>2.3.2.02.01.004</t>
  </si>
  <si>
    <t>2.3.2.02.02</t>
  </si>
  <si>
    <t>2.3.2.02.02.008</t>
  </si>
  <si>
    <t>2.3.2.02.02.009</t>
  </si>
  <si>
    <t>2.3.1</t>
  </si>
  <si>
    <t>2.3.1.01</t>
  </si>
  <si>
    <t>2.3.1.01.01</t>
  </si>
  <si>
    <t>2.3.1.01.01.001</t>
  </si>
  <si>
    <t>2.3.1.01.01.001.01</t>
  </si>
  <si>
    <t>2.3.1.01.01.001.08</t>
  </si>
  <si>
    <t>2.3.1.01.01.002</t>
  </si>
  <si>
    <t>2.3.1.01.02</t>
  </si>
  <si>
    <t>2.3.1.01.03</t>
  </si>
  <si>
    <t>2.3.1.01.03.001</t>
  </si>
  <si>
    <t>2.3.2.</t>
  </si>
  <si>
    <t>2.3.2.02.01.</t>
  </si>
  <si>
    <t>2.3.2.02.01.002</t>
  </si>
  <si>
    <t>2.3.2.02.02.005</t>
  </si>
  <si>
    <t>2.3.2.02.02.006</t>
  </si>
  <si>
    <t>2.3.2.02.02.007</t>
  </si>
  <si>
    <t>2.3.2.02.01.003</t>
  </si>
  <si>
    <t>2.3.2.01.01.003.03</t>
  </si>
  <si>
    <t>2.3.2.01.01.004.01.03</t>
  </si>
  <si>
    <t>2.3.2.01.01.004.01.01</t>
  </si>
  <si>
    <t>2.3.2.02.01.000</t>
  </si>
  <si>
    <t>2.3.</t>
  </si>
  <si>
    <t>2.3.2.01.</t>
  </si>
  <si>
    <t>2.3.2.01.01.003.03.01</t>
  </si>
  <si>
    <t>2.3.2.01.01.004.01.01.04</t>
  </si>
  <si>
    <t>2.3.2.01.01.004</t>
  </si>
  <si>
    <t>2.3.2.01.01.004.01</t>
  </si>
  <si>
    <t>2.3.2.01.01.005</t>
  </si>
  <si>
    <t>2.3.2.01.01.005.02.03.01.01</t>
  </si>
  <si>
    <t>2.3.2.01.01.003</t>
  </si>
  <si>
    <t>2.3.2.01.01.003.02</t>
  </si>
  <si>
    <t>2.3.2.01.01.003.05</t>
  </si>
  <si>
    <t>2.3.2.01.01.003.02.08</t>
  </si>
  <si>
    <t>2.3.2.01.01.004.01.02</t>
  </si>
  <si>
    <t>2.3.2.01.01.004.01.04</t>
  </si>
  <si>
    <t>ADQUISICIÓN DE ACTIVOS NO FINANCIEROS</t>
  </si>
  <si>
    <t>EQUIPO Y APARATOS DE RADIO, TELEVISIÓN Y COMUNICACIONES</t>
  </si>
  <si>
    <t>PARTES Y PIEZAS DE LOS PRODUCTOS DE LAS CLASES 4721 A 4733 Y 4822</t>
  </si>
  <si>
    <t>MODIFICACIONES</t>
  </si>
  <si>
    <t>DISMINUCION DE PASIVOS</t>
  </si>
  <si>
    <t>FINANCIACION DE DEFICIT FISCAL</t>
  </si>
  <si>
    <t>2.3.2.02.</t>
  </si>
  <si>
    <t>PRODUCTOS ALIMENTICIOS, BEBIDAS Y TABACO; TEXTILES, PRENDAS DE VESTIR Y PRODUCTOS DE CUERO</t>
  </si>
  <si>
    <t>SERVICIOS CONEXOS A LA PRESTACIN DEL SERVICIO EDUCATIVO OFICIAL TRAJES SASTRE, ABRIGOS, CHAQUETAS, VESTIDOS, FALDAS, PANTALONES, PANTALONES CORTOS Y ARTCULOS SIMILARES DE TEJIDOS QUE NO SEAN DE PUNTO O GANCHILLO PARA HOMBRES Y NIÑOS</t>
  </si>
  <si>
    <t>SERVICIOS CONEXOS A LA PRESTACIN DEL SERVICIO EDUCATIVO OFICIAL CAMISAS, CAMISETAS, CALZONCILLOS, PIJAMAS, BATAS Y ARTCULOS SIMILARES, DE TEJIDOS QUE NO SEAN DE PUNTO O GANCHILLO, PARA HOMBRES O NIÑOS</t>
  </si>
  <si>
    <t>AMBIENTES DE APRENDIZAJE PARA LA EDUCACIN INICIAL PREESCOLAR, BSICA Y MEDIA DOTADOS OTRAS MQUINAS DE PROCESAMIENTO AUTOMTICO DE DATOS QUE CONTENGAN O NO UNA O DOS DE LAS SIGUIENTES TIPOS DE UNIDADES UNIDADES DE ALMACENAMIENTO, UNIDADES DE ENTRADA, UNIDADES DE SALIDA</t>
  </si>
  <si>
    <t>AMBIENTES DE APRENDIZAJE PARA LA EDUCACIN INICIAL PREESCOLAR, BSICA Y MEDIA DOTADOS MOUSE RATONES</t>
  </si>
  <si>
    <t>AMBIENTES DE APRENDIZAJE PARA LA EDUCACIN INICIAL PREESCOLAR, BSICA Y MEDIA DOTADOS TECLADO</t>
  </si>
  <si>
    <t>AMBIENTES DE APRENDIZAJE PARA LA EDUCACIN INICIAL PREESCOLAR, BSICA Y MEDIA DOTADOS UNIDADES REMOVIBLES</t>
  </si>
  <si>
    <t>AMBIENTES DE APRENDIZAJE PARA LA EDUCACIN INICIAL PREESCOLAR, BSICA Y MEDIA DOTADOS PARTES Y ACCESORIOS PARA COMPUTADORES Y MINICOMPUTADORES</t>
  </si>
  <si>
    <t>AMBIENTES DE APRENDIZAJE PARA LA EDUCACIN INICIAL PREESCOLAR, BSICA Y MEDIA DOTADOS CAMARAS DIGITALES</t>
  </si>
  <si>
    <t>AMBIENTES DE APRENDIZAJE PARA LA EDUCACION INICIAL PREESCOLAR, BASICA Y MEDIA DOTADOS VIDEOPROYECTORES</t>
  </si>
  <si>
    <t>AMBIENTES DE APRENDIZAJE PARA LA EDUCACION INICIAL PREESCOLAR, BASICA Y MEDIA DOTADOS APARATOS DE GRABACION O DE REPRODUCCIN DE IMAGEN Y SONIDO (VIDEOS) DE CINTA MAGNETICA</t>
  </si>
  <si>
    <t>EDUCACION CALIDAD Y FOMENTO DE LA EDUCACIN SUPERIOR AMBIENTES DE APRENDIZAJE DOTADOS</t>
  </si>
  <si>
    <t>AMBIENTES DE APRENDIZAJE DOTADOS OTROS MUEBLES DE MADERA N.C.P.</t>
  </si>
  <si>
    <t>EDUCACION CALIDAD, COBERTURA Y FORTALECIMIENTO DE LA EDUCACION INICIAL, PRESCOLAR, BASICA Y MEDIA INFRAESTRUCTURA EDUCATIVA MEJORADA</t>
  </si>
  <si>
    <t>SERVICIOS CONEXOS A LA PRESTACIN DEL SERVICIO EDUCATIVO OFICIAL SERVICIOS DE ALOJAMIENTO EN HOTELES</t>
  </si>
  <si>
    <t>SERVICIOS CONEXOS A LA PRESTACIN DEL SERVICIO EDUCATIVO OFICIAL SERVICIOS DE TRANSPORTE AREO DE PASAJEROS, EXCEPTO LOS SERVICIOS DE AEROTAXI</t>
  </si>
  <si>
    <t>SERVICIO DE APOYO FINANCIERO A ENTIDADES TERRITORIALES PARA LA EJECUCIN DE ESTRATEGIAS DE PERMANENCIA CON ALIMENTACIN ESCOLAR OTROS SERVICIOS DE COMIDAS CONTRATADAS</t>
  </si>
  <si>
    <t>SERVICIOS FINANCIEROS Y SERVICIOS CONEXOS SERVICIOS INMOBILIARIOS Y SERVICIOS DE ARRENDAMIENTO Y LEASING</t>
  </si>
  <si>
    <t>SERVICIO EDUCATIVO SERVICIOS DE ALQUILER O ARRENDAMIENTO CON O SIN OPCIN DE COMPRA, RELATIVOS A BIENES INMUEBLES NO RESIDENCIALES (DIFERENTES A VIVIENDA), PROPIOS O ARRENDADOS</t>
  </si>
  <si>
    <t>SERVICIO DE ASISTENCIA TCNICA EN EDUCACIN INICIAL, PREESCOLAR, BSICA Y MEDIA SERVICIOS DE ASESORAMIENTO Y REPRESENTACION JURIDICA RELATIVOS A OTROS CAMPOS DEL DERECHO</t>
  </si>
  <si>
    <t>SERVICIO DE ASISTENCIA TECNICA EN EDUCACION INICIAL, PREESCOLAR, BASICA Y MEDIA SERVICIOS DE CONSULTORA EN GESTIN ESTRATEGICA</t>
  </si>
  <si>
    <t>SERVICIO DE ASISTENCIA TCNICA EN EDUCACIN INICIAL, PREESCOLAR, BSICA Y MEDIA SERVICIOS DE ASESORA EN INGENIERA</t>
  </si>
  <si>
    <t>SERVICIO DE ASISTENCIA TECNICA EN EDUCACIN INICIAL, PREESCOLAR, BASICA Y MEDIA OTROS SERVICIOS PROFESIONALES, TECNICOS Y EMPRESARIALES N.C.P</t>
  </si>
  <si>
    <t>SERVICIO DE ACCESIBILIDAD A CONTENIDOS WEB PARA FINES PEDAGOGICOS SERVICIOS BSICOS DE INTERNET</t>
  </si>
  <si>
    <t>SERVICIO DE ACREDITACION DE LA CALIDAD DE LA EDUCACION SUPERIOR O TERCIARIA SERVICIOS DE EDUCACIN SUPERIOR NIVEL PREGRADO TCNICA PROFESIONAL Y TECNOLGICA</t>
  </si>
  <si>
    <t>SERVICIO DE ACREDITACION DE LA CALIDAD DE LA EDUCACION SUPERIOR O TERCIARIA SERVICIOS DE EDUCACIN SUPERIOR NIVEL PREGRADO UNIVERSITARIA</t>
  </si>
  <si>
    <t>SERVICIO DE MEJORAMIENTO DE LA CALIDAD DE LA EDUCACION PARA EL TRABAJO Y EL DESARROLLO HUMANO SERVICIOS DE EDUCACIN SUPERIOR NIVEL PREGRADO UNIVERSITARIA</t>
  </si>
  <si>
    <t>MAQUINARIA PARA USOS ESPECIALES</t>
  </si>
  <si>
    <t>OTRA MAQUINARIA PARA USOS ESPECIALES Y SUS PARTES Y PIEZAS</t>
  </si>
  <si>
    <t>INVERSION ALUMBRADO PUBLICO</t>
  </si>
  <si>
    <t>2.3.2.02.02.</t>
  </si>
  <si>
    <t>SERVICIO DE APOYO FINANCIERO PARA SUBSIDIOS AL CONSUMO EN LOS SERVICIOS PBLICOS DOMICILIARIOS SERVICIOS DE LA ADMINISTRACIN PBLICA RELACIONADOS CON LA VIVIENDA E INFRAESTRUCTURA DE SERVICIOS PUBLICOS</t>
  </si>
  <si>
    <t>EQUIPO Y APARATOS DE RADIO, TELEVISIN Y COMUNICACIONES</t>
  </si>
  <si>
    <t>MUEBLES, INSTRUMENTOS MUSICALES, ARTCULOS DE DEPORTE Y ANTIGEDADES</t>
  </si>
  <si>
    <t>MUEBLES, INSTRUMENTOS MUSICALES, ARTÍCULOS DE DEPORTE Y ANTIGÜEDADES</t>
  </si>
  <si>
    <t>ARTÍCULOS DE DEPORTE</t>
  </si>
  <si>
    <t>2.3.2.01.01.</t>
  </si>
  <si>
    <t>2.3.2.02.02.08</t>
  </si>
  <si>
    <t>ADQUISICIONES DE ACTIVOS NO FINANCIEROS</t>
  </si>
  <si>
    <t>INSTRUMENTOS MUSICALES</t>
  </si>
  <si>
    <t>OTROS BIENES TRANSPORTABLES</t>
  </si>
  <si>
    <t>CULTURA PROMOCIN Y ACCESO EFECTIVO A PROCESOS CULTURALES Y ARTSTICOS SERVICIO DE EDUCACIN INFORMAL EN REAS ARTSTICAS Y CULTURALES</t>
  </si>
  <si>
    <t>2.3.2.02.01.007</t>
  </si>
  <si>
    <t>2.3.2.02.01.008</t>
  </si>
  <si>
    <t>2.3.2.02.02.008.3301054 85940.219</t>
  </si>
  <si>
    <t>SERVICIOS ADMINISTRATIVOS DE OFICINA</t>
  </si>
  <si>
    <t>ADQUISICION DIFERENTES DE ACTIVOS</t>
  </si>
  <si>
    <t>SERVICIOS DE ALOJAMIENTO SERVICIOS DE SUMINISTRO DE COMIDAS Y BEBIDAS SERVICIOS DE TRANSPORTE Y SERVICIOS DE DISTRIBUCIN DE ELECTRICIDAD, GAS Y AGUACDE</t>
  </si>
  <si>
    <t>SERVICIOS FINANCIEROS Y SERVICIOS CONEXOS, SERVICIOS INMOBILIARIOS Y SERVICIOS DE LEASINGCOWORKING</t>
  </si>
  <si>
    <t>SERVICIO DE LA CONSTRUCCION</t>
  </si>
  <si>
    <t>Cuentas por Pagar</t>
  </si>
  <si>
    <t>TOTAL FONDO LOCAL DE SALUD</t>
  </si>
  <si>
    <t>Obligaciones</t>
  </si>
  <si>
    <t xml:space="preserve"> 2.1.1.01.03.006</t>
  </si>
  <si>
    <t xml:space="preserve"> 2.1.1.01.03.007</t>
  </si>
  <si>
    <t xml:space="preserve"> 2.1.1.01.03.008</t>
  </si>
  <si>
    <t>SECRETARIA DE EDUCACION FUNCIONAMIENTO</t>
  </si>
  <si>
    <t>SUELDO BASICO EDUCACION RECURSOS PROPIOS</t>
  </si>
  <si>
    <t>FONDO EDUCATIVO MUNICIPAL</t>
  </si>
  <si>
    <t>Adquisición de bienes y servicios</t>
  </si>
  <si>
    <t>Adquisiciones diferentes de activos</t>
  </si>
  <si>
    <t>Adquisición de servicios</t>
  </si>
  <si>
    <t>FONDO PARA EL TRABAJO Y EL DESARROLLO HUMANO</t>
  </si>
  <si>
    <t>TOTAL SECRETARIA EDUCATIVA</t>
  </si>
  <si>
    <t>FONDO DE SOLIDARIDAD Y REDISTRIBUCION DEL INGRESO DEL MUNICIPIO DE BUCARAMANGA</t>
  </si>
  <si>
    <t>TOTAL SECRETARIA DE I NFRAESTRUCTURA</t>
  </si>
  <si>
    <t>TOTAL SECRETARIA DE DESARROLLO SOCIAL</t>
  </si>
  <si>
    <t>SECRETARIA DEL INTERIOR</t>
  </si>
  <si>
    <t>TOTAL SECRETARIA DEL INTERIOR</t>
  </si>
  <si>
    <t>TOTAL SECRETARIA DE PLANEACION</t>
  </si>
  <si>
    <t>TOTAL SECRETARIA DE HACIENDA</t>
  </si>
  <si>
    <t>TOTAL SECRETARIA DE SALUD Y AMBIENTE</t>
  </si>
  <si>
    <t>FONDO ROTATORIO AMBIENTAL</t>
  </si>
  <si>
    <t>TOTAL INDERBU</t>
  </si>
  <si>
    <t>GENDERSON ROBLES MUÑOZ</t>
  </si>
  <si>
    <t>Profesional Especializado</t>
  </si>
  <si>
    <t>Secretaria de Hacienda</t>
  </si>
  <si>
    <t>TOTAL IMEBU</t>
  </si>
  <si>
    <t>TOTAL SECRETARIA JURIDICA</t>
  </si>
  <si>
    <t>SERVICIOS DE SUMINISTRO DE APLICACIONES</t>
  </si>
  <si>
    <t>SERVICIO DE ASESORAMIENTO Y REPRESENTACION JURIDICA RELATIVO A OTROS CAMPOS DEL DERECHO</t>
  </si>
  <si>
    <t>TOTAL INVISBU</t>
  </si>
  <si>
    <t>TOTAL INSTITUTO MUNICIPAL DE CULTURA Y TURISMO</t>
  </si>
  <si>
    <t>2.3.2.02.02.009.4502001. 91114  201</t>
  </si>
  <si>
    <t>2.3.2.02.01.004.3301087.47829.259</t>
  </si>
  <si>
    <t>A 28 DE FEBRERO  DE 2022</t>
  </si>
  <si>
    <t>SALUD Y PROTECCION SOCIAL SALUD PUBLICA Y PRESTACION DE SERVICIOS PROMOCION SOCIAL PARA POBLACIONES VULNERABLES</t>
  </si>
  <si>
    <t>2.3.2.02.02.009.1901007.91310.285</t>
  </si>
  <si>
    <t>SERVICIO  DE ATENCION EN SALUD A LA POBLACION 285</t>
  </si>
  <si>
    <t>VIVIENDA CIUDAD Y TERRITORIO ORDENAMIENTO TERRITORIAL Y DESARROLLO URBANO PLAZAS MANTENIDAS 201</t>
  </si>
  <si>
    <t>2.3.7</t>
  </si>
  <si>
    <t>Disminucion de pasivos</t>
  </si>
  <si>
    <t>2.3.7.06</t>
  </si>
  <si>
    <t>Financiacion deficit fiscal</t>
  </si>
  <si>
    <t>2.3.7.06.01</t>
  </si>
  <si>
    <t>Gasto de personal</t>
  </si>
  <si>
    <t>2.3.7.06.01.459902</t>
  </si>
  <si>
    <t>Servicio de saneamiento fiscal y financiero</t>
  </si>
  <si>
    <t>2.3.7.06.01.459902.01</t>
  </si>
  <si>
    <t>Nomina Docentes</t>
  </si>
  <si>
    <t>2.3.7.06.01.459902.01,01</t>
  </si>
  <si>
    <t>Pasivo exigible CSF</t>
  </si>
  <si>
    <t>2.3.7.06.01.459902.01.02</t>
  </si>
  <si>
    <t>Pasivo exigible SSF</t>
  </si>
  <si>
    <t>2.3.7.06.01.459902.02</t>
  </si>
  <si>
    <t>Nomina directivos docentes</t>
  </si>
  <si>
    <t>2.3.7.06.01.459902.01.01.205</t>
  </si>
  <si>
    <t>Servicio de saneamiento fiscal y financiero nomina docente csf 205</t>
  </si>
  <si>
    <t>2.3.7.06.01.459902.01.02.205</t>
  </si>
  <si>
    <t>Servicio de sanemieinto fiscal y financiero pasivo exigible nomina docente ssf 205</t>
  </si>
  <si>
    <t>2.3.7.06.01.459902.02.01.205</t>
  </si>
  <si>
    <t>Servicio de saneamiento fiscal y financiero pasivo exigible nomina directivos docentes 205</t>
  </si>
  <si>
    <t>AGRICULTURA Y DESARROLLO RURAL</t>
  </si>
  <si>
    <t>2.3.2.01.01.004.01.01.1709113.3814055.201</t>
  </si>
  <si>
    <t>Infraestructura productiva y comercializacion Plazas de mercado dotada</t>
  </si>
  <si>
    <t>SEDES MANTENIDAS</t>
  </si>
  <si>
    <t>2.3.2.02.01.004.4599016.47829.226</t>
  </si>
  <si>
    <t>PAQUETES DE SOFTWARE DE OTRAS APLICACIONES</t>
  </si>
  <si>
    <t>2.3.2.02.02.008.4599016.87130.253</t>
  </si>
  <si>
    <t>2.3.2.02.01.004.4599016.4523001.253</t>
  </si>
  <si>
    <t>UNIDAD CENTRAL DE PROCESAMIENTO CPU</t>
  </si>
  <si>
    <t>2.3.2.02.01.004.4599016.47829.253</t>
  </si>
  <si>
    <t>2.3.2.02.01.004.4599016.4529001.253</t>
  </si>
  <si>
    <t>PARTES Y ACCESORIO PARA COMPUTADORES Y MINICOMPUTADORES</t>
  </si>
  <si>
    <t>2.3.2.02.01.004.4599016.4733004.253</t>
  </si>
  <si>
    <t>EQUIPO DE AMPLIFICACION DE SONIDO</t>
  </si>
  <si>
    <t>REDES DE ALUMBRADO PUBLICO AMPLIADAS</t>
  </si>
  <si>
    <t>2.3.2.02.02.009.2102010.91123.226</t>
  </si>
  <si>
    <t>SERVICIO DE LA ADMINISTRACION PUBLICA RELACIONADOS CON LA VIVIENDA  INFRAESTRUCTURA DE SERVICIOS PUBLICOS</t>
  </si>
  <si>
    <t>2.3.2.02.02.005.2201062.54129.201</t>
  </si>
  <si>
    <t>INFRAESTRUCTURA EDUCATIVA MANTENIDA</t>
  </si>
  <si>
    <t>2.3.2.02.02.008.4002031.85250.201</t>
  </si>
  <si>
    <t>PUENTES PEATONALES REHABILITADOS</t>
  </si>
  <si>
    <t>2.3.2.02.02.005.2409042.54221.201</t>
  </si>
  <si>
    <t>SERVICIOS GENERALES DE CONSTRUCCION DE PUENTES Y CARRETERAS ELEVADAS</t>
  </si>
  <si>
    <t>DOCUMENTOS DE PLANEACION SERVICIOS DE PLANEACION DE PROYECTOS DE CONSTRUCCION TERRITORIAL</t>
  </si>
  <si>
    <t>2.3.7.06.01.459902.02.02.205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</si>
</sst>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_);_(@_)"/>
    <numFmt numFmtId="166" formatCode="00"/>
    <numFmt numFmtId="167" formatCode="0.0%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48B8B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" fontId="9" fillId="4" borderId="0" applyFill="0">
      <alignment horizontal="center" vertical="center"/>
    </xf>
    <xf numFmtId="0" fontId="2" fillId="0" borderId="0"/>
    <xf numFmtId="0" fontId="10" fillId="0" borderId="0"/>
    <xf numFmtId="0" fontId="1" fillId="0" borderId="0"/>
    <xf numFmtId="0" fontId="2" fillId="0" borderId="0"/>
    <xf numFmtId="166" fontId="9" fillId="0" borderId="0" applyFill="0">
      <alignment horizontal="center" vertical="center" wrapText="1"/>
    </xf>
    <xf numFmtId="9" fontId="2" fillId="0" borderId="0" applyFont="0" applyFill="0" applyBorder="0" applyAlignment="0" applyProtection="0"/>
  </cellStyleXfs>
  <cellXfs count="138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165" fontId="4" fillId="0" borderId="0" xfId="1" applyNumberFormat="1" applyFont="1" applyAlignment="1">
      <alignment horizontal="center"/>
    </xf>
    <xf numFmtId="165" fontId="2" fillId="0" borderId="1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 applyFill="1" applyBorder="1"/>
    <xf numFmtId="165" fontId="0" fillId="0" borderId="0" xfId="1" applyNumberFormat="1" applyFont="1" applyFill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4" fontId="8" fillId="0" borderId="1" xfId="0" applyNumberFormat="1" applyFont="1" applyBorder="1"/>
    <xf numFmtId="4" fontId="8" fillId="0" borderId="1" xfId="0" applyNumberFormat="1" applyFont="1" applyFill="1" applyBorder="1"/>
    <xf numFmtId="165" fontId="8" fillId="0" borderId="1" xfId="1" applyNumberFormat="1" applyFont="1" applyFill="1" applyBorder="1"/>
    <xf numFmtId="0" fontId="8" fillId="0" borderId="1" xfId="0" applyFont="1" applyBorder="1" applyAlignment="1">
      <alignment wrapText="1"/>
    </xf>
    <xf numFmtId="165" fontId="8" fillId="0" borderId="1" xfId="1" applyNumberFormat="1" applyFont="1" applyBorder="1" applyAlignment="1">
      <alignment wrapText="1"/>
    </xf>
    <xf numFmtId="165" fontId="8" fillId="0" borderId="1" xfId="1" applyNumberFormat="1" applyFont="1" applyFill="1" applyBorder="1" applyAlignment="1">
      <alignment wrapText="1"/>
    </xf>
    <xf numFmtId="165" fontId="8" fillId="0" borderId="1" xfId="1" applyNumberFormat="1" applyFont="1" applyFill="1" applyBorder="1" applyAlignment="1" applyProtection="1">
      <alignment wrapText="1"/>
    </xf>
    <xf numFmtId="165" fontId="4" fillId="0" borderId="1" xfId="1" applyNumberFormat="1" applyFont="1" applyFill="1" applyBorder="1" applyAlignment="1" applyProtection="1"/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165" fontId="8" fillId="0" borderId="0" xfId="1" applyNumberFormat="1" applyFont="1" applyAlignment="1">
      <alignment horizontal="center"/>
    </xf>
    <xf numFmtId="165" fontId="8" fillId="0" borderId="1" xfId="1" applyNumberFormat="1" applyFont="1" applyBorder="1"/>
    <xf numFmtId="0" fontId="7" fillId="4" borderId="1" xfId="0" applyFont="1" applyFill="1" applyBorder="1" applyAlignment="1">
      <alignment vertical="center"/>
    </xf>
    <xf numFmtId="4" fontId="4" fillId="0" borderId="0" xfId="1" applyNumberFormat="1" applyFont="1" applyAlignment="1">
      <alignment horizontal="center"/>
    </xf>
    <xf numFmtId="4" fontId="8" fillId="0" borderId="0" xfId="0" applyNumberFormat="1" applyFont="1" applyAlignment="1">
      <alignment vertical="center"/>
    </xf>
    <xf numFmtId="165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center" wrapText="1"/>
    </xf>
    <xf numFmtId="4" fontId="8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center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Fill="1" applyBorder="1" applyAlignment="1">
      <alignment horizontal="left" vertical="center"/>
    </xf>
    <xf numFmtId="165" fontId="8" fillId="0" borderId="1" xfId="1" applyNumberFormat="1" applyFont="1" applyFill="1" applyBorder="1" applyAlignment="1" applyProtection="1">
      <alignment horizontal="left" vertical="center"/>
    </xf>
    <xf numFmtId="4" fontId="8" fillId="0" borderId="0" xfId="1" applyNumberFormat="1" applyFont="1" applyBorder="1"/>
    <xf numFmtId="165" fontId="8" fillId="0" borderId="0" xfId="1" applyNumberFormat="1" applyFont="1" applyBorder="1" applyAlignment="1">
      <alignment horizontal="left" vertical="center"/>
    </xf>
    <xf numFmtId="165" fontId="8" fillId="0" borderId="0" xfId="1" applyNumberFormat="1" applyFont="1" applyBorder="1" applyAlignment="1">
      <alignment wrapText="1"/>
    </xf>
    <xf numFmtId="0" fontId="0" fillId="0" borderId="0" xfId="1" applyNumberFormat="1" applyFont="1" applyFill="1" applyBorder="1"/>
    <xf numFmtId="165" fontId="2" fillId="0" borderId="0" xfId="1" applyNumberFormat="1" applyFont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65" fontId="6" fillId="0" borderId="0" xfId="1" applyNumberFormat="1" applyFont="1" applyFill="1" applyBorder="1"/>
    <xf numFmtId="165" fontId="4" fillId="0" borderId="1" xfId="1" applyNumberFormat="1" applyFont="1" applyFill="1" applyBorder="1" applyAlignment="1" applyProtection="1">
      <alignment horizontal="left" vertical="center"/>
    </xf>
    <xf numFmtId="165" fontId="4" fillId="0" borderId="1" xfId="1" applyNumberFormat="1" applyFont="1" applyFill="1" applyBorder="1" applyAlignment="1" applyProtection="1">
      <alignment wrapText="1"/>
    </xf>
    <xf numFmtId="4" fontId="4" fillId="0" borderId="1" xfId="1" applyNumberFormat="1" applyFont="1" applyFill="1" applyBorder="1" applyAlignment="1" applyProtection="1"/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4" fontId="8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wrapText="1"/>
    </xf>
    <xf numFmtId="165" fontId="4" fillId="0" borderId="1" xfId="1" applyNumberFormat="1" applyFont="1" applyFill="1" applyBorder="1"/>
    <xf numFmtId="165" fontId="5" fillId="0" borderId="0" xfId="1" applyNumberFormat="1" applyFont="1" applyFill="1" applyBorder="1"/>
    <xf numFmtId="0" fontId="4" fillId="0" borderId="1" xfId="0" applyFont="1" applyBorder="1" applyAlignment="1">
      <alignment horizontal="justify" vertical="justify"/>
    </xf>
    <xf numFmtId="0" fontId="8" fillId="0" borderId="1" xfId="0" applyFont="1" applyBorder="1" applyAlignment="1">
      <alignment horizontal="justify" vertical="center" wrapText="1"/>
    </xf>
    <xf numFmtId="4" fontId="8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justify" vertical="justify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vertical="center"/>
    </xf>
    <xf numFmtId="0" fontId="4" fillId="0" borderId="1" xfId="0" applyFont="1" applyBorder="1"/>
    <xf numFmtId="0" fontId="12" fillId="4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justify"/>
    </xf>
    <xf numFmtId="4" fontId="8" fillId="0" borderId="1" xfId="1" applyNumberFormat="1" applyFont="1" applyFill="1" applyBorder="1" applyAlignment="1" applyProtection="1"/>
    <xf numFmtId="165" fontId="3" fillId="0" borderId="0" xfId="1" applyNumberFormat="1" applyFont="1" applyAlignment="1"/>
    <xf numFmtId="4" fontId="4" fillId="0" borderId="0" xfId="1" applyNumberFormat="1" applyFont="1" applyFill="1" applyAlignment="1">
      <alignment horizontal="center"/>
    </xf>
    <xf numFmtId="1" fontId="4" fillId="5" borderId="1" xfId="1" applyNumberFormat="1" applyFont="1" applyFill="1" applyBorder="1" applyAlignment="1" applyProtection="1">
      <alignment horizontal="left" vertical="center"/>
    </xf>
    <xf numFmtId="165" fontId="4" fillId="5" borderId="1" xfId="1" applyNumberFormat="1" applyFont="1" applyFill="1" applyBorder="1" applyAlignment="1" applyProtection="1">
      <alignment wrapText="1"/>
    </xf>
    <xf numFmtId="165" fontId="4" fillId="5" borderId="1" xfId="1" applyNumberFormat="1" applyFont="1" applyFill="1" applyBorder="1" applyAlignment="1" applyProtection="1"/>
    <xf numFmtId="4" fontId="4" fillId="5" borderId="1" xfId="1" applyNumberFormat="1" applyFont="1" applyFill="1" applyBorder="1" applyAlignment="1" applyProtection="1"/>
    <xf numFmtId="0" fontId="4" fillId="5" borderId="1" xfId="0" applyFont="1" applyFill="1" applyBorder="1"/>
    <xf numFmtId="165" fontId="2" fillId="5" borderId="0" xfId="1" applyNumberFormat="1" applyFont="1" applyFill="1" applyBorder="1"/>
    <xf numFmtId="165" fontId="4" fillId="5" borderId="1" xfId="1" applyNumberFormat="1" applyFont="1" applyFill="1" applyBorder="1" applyAlignment="1" applyProtection="1">
      <alignment horizontal="left" vertical="center"/>
    </xf>
    <xf numFmtId="165" fontId="0" fillId="6" borderId="0" xfId="1" applyNumberFormat="1" applyFont="1" applyFill="1" applyBorder="1"/>
    <xf numFmtId="0" fontId="4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4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 wrapText="1"/>
    </xf>
    <xf numFmtId="0" fontId="0" fillId="6" borderId="0" xfId="1" applyNumberFormat="1" applyFont="1" applyFill="1" applyBorder="1"/>
    <xf numFmtId="165" fontId="8" fillId="5" borderId="1" xfId="1" applyNumberFormat="1" applyFont="1" applyFill="1" applyBorder="1" applyAlignment="1">
      <alignment horizontal="left" vertical="center"/>
    </xf>
    <xf numFmtId="165" fontId="4" fillId="5" borderId="1" xfId="1" applyNumberFormat="1" applyFont="1" applyFill="1" applyBorder="1" applyAlignment="1">
      <alignment wrapText="1"/>
    </xf>
    <xf numFmtId="165" fontId="8" fillId="5" borderId="1" xfId="1" applyNumberFormat="1" applyFont="1" applyFill="1" applyBorder="1" applyAlignment="1">
      <alignment wrapText="1"/>
    </xf>
    <xf numFmtId="4" fontId="8" fillId="5" borderId="1" xfId="0" applyNumberFormat="1" applyFont="1" applyFill="1" applyBorder="1"/>
    <xf numFmtId="4" fontId="8" fillId="5" borderId="1" xfId="1" applyNumberFormat="1" applyFont="1" applyFill="1" applyBorder="1" applyAlignment="1" applyProtection="1"/>
    <xf numFmtId="0" fontId="4" fillId="5" borderId="1" xfId="0" applyFont="1" applyFill="1" applyBorder="1" applyAlignment="1">
      <alignment vertical="center"/>
    </xf>
    <xf numFmtId="165" fontId="4" fillId="5" borderId="1" xfId="1" applyNumberFormat="1" applyFont="1" applyFill="1" applyBorder="1" applyAlignment="1">
      <alignment horizontal="left" vertical="center"/>
    </xf>
    <xf numFmtId="4" fontId="4" fillId="5" borderId="1" xfId="1" applyNumberFormat="1" applyFont="1" applyFill="1" applyBorder="1"/>
    <xf numFmtId="0" fontId="8" fillId="5" borderId="1" xfId="0" applyFont="1" applyFill="1" applyBorder="1" applyAlignment="1">
      <alignment vertical="center"/>
    </xf>
    <xf numFmtId="165" fontId="4" fillId="5" borderId="1" xfId="1" applyNumberFormat="1" applyFont="1" applyFill="1" applyBorder="1" applyAlignment="1" applyProtection="1">
      <alignment vertical="center" wrapText="1"/>
    </xf>
    <xf numFmtId="0" fontId="4" fillId="5" borderId="1" xfId="0" applyFont="1" applyFill="1" applyBorder="1" applyAlignment="1">
      <alignment horizontal="justify" vertical="center"/>
    </xf>
    <xf numFmtId="4" fontId="4" fillId="5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horizontal="justify" vertical="center" wrapText="1"/>
    </xf>
    <xf numFmtId="4" fontId="8" fillId="5" borderId="1" xfId="0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 applyProtection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justify" vertical="justify"/>
    </xf>
    <xf numFmtId="167" fontId="4" fillId="5" borderId="1" xfId="8" applyNumberFormat="1" applyFont="1" applyFill="1" applyBorder="1"/>
    <xf numFmtId="167" fontId="4" fillId="0" borderId="1" xfId="8" applyNumberFormat="1" applyFont="1" applyFill="1" applyBorder="1"/>
    <xf numFmtId="10" fontId="4" fillId="0" borderId="1" xfId="8" applyNumberFormat="1" applyFont="1" applyFill="1" applyBorder="1"/>
    <xf numFmtId="4" fontId="4" fillId="0" borderId="1" xfId="1" applyNumberFormat="1" applyFont="1" applyFill="1" applyBorder="1"/>
    <xf numFmtId="165" fontId="4" fillId="5" borderId="1" xfId="1" applyNumberFormat="1" applyFont="1" applyFill="1" applyBorder="1"/>
    <xf numFmtId="4" fontId="4" fillId="5" borderId="1" xfId="0" applyNumberFormat="1" applyFont="1" applyFill="1" applyBorder="1"/>
    <xf numFmtId="4" fontId="8" fillId="0" borderId="1" xfId="1" applyNumberFormat="1" applyFont="1" applyFill="1" applyBorder="1" applyAlignment="1" applyProtection="1">
      <alignment vertical="center"/>
    </xf>
    <xf numFmtId="4" fontId="4" fillId="6" borderId="1" xfId="0" applyNumberFormat="1" applyFont="1" applyFill="1" applyBorder="1" applyAlignment="1">
      <alignment horizont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6" borderId="7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10" fontId="4" fillId="0" borderId="1" xfId="8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justify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6" borderId="2" xfId="0" applyNumberFormat="1" applyFont="1" applyFill="1" applyBorder="1" applyAlignment="1">
      <alignment horizontal="center"/>
    </xf>
    <xf numFmtId="4" fontId="4" fillId="6" borderId="7" xfId="0" applyNumberFormat="1" applyFont="1" applyFill="1" applyBorder="1" applyAlignment="1">
      <alignment horizontal="center"/>
    </xf>
    <xf numFmtId="4" fontId="4" fillId="6" borderId="3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justify" vertical="center" wrapText="1"/>
    </xf>
  </cellXfs>
  <cellStyles count="9">
    <cellStyle name="Millares [0]" xfId="1" builtinId="6"/>
    <cellStyle name="Nivel 1,2.3,5,6,9" xfId="7" xr:uid="{00000000-0005-0000-0000-000001000000}"/>
    <cellStyle name="Nivel 7" xfId="2" xr:uid="{00000000-0005-0000-0000-000002000000}"/>
    <cellStyle name="Normal" xfId="0" builtinId="0"/>
    <cellStyle name="Normal 2" xfId="4" xr:uid="{00000000-0005-0000-0000-000004000000}"/>
    <cellStyle name="Normal 2 2" xfId="3" xr:uid="{00000000-0005-0000-0000-000005000000}"/>
    <cellStyle name="Normal 2 2 4" xfId="5" xr:uid="{00000000-0005-0000-0000-000006000000}"/>
    <cellStyle name="Normal 4" xfId="6" xr:uid="{00000000-0005-0000-0000-000007000000}"/>
    <cellStyle name="Porcentaje" xfId="8" builtinId="5"/>
  </cellStyles>
  <dxfs count="0"/>
  <tableStyles count="0" defaultTableStyle="TableStyleMedium2" defaultPivotStyle="PivotStyleLight16"/>
  <colors>
    <mruColors>
      <color rgb="FFFFFF99"/>
      <color rgb="FF48B8B5"/>
      <color rgb="FF175DE9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1805"/>
  <sheetViews>
    <sheetView tabSelected="1" topLeftCell="A4" zoomScaleNormal="100" workbookViewId="0">
      <pane xSplit="3" ySplit="6" topLeftCell="D1483" activePane="bottomRight" state="frozen"/>
      <selection activeCell="A4" sqref="A4"/>
      <selection pane="topRight" activeCell="D4" sqref="D4"/>
      <selection pane="bottomLeft" activeCell="A10" sqref="A10"/>
      <selection pane="bottomRight" activeCell="A1489" sqref="A1489"/>
    </sheetView>
  </sheetViews>
  <sheetFormatPr baseColWidth="10" defaultColWidth="9.140625" defaultRowHeight="12.75" x14ac:dyDescent="0.2"/>
  <cols>
    <col min="1" max="1" width="35" style="37" customWidth="1"/>
    <col min="2" max="2" width="50.85546875" style="38" customWidth="1"/>
    <col min="3" max="3" width="16.42578125" style="38" hidden="1" customWidth="1"/>
    <col min="4" max="4" width="23.5703125" style="36" customWidth="1"/>
    <col min="5" max="5" width="20.7109375" style="36" customWidth="1"/>
    <col min="6" max="6" width="16.85546875" style="36" customWidth="1"/>
    <col min="7" max="8" width="22" style="36" customWidth="1"/>
    <col min="9" max="9" width="22.140625" style="36" customWidth="1"/>
    <col min="10" max="10" width="24.5703125" style="36" bestFit="1" customWidth="1"/>
    <col min="11" max="11" width="20.7109375" style="36" customWidth="1"/>
    <col min="12" max="13" width="23.42578125" style="36" bestFit="1" customWidth="1"/>
    <col min="14" max="14" width="20.7109375" style="36" customWidth="1"/>
    <col min="15" max="15" width="22.42578125" style="36" customWidth="1"/>
    <col min="16" max="16" width="22" style="36" bestFit="1" customWidth="1"/>
    <col min="17" max="17" width="22" style="36" customWidth="1"/>
    <col min="18" max="18" width="17.28515625" style="36" customWidth="1"/>
    <col min="19" max="19" width="18.7109375" style="36" customWidth="1"/>
    <col min="20" max="20" width="17.5703125" style="36" customWidth="1"/>
    <col min="21" max="21" width="22" style="36" customWidth="1"/>
    <col min="22" max="22" width="21.5703125" style="36" customWidth="1"/>
    <col min="23" max="23" width="23.42578125" style="36" bestFit="1" customWidth="1"/>
    <col min="24" max="24" width="17.85546875" style="36" customWidth="1"/>
    <col min="25" max="249" width="9.140625" style="5"/>
    <col min="250" max="251" width="0" style="5" hidden="1" customWidth="1"/>
    <col min="252" max="252" width="29.42578125" style="5" customWidth="1"/>
    <col min="253" max="253" width="75.7109375" style="5" customWidth="1"/>
    <col min="254" max="254" width="0" style="5" hidden="1" customWidth="1"/>
    <col min="255" max="273" width="20.7109375" style="5" customWidth="1"/>
    <col min="274" max="274" width="12.140625" style="5" customWidth="1"/>
    <col min="275" max="505" width="9.140625" style="5"/>
    <col min="506" max="507" width="0" style="5" hidden="1" customWidth="1"/>
    <col min="508" max="508" width="29.42578125" style="5" customWidth="1"/>
    <col min="509" max="509" width="75.7109375" style="5" customWidth="1"/>
    <col min="510" max="510" width="0" style="5" hidden="1" customWidth="1"/>
    <col min="511" max="529" width="20.7109375" style="5" customWidth="1"/>
    <col min="530" max="530" width="12.140625" style="5" customWidth="1"/>
    <col min="531" max="761" width="9.140625" style="5"/>
    <col min="762" max="763" width="0" style="5" hidden="1" customWidth="1"/>
    <col min="764" max="764" width="29.42578125" style="5" customWidth="1"/>
    <col min="765" max="765" width="75.7109375" style="5" customWidth="1"/>
    <col min="766" max="766" width="0" style="5" hidden="1" customWidth="1"/>
    <col min="767" max="785" width="20.7109375" style="5" customWidth="1"/>
    <col min="786" max="786" width="12.140625" style="5" customWidth="1"/>
    <col min="787" max="1017" width="9.140625" style="5"/>
    <col min="1018" max="1019" width="0" style="5" hidden="1" customWidth="1"/>
    <col min="1020" max="1020" width="29.42578125" style="5" customWidth="1"/>
    <col min="1021" max="1021" width="75.7109375" style="5" customWidth="1"/>
    <col min="1022" max="1022" width="0" style="5" hidden="1" customWidth="1"/>
    <col min="1023" max="1041" width="20.7109375" style="5" customWidth="1"/>
    <col min="1042" max="1042" width="12.140625" style="5" customWidth="1"/>
    <col min="1043" max="1273" width="9.140625" style="5"/>
    <col min="1274" max="1275" width="0" style="5" hidden="1" customWidth="1"/>
    <col min="1276" max="1276" width="29.42578125" style="5" customWidth="1"/>
    <col min="1277" max="1277" width="75.7109375" style="5" customWidth="1"/>
    <col min="1278" max="1278" width="0" style="5" hidden="1" customWidth="1"/>
    <col min="1279" max="1297" width="20.7109375" style="5" customWidth="1"/>
    <col min="1298" max="1298" width="12.140625" style="5" customWidth="1"/>
    <col min="1299" max="1529" width="9.140625" style="5"/>
    <col min="1530" max="1531" width="0" style="5" hidden="1" customWidth="1"/>
    <col min="1532" max="1532" width="29.42578125" style="5" customWidth="1"/>
    <col min="1533" max="1533" width="75.7109375" style="5" customWidth="1"/>
    <col min="1534" max="1534" width="0" style="5" hidden="1" customWidth="1"/>
    <col min="1535" max="1553" width="20.7109375" style="5" customWidth="1"/>
    <col min="1554" max="1554" width="12.140625" style="5" customWidth="1"/>
    <col min="1555" max="1785" width="9.140625" style="5"/>
    <col min="1786" max="1787" width="0" style="5" hidden="1" customWidth="1"/>
    <col min="1788" max="1788" width="29.42578125" style="5" customWidth="1"/>
    <col min="1789" max="1789" width="75.7109375" style="5" customWidth="1"/>
    <col min="1790" max="1790" width="0" style="5" hidden="1" customWidth="1"/>
    <col min="1791" max="1809" width="20.7109375" style="5" customWidth="1"/>
    <col min="1810" max="1810" width="12.140625" style="5" customWidth="1"/>
    <col min="1811" max="2041" width="9.140625" style="5"/>
    <col min="2042" max="2043" width="0" style="5" hidden="1" customWidth="1"/>
    <col min="2044" max="2044" width="29.42578125" style="5" customWidth="1"/>
    <col min="2045" max="2045" width="75.7109375" style="5" customWidth="1"/>
    <col min="2046" max="2046" width="0" style="5" hidden="1" customWidth="1"/>
    <col min="2047" max="2065" width="20.7109375" style="5" customWidth="1"/>
    <col min="2066" max="2066" width="12.140625" style="5" customWidth="1"/>
    <col min="2067" max="2297" width="9.140625" style="5"/>
    <col min="2298" max="2299" width="0" style="5" hidden="1" customWidth="1"/>
    <col min="2300" max="2300" width="29.42578125" style="5" customWidth="1"/>
    <col min="2301" max="2301" width="75.7109375" style="5" customWidth="1"/>
    <col min="2302" max="2302" width="0" style="5" hidden="1" customWidth="1"/>
    <col min="2303" max="2321" width="20.7109375" style="5" customWidth="1"/>
    <col min="2322" max="2322" width="12.140625" style="5" customWidth="1"/>
    <col min="2323" max="2553" width="9.140625" style="5"/>
    <col min="2554" max="2555" width="0" style="5" hidden="1" customWidth="1"/>
    <col min="2556" max="2556" width="29.42578125" style="5" customWidth="1"/>
    <col min="2557" max="2557" width="75.7109375" style="5" customWidth="1"/>
    <col min="2558" max="2558" width="0" style="5" hidden="1" customWidth="1"/>
    <col min="2559" max="2577" width="20.7109375" style="5" customWidth="1"/>
    <col min="2578" max="2578" width="12.140625" style="5" customWidth="1"/>
    <col min="2579" max="2809" width="9.140625" style="5"/>
    <col min="2810" max="2811" width="0" style="5" hidden="1" customWidth="1"/>
    <col min="2812" max="2812" width="29.42578125" style="5" customWidth="1"/>
    <col min="2813" max="2813" width="75.7109375" style="5" customWidth="1"/>
    <col min="2814" max="2814" width="0" style="5" hidden="1" customWidth="1"/>
    <col min="2815" max="2833" width="20.7109375" style="5" customWidth="1"/>
    <col min="2834" max="2834" width="12.140625" style="5" customWidth="1"/>
    <col min="2835" max="3065" width="9.140625" style="5"/>
    <col min="3066" max="3067" width="0" style="5" hidden="1" customWidth="1"/>
    <col min="3068" max="3068" width="29.42578125" style="5" customWidth="1"/>
    <col min="3069" max="3069" width="75.7109375" style="5" customWidth="1"/>
    <col min="3070" max="3070" width="0" style="5" hidden="1" customWidth="1"/>
    <col min="3071" max="3089" width="20.7109375" style="5" customWidth="1"/>
    <col min="3090" max="3090" width="12.140625" style="5" customWidth="1"/>
    <col min="3091" max="3321" width="9.140625" style="5"/>
    <col min="3322" max="3323" width="0" style="5" hidden="1" customWidth="1"/>
    <col min="3324" max="3324" width="29.42578125" style="5" customWidth="1"/>
    <col min="3325" max="3325" width="75.7109375" style="5" customWidth="1"/>
    <col min="3326" max="3326" width="0" style="5" hidden="1" customWidth="1"/>
    <col min="3327" max="3345" width="20.7109375" style="5" customWidth="1"/>
    <col min="3346" max="3346" width="12.140625" style="5" customWidth="1"/>
    <col min="3347" max="3577" width="9.140625" style="5"/>
    <col min="3578" max="3579" width="0" style="5" hidden="1" customWidth="1"/>
    <col min="3580" max="3580" width="29.42578125" style="5" customWidth="1"/>
    <col min="3581" max="3581" width="75.7109375" style="5" customWidth="1"/>
    <col min="3582" max="3582" width="0" style="5" hidden="1" customWidth="1"/>
    <col min="3583" max="3601" width="20.7109375" style="5" customWidth="1"/>
    <col min="3602" max="3602" width="12.140625" style="5" customWidth="1"/>
    <col min="3603" max="3833" width="9.140625" style="5"/>
    <col min="3834" max="3835" width="0" style="5" hidden="1" customWidth="1"/>
    <col min="3836" max="3836" width="29.42578125" style="5" customWidth="1"/>
    <col min="3837" max="3837" width="75.7109375" style="5" customWidth="1"/>
    <col min="3838" max="3838" width="0" style="5" hidden="1" customWidth="1"/>
    <col min="3839" max="3857" width="20.7109375" style="5" customWidth="1"/>
    <col min="3858" max="3858" width="12.140625" style="5" customWidth="1"/>
    <col min="3859" max="4089" width="9.140625" style="5"/>
    <col min="4090" max="4091" width="0" style="5" hidden="1" customWidth="1"/>
    <col min="4092" max="4092" width="29.42578125" style="5" customWidth="1"/>
    <col min="4093" max="4093" width="75.7109375" style="5" customWidth="1"/>
    <col min="4094" max="4094" width="0" style="5" hidden="1" customWidth="1"/>
    <col min="4095" max="4113" width="20.7109375" style="5" customWidth="1"/>
    <col min="4114" max="4114" width="12.140625" style="5" customWidth="1"/>
    <col min="4115" max="4345" width="9.140625" style="5"/>
    <col min="4346" max="4347" width="0" style="5" hidden="1" customWidth="1"/>
    <col min="4348" max="4348" width="29.42578125" style="5" customWidth="1"/>
    <col min="4349" max="4349" width="75.7109375" style="5" customWidth="1"/>
    <col min="4350" max="4350" width="0" style="5" hidden="1" customWidth="1"/>
    <col min="4351" max="4369" width="20.7109375" style="5" customWidth="1"/>
    <col min="4370" max="4370" width="12.140625" style="5" customWidth="1"/>
    <col min="4371" max="4601" width="9.140625" style="5"/>
    <col min="4602" max="4603" width="0" style="5" hidden="1" customWidth="1"/>
    <col min="4604" max="4604" width="29.42578125" style="5" customWidth="1"/>
    <col min="4605" max="4605" width="75.7109375" style="5" customWidth="1"/>
    <col min="4606" max="4606" width="0" style="5" hidden="1" customWidth="1"/>
    <col min="4607" max="4625" width="20.7109375" style="5" customWidth="1"/>
    <col min="4626" max="4626" width="12.140625" style="5" customWidth="1"/>
    <col min="4627" max="4857" width="9.140625" style="5"/>
    <col min="4858" max="4859" width="0" style="5" hidden="1" customWidth="1"/>
    <col min="4860" max="4860" width="29.42578125" style="5" customWidth="1"/>
    <col min="4861" max="4861" width="75.7109375" style="5" customWidth="1"/>
    <col min="4862" max="4862" width="0" style="5" hidden="1" customWidth="1"/>
    <col min="4863" max="4881" width="20.7109375" style="5" customWidth="1"/>
    <col min="4882" max="4882" width="12.140625" style="5" customWidth="1"/>
    <col min="4883" max="5113" width="9.140625" style="5"/>
    <col min="5114" max="5115" width="0" style="5" hidden="1" customWidth="1"/>
    <col min="5116" max="5116" width="29.42578125" style="5" customWidth="1"/>
    <col min="5117" max="5117" width="75.7109375" style="5" customWidth="1"/>
    <col min="5118" max="5118" width="0" style="5" hidden="1" customWidth="1"/>
    <col min="5119" max="5137" width="20.7109375" style="5" customWidth="1"/>
    <col min="5138" max="5138" width="12.140625" style="5" customWidth="1"/>
    <col min="5139" max="5369" width="9.140625" style="5"/>
    <col min="5370" max="5371" width="0" style="5" hidden="1" customWidth="1"/>
    <col min="5372" max="5372" width="29.42578125" style="5" customWidth="1"/>
    <col min="5373" max="5373" width="75.7109375" style="5" customWidth="1"/>
    <col min="5374" max="5374" width="0" style="5" hidden="1" customWidth="1"/>
    <col min="5375" max="5393" width="20.7109375" style="5" customWidth="1"/>
    <col min="5394" max="5394" width="12.140625" style="5" customWidth="1"/>
    <col min="5395" max="5625" width="9.140625" style="5"/>
    <col min="5626" max="5627" width="0" style="5" hidden="1" customWidth="1"/>
    <col min="5628" max="5628" width="29.42578125" style="5" customWidth="1"/>
    <col min="5629" max="5629" width="75.7109375" style="5" customWidth="1"/>
    <col min="5630" max="5630" width="0" style="5" hidden="1" customWidth="1"/>
    <col min="5631" max="5649" width="20.7109375" style="5" customWidth="1"/>
    <col min="5650" max="5650" width="12.140625" style="5" customWidth="1"/>
    <col min="5651" max="5881" width="9.140625" style="5"/>
    <col min="5882" max="5883" width="0" style="5" hidden="1" customWidth="1"/>
    <col min="5884" max="5884" width="29.42578125" style="5" customWidth="1"/>
    <col min="5885" max="5885" width="75.7109375" style="5" customWidth="1"/>
    <col min="5886" max="5886" width="0" style="5" hidden="1" customWidth="1"/>
    <col min="5887" max="5905" width="20.7109375" style="5" customWidth="1"/>
    <col min="5906" max="5906" width="12.140625" style="5" customWidth="1"/>
    <col min="5907" max="6137" width="9.140625" style="5"/>
    <col min="6138" max="6139" width="0" style="5" hidden="1" customWidth="1"/>
    <col min="6140" max="6140" width="29.42578125" style="5" customWidth="1"/>
    <col min="6141" max="6141" width="75.7109375" style="5" customWidth="1"/>
    <col min="6142" max="6142" width="0" style="5" hidden="1" customWidth="1"/>
    <col min="6143" max="6161" width="20.7109375" style="5" customWidth="1"/>
    <col min="6162" max="6162" width="12.140625" style="5" customWidth="1"/>
    <col min="6163" max="6393" width="9.140625" style="5"/>
    <col min="6394" max="6395" width="0" style="5" hidden="1" customWidth="1"/>
    <col min="6396" max="6396" width="29.42578125" style="5" customWidth="1"/>
    <col min="6397" max="6397" width="75.7109375" style="5" customWidth="1"/>
    <col min="6398" max="6398" width="0" style="5" hidden="1" customWidth="1"/>
    <col min="6399" max="6417" width="20.7109375" style="5" customWidth="1"/>
    <col min="6418" max="6418" width="12.140625" style="5" customWidth="1"/>
    <col min="6419" max="6649" width="9.140625" style="5"/>
    <col min="6650" max="6651" width="0" style="5" hidden="1" customWidth="1"/>
    <col min="6652" max="6652" width="29.42578125" style="5" customWidth="1"/>
    <col min="6653" max="6653" width="75.7109375" style="5" customWidth="1"/>
    <col min="6654" max="6654" width="0" style="5" hidden="1" customWidth="1"/>
    <col min="6655" max="6673" width="20.7109375" style="5" customWidth="1"/>
    <col min="6674" max="6674" width="12.140625" style="5" customWidth="1"/>
    <col min="6675" max="6905" width="9.140625" style="5"/>
    <col min="6906" max="6907" width="0" style="5" hidden="1" customWidth="1"/>
    <col min="6908" max="6908" width="29.42578125" style="5" customWidth="1"/>
    <col min="6909" max="6909" width="75.7109375" style="5" customWidth="1"/>
    <col min="6910" max="6910" width="0" style="5" hidden="1" customWidth="1"/>
    <col min="6911" max="6929" width="20.7109375" style="5" customWidth="1"/>
    <col min="6930" max="6930" width="12.140625" style="5" customWidth="1"/>
    <col min="6931" max="7161" width="9.140625" style="5"/>
    <col min="7162" max="7163" width="0" style="5" hidden="1" customWidth="1"/>
    <col min="7164" max="7164" width="29.42578125" style="5" customWidth="1"/>
    <col min="7165" max="7165" width="75.7109375" style="5" customWidth="1"/>
    <col min="7166" max="7166" width="0" style="5" hidden="1" customWidth="1"/>
    <col min="7167" max="7185" width="20.7109375" style="5" customWidth="1"/>
    <col min="7186" max="7186" width="12.140625" style="5" customWidth="1"/>
    <col min="7187" max="7417" width="9.140625" style="5"/>
    <col min="7418" max="7419" width="0" style="5" hidden="1" customWidth="1"/>
    <col min="7420" max="7420" width="29.42578125" style="5" customWidth="1"/>
    <col min="7421" max="7421" width="75.7109375" style="5" customWidth="1"/>
    <col min="7422" max="7422" width="0" style="5" hidden="1" customWidth="1"/>
    <col min="7423" max="7441" width="20.7109375" style="5" customWidth="1"/>
    <col min="7442" max="7442" width="12.140625" style="5" customWidth="1"/>
    <col min="7443" max="7673" width="9.140625" style="5"/>
    <col min="7674" max="7675" width="0" style="5" hidden="1" customWidth="1"/>
    <col min="7676" max="7676" width="29.42578125" style="5" customWidth="1"/>
    <col min="7677" max="7677" width="75.7109375" style="5" customWidth="1"/>
    <col min="7678" max="7678" width="0" style="5" hidden="1" customWidth="1"/>
    <col min="7679" max="7697" width="20.7109375" style="5" customWidth="1"/>
    <col min="7698" max="7698" width="12.140625" style="5" customWidth="1"/>
    <col min="7699" max="7929" width="9.140625" style="5"/>
    <col min="7930" max="7931" width="0" style="5" hidden="1" customWidth="1"/>
    <col min="7932" max="7932" width="29.42578125" style="5" customWidth="1"/>
    <col min="7933" max="7933" width="75.7109375" style="5" customWidth="1"/>
    <col min="7934" max="7934" width="0" style="5" hidden="1" customWidth="1"/>
    <col min="7935" max="7953" width="20.7109375" style="5" customWidth="1"/>
    <col min="7954" max="7954" width="12.140625" style="5" customWidth="1"/>
    <col min="7955" max="8185" width="9.140625" style="5"/>
    <col min="8186" max="8187" width="0" style="5" hidden="1" customWidth="1"/>
    <col min="8188" max="8188" width="29.42578125" style="5" customWidth="1"/>
    <col min="8189" max="8189" width="75.7109375" style="5" customWidth="1"/>
    <col min="8190" max="8190" width="0" style="5" hidden="1" customWidth="1"/>
    <col min="8191" max="8209" width="20.7109375" style="5" customWidth="1"/>
    <col min="8210" max="8210" width="12.140625" style="5" customWidth="1"/>
    <col min="8211" max="8441" width="9.140625" style="5"/>
    <col min="8442" max="8443" width="0" style="5" hidden="1" customWidth="1"/>
    <col min="8444" max="8444" width="29.42578125" style="5" customWidth="1"/>
    <col min="8445" max="8445" width="75.7109375" style="5" customWidth="1"/>
    <col min="8446" max="8446" width="0" style="5" hidden="1" customWidth="1"/>
    <col min="8447" max="8465" width="20.7109375" style="5" customWidth="1"/>
    <col min="8466" max="8466" width="12.140625" style="5" customWidth="1"/>
    <col min="8467" max="8697" width="9.140625" style="5"/>
    <col min="8698" max="8699" width="0" style="5" hidden="1" customWidth="1"/>
    <col min="8700" max="8700" width="29.42578125" style="5" customWidth="1"/>
    <col min="8701" max="8701" width="75.7109375" style="5" customWidth="1"/>
    <col min="8702" max="8702" width="0" style="5" hidden="1" customWidth="1"/>
    <col min="8703" max="8721" width="20.7109375" style="5" customWidth="1"/>
    <col min="8722" max="8722" width="12.140625" style="5" customWidth="1"/>
    <col min="8723" max="8953" width="9.140625" style="5"/>
    <col min="8954" max="8955" width="0" style="5" hidden="1" customWidth="1"/>
    <col min="8956" max="8956" width="29.42578125" style="5" customWidth="1"/>
    <col min="8957" max="8957" width="75.7109375" style="5" customWidth="1"/>
    <col min="8958" max="8958" width="0" style="5" hidden="1" customWidth="1"/>
    <col min="8959" max="8977" width="20.7109375" style="5" customWidth="1"/>
    <col min="8978" max="8978" width="12.140625" style="5" customWidth="1"/>
    <col min="8979" max="9209" width="9.140625" style="5"/>
    <col min="9210" max="9211" width="0" style="5" hidden="1" customWidth="1"/>
    <col min="9212" max="9212" width="29.42578125" style="5" customWidth="1"/>
    <col min="9213" max="9213" width="75.7109375" style="5" customWidth="1"/>
    <col min="9214" max="9214" width="0" style="5" hidden="1" customWidth="1"/>
    <col min="9215" max="9233" width="20.7109375" style="5" customWidth="1"/>
    <col min="9234" max="9234" width="12.140625" style="5" customWidth="1"/>
    <col min="9235" max="9465" width="9.140625" style="5"/>
    <col min="9466" max="9467" width="0" style="5" hidden="1" customWidth="1"/>
    <col min="9468" max="9468" width="29.42578125" style="5" customWidth="1"/>
    <col min="9469" max="9469" width="75.7109375" style="5" customWidth="1"/>
    <col min="9470" max="9470" width="0" style="5" hidden="1" customWidth="1"/>
    <col min="9471" max="9489" width="20.7109375" style="5" customWidth="1"/>
    <col min="9490" max="9490" width="12.140625" style="5" customWidth="1"/>
    <col min="9491" max="9721" width="9.140625" style="5"/>
    <col min="9722" max="9723" width="0" style="5" hidden="1" customWidth="1"/>
    <col min="9724" max="9724" width="29.42578125" style="5" customWidth="1"/>
    <col min="9725" max="9725" width="75.7109375" style="5" customWidth="1"/>
    <col min="9726" max="9726" width="0" style="5" hidden="1" customWidth="1"/>
    <col min="9727" max="9745" width="20.7109375" style="5" customWidth="1"/>
    <col min="9746" max="9746" width="12.140625" style="5" customWidth="1"/>
    <col min="9747" max="9977" width="9.140625" style="5"/>
    <col min="9978" max="9979" width="0" style="5" hidden="1" customWidth="1"/>
    <col min="9980" max="9980" width="29.42578125" style="5" customWidth="1"/>
    <col min="9981" max="9981" width="75.7109375" style="5" customWidth="1"/>
    <col min="9982" max="9982" width="0" style="5" hidden="1" customWidth="1"/>
    <col min="9983" max="10001" width="20.7109375" style="5" customWidth="1"/>
    <col min="10002" max="10002" width="12.140625" style="5" customWidth="1"/>
    <col min="10003" max="10233" width="9.140625" style="5"/>
    <col min="10234" max="10235" width="0" style="5" hidden="1" customWidth="1"/>
    <col min="10236" max="10236" width="29.42578125" style="5" customWidth="1"/>
    <col min="10237" max="10237" width="75.7109375" style="5" customWidth="1"/>
    <col min="10238" max="10238" width="0" style="5" hidden="1" customWidth="1"/>
    <col min="10239" max="10257" width="20.7109375" style="5" customWidth="1"/>
    <col min="10258" max="10258" width="12.140625" style="5" customWidth="1"/>
    <col min="10259" max="10489" width="9.140625" style="5"/>
    <col min="10490" max="10491" width="0" style="5" hidden="1" customWidth="1"/>
    <col min="10492" max="10492" width="29.42578125" style="5" customWidth="1"/>
    <col min="10493" max="10493" width="75.7109375" style="5" customWidth="1"/>
    <col min="10494" max="10494" width="0" style="5" hidden="1" customWidth="1"/>
    <col min="10495" max="10513" width="20.7109375" style="5" customWidth="1"/>
    <col min="10514" max="10514" width="12.140625" style="5" customWidth="1"/>
    <col min="10515" max="10745" width="9.140625" style="5"/>
    <col min="10746" max="10747" width="0" style="5" hidden="1" customWidth="1"/>
    <col min="10748" max="10748" width="29.42578125" style="5" customWidth="1"/>
    <col min="10749" max="10749" width="75.7109375" style="5" customWidth="1"/>
    <col min="10750" max="10750" width="0" style="5" hidden="1" customWidth="1"/>
    <col min="10751" max="10769" width="20.7109375" style="5" customWidth="1"/>
    <col min="10770" max="10770" width="12.140625" style="5" customWidth="1"/>
    <col min="10771" max="11001" width="9.140625" style="5"/>
    <col min="11002" max="11003" width="0" style="5" hidden="1" customWidth="1"/>
    <col min="11004" max="11004" width="29.42578125" style="5" customWidth="1"/>
    <col min="11005" max="11005" width="75.7109375" style="5" customWidth="1"/>
    <col min="11006" max="11006" width="0" style="5" hidden="1" customWidth="1"/>
    <col min="11007" max="11025" width="20.7109375" style="5" customWidth="1"/>
    <col min="11026" max="11026" width="12.140625" style="5" customWidth="1"/>
    <col min="11027" max="11257" width="9.140625" style="5"/>
    <col min="11258" max="11259" width="0" style="5" hidden="1" customWidth="1"/>
    <col min="11260" max="11260" width="29.42578125" style="5" customWidth="1"/>
    <col min="11261" max="11261" width="75.7109375" style="5" customWidth="1"/>
    <col min="11262" max="11262" width="0" style="5" hidden="1" customWidth="1"/>
    <col min="11263" max="11281" width="20.7109375" style="5" customWidth="1"/>
    <col min="11282" max="11282" width="12.140625" style="5" customWidth="1"/>
    <col min="11283" max="11513" width="9.140625" style="5"/>
    <col min="11514" max="11515" width="0" style="5" hidden="1" customWidth="1"/>
    <col min="11516" max="11516" width="29.42578125" style="5" customWidth="1"/>
    <col min="11517" max="11517" width="75.7109375" style="5" customWidth="1"/>
    <col min="11518" max="11518" width="0" style="5" hidden="1" customWidth="1"/>
    <col min="11519" max="11537" width="20.7109375" style="5" customWidth="1"/>
    <col min="11538" max="11538" width="12.140625" style="5" customWidth="1"/>
    <col min="11539" max="11769" width="9.140625" style="5"/>
    <col min="11770" max="11771" width="0" style="5" hidden="1" customWidth="1"/>
    <col min="11772" max="11772" width="29.42578125" style="5" customWidth="1"/>
    <col min="11773" max="11773" width="75.7109375" style="5" customWidth="1"/>
    <col min="11774" max="11774" width="0" style="5" hidden="1" customWidth="1"/>
    <col min="11775" max="11793" width="20.7109375" style="5" customWidth="1"/>
    <col min="11794" max="11794" width="12.140625" style="5" customWidth="1"/>
    <col min="11795" max="12025" width="9.140625" style="5"/>
    <col min="12026" max="12027" width="0" style="5" hidden="1" customWidth="1"/>
    <col min="12028" max="12028" width="29.42578125" style="5" customWidth="1"/>
    <col min="12029" max="12029" width="75.7109375" style="5" customWidth="1"/>
    <col min="12030" max="12030" width="0" style="5" hidden="1" customWidth="1"/>
    <col min="12031" max="12049" width="20.7109375" style="5" customWidth="1"/>
    <col min="12050" max="12050" width="12.140625" style="5" customWidth="1"/>
    <col min="12051" max="12281" width="9.140625" style="5"/>
    <col min="12282" max="12283" width="0" style="5" hidden="1" customWidth="1"/>
    <col min="12284" max="12284" width="29.42578125" style="5" customWidth="1"/>
    <col min="12285" max="12285" width="75.7109375" style="5" customWidth="1"/>
    <col min="12286" max="12286" width="0" style="5" hidden="1" customWidth="1"/>
    <col min="12287" max="12305" width="20.7109375" style="5" customWidth="1"/>
    <col min="12306" max="12306" width="12.140625" style="5" customWidth="1"/>
    <col min="12307" max="12537" width="9.140625" style="5"/>
    <col min="12538" max="12539" width="0" style="5" hidden="1" customWidth="1"/>
    <col min="12540" max="12540" width="29.42578125" style="5" customWidth="1"/>
    <col min="12541" max="12541" width="75.7109375" style="5" customWidth="1"/>
    <col min="12542" max="12542" width="0" style="5" hidden="1" customWidth="1"/>
    <col min="12543" max="12561" width="20.7109375" style="5" customWidth="1"/>
    <col min="12562" max="12562" width="12.140625" style="5" customWidth="1"/>
    <col min="12563" max="12793" width="9.140625" style="5"/>
    <col min="12794" max="12795" width="0" style="5" hidden="1" customWidth="1"/>
    <col min="12796" max="12796" width="29.42578125" style="5" customWidth="1"/>
    <col min="12797" max="12797" width="75.7109375" style="5" customWidth="1"/>
    <col min="12798" max="12798" width="0" style="5" hidden="1" customWidth="1"/>
    <col min="12799" max="12817" width="20.7109375" style="5" customWidth="1"/>
    <col min="12818" max="12818" width="12.140625" style="5" customWidth="1"/>
    <col min="12819" max="13049" width="9.140625" style="5"/>
    <col min="13050" max="13051" width="0" style="5" hidden="1" customWidth="1"/>
    <col min="13052" max="13052" width="29.42578125" style="5" customWidth="1"/>
    <col min="13053" max="13053" width="75.7109375" style="5" customWidth="1"/>
    <col min="13054" max="13054" width="0" style="5" hidden="1" customWidth="1"/>
    <col min="13055" max="13073" width="20.7109375" style="5" customWidth="1"/>
    <col min="13074" max="13074" width="12.140625" style="5" customWidth="1"/>
    <col min="13075" max="13305" width="9.140625" style="5"/>
    <col min="13306" max="13307" width="0" style="5" hidden="1" customWidth="1"/>
    <col min="13308" max="13308" width="29.42578125" style="5" customWidth="1"/>
    <col min="13309" max="13309" width="75.7109375" style="5" customWidth="1"/>
    <col min="13310" max="13310" width="0" style="5" hidden="1" customWidth="1"/>
    <col min="13311" max="13329" width="20.7109375" style="5" customWidth="1"/>
    <col min="13330" max="13330" width="12.140625" style="5" customWidth="1"/>
    <col min="13331" max="13561" width="9.140625" style="5"/>
    <col min="13562" max="13563" width="0" style="5" hidden="1" customWidth="1"/>
    <col min="13564" max="13564" width="29.42578125" style="5" customWidth="1"/>
    <col min="13565" max="13565" width="75.7109375" style="5" customWidth="1"/>
    <col min="13566" max="13566" width="0" style="5" hidden="1" customWidth="1"/>
    <col min="13567" max="13585" width="20.7109375" style="5" customWidth="1"/>
    <col min="13586" max="13586" width="12.140625" style="5" customWidth="1"/>
    <col min="13587" max="13817" width="9.140625" style="5"/>
    <col min="13818" max="13819" width="0" style="5" hidden="1" customWidth="1"/>
    <col min="13820" max="13820" width="29.42578125" style="5" customWidth="1"/>
    <col min="13821" max="13821" width="75.7109375" style="5" customWidth="1"/>
    <col min="13822" max="13822" width="0" style="5" hidden="1" customWidth="1"/>
    <col min="13823" max="13841" width="20.7109375" style="5" customWidth="1"/>
    <col min="13842" max="13842" width="12.140625" style="5" customWidth="1"/>
    <col min="13843" max="14073" width="9.140625" style="5"/>
    <col min="14074" max="14075" width="0" style="5" hidden="1" customWidth="1"/>
    <col min="14076" max="14076" width="29.42578125" style="5" customWidth="1"/>
    <col min="14077" max="14077" width="75.7109375" style="5" customWidth="1"/>
    <col min="14078" max="14078" width="0" style="5" hidden="1" customWidth="1"/>
    <col min="14079" max="14097" width="20.7109375" style="5" customWidth="1"/>
    <col min="14098" max="14098" width="12.140625" style="5" customWidth="1"/>
    <col min="14099" max="14329" width="9.140625" style="5"/>
    <col min="14330" max="14331" width="0" style="5" hidden="1" customWidth="1"/>
    <col min="14332" max="14332" width="29.42578125" style="5" customWidth="1"/>
    <col min="14333" max="14333" width="75.7109375" style="5" customWidth="1"/>
    <col min="14334" max="14334" width="0" style="5" hidden="1" customWidth="1"/>
    <col min="14335" max="14353" width="20.7109375" style="5" customWidth="1"/>
    <col min="14354" max="14354" width="12.140625" style="5" customWidth="1"/>
    <col min="14355" max="14585" width="9.140625" style="5"/>
    <col min="14586" max="14587" width="0" style="5" hidden="1" customWidth="1"/>
    <col min="14588" max="14588" width="29.42578125" style="5" customWidth="1"/>
    <col min="14589" max="14589" width="75.7109375" style="5" customWidth="1"/>
    <col min="14590" max="14590" width="0" style="5" hidden="1" customWidth="1"/>
    <col min="14591" max="14609" width="20.7109375" style="5" customWidth="1"/>
    <col min="14610" max="14610" width="12.140625" style="5" customWidth="1"/>
    <col min="14611" max="14841" width="9.140625" style="5"/>
    <col min="14842" max="14843" width="0" style="5" hidden="1" customWidth="1"/>
    <col min="14844" max="14844" width="29.42578125" style="5" customWidth="1"/>
    <col min="14845" max="14845" width="75.7109375" style="5" customWidth="1"/>
    <col min="14846" max="14846" width="0" style="5" hidden="1" customWidth="1"/>
    <col min="14847" max="14865" width="20.7109375" style="5" customWidth="1"/>
    <col min="14866" max="14866" width="12.140625" style="5" customWidth="1"/>
    <col min="14867" max="15097" width="9.140625" style="5"/>
    <col min="15098" max="15099" width="0" style="5" hidden="1" customWidth="1"/>
    <col min="15100" max="15100" width="29.42578125" style="5" customWidth="1"/>
    <col min="15101" max="15101" width="75.7109375" style="5" customWidth="1"/>
    <col min="15102" max="15102" width="0" style="5" hidden="1" customWidth="1"/>
    <col min="15103" max="15121" width="20.7109375" style="5" customWidth="1"/>
    <col min="15122" max="15122" width="12.140625" style="5" customWidth="1"/>
    <col min="15123" max="15353" width="9.140625" style="5"/>
    <col min="15354" max="15355" width="0" style="5" hidden="1" customWidth="1"/>
    <col min="15356" max="15356" width="29.42578125" style="5" customWidth="1"/>
    <col min="15357" max="15357" width="75.7109375" style="5" customWidth="1"/>
    <col min="15358" max="15358" width="0" style="5" hidden="1" customWidth="1"/>
    <col min="15359" max="15377" width="20.7109375" style="5" customWidth="1"/>
    <col min="15378" max="15378" width="12.140625" style="5" customWidth="1"/>
    <col min="15379" max="15609" width="9.140625" style="5"/>
    <col min="15610" max="15611" width="0" style="5" hidden="1" customWidth="1"/>
    <col min="15612" max="15612" width="29.42578125" style="5" customWidth="1"/>
    <col min="15613" max="15613" width="75.7109375" style="5" customWidth="1"/>
    <col min="15614" max="15614" width="0" style="5" hidden="1" customWidth="1"/>
    <col min="15615" max="15633" width="20.7109375" style="5" customWidth="1"/>
    <col min="15634" max="15634" width="12.140625" style="5" customWidth="1"/>
    <col min="15635" max="15865" width="9.140625" style="5"/>
    <col min="15866" max="15867" width="0" style="5" hidden="1" customWidth="1"/>
    <col min="15868" max="15868" width="29.42578125" style="5" customWidth="1"/>
    <col min="15869" max="15869" width="75.7109375" style="5" customWidth="1"/>
    <col min="15870" max="15870" width="0" style="5" hidden="1" customWidth="1"/>
    <col min="15871" max="15889" width="20.7109375" style="5" customWidth="1"/>
    <col min="15890" max="15890" width="12.140625" style="5" customWidth="1"/>
    <col min="15891" max="16121" width="9.140625" style="5"/>
    <col min="16122" max="16123" width="0" style="5" hidden="1" customWidth="1"/>
    <col min="16124" max="16124" width="29.42578125" style="5" customWidth="1"/>
    <col min="16125" max="16125" width="75.7109375" style="5" customWidth="1"/>
    <col min="16126" max="16126" width="0" style="5" hidden="1" customWidth="1"/>
    <col min="16127" max="16145" width="20.7109375" style="5" customWidth="1"/>
    <col min="16146" max="16146" width="12.140625" style="5" customWidth="1"/>
    <col min="16147" max="16384" width="9.140625" style="5"/>
  </cols>
  <sheetData>
    <row r="1" spans="1:50" s="1" customFormat="1" x14ac:dyDescent="0.2">
      <c r="A1" s="28"/>
      <c r="B1" s="29"/>
      <c r="C1" s="23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50" s="2" customFormat="1" ht="20.25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</row>
    <row r="3" spans="1:50" s="2" customFormat="1" ht="20.25" x14ac:dyDescent="0.3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</row>
    <row r="4" spans="1:50" s="2" customFormat="1" ht="20.25" x14ac:dyDescent="0.3">
      <c r="A4" s="77" t="s">
        <v>419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</row>
    <row r="5" spans="1:50" s="2" customFormat="1" ht="20.25" x14ac:dyDescent="0.3">
      <c r="A5" s="77" t="s">
        <v>1715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</row>
    <row r="6" spans="1:50" s="2" customFormat="1" ht="16.5" customHeight="1" x14ac:dyDescent="0.2">
      <c r="A6" s="31"/>
      <c r="B6" s="32"/>
      <c r="C6" s="3"/>
      <c r="D6" s="26"/>
      <c r="E6" s="26"/>
      <c r="F6" s="26"/>
      <c r="G6" s="26"/>
      <c r="H6" s="26">
        <f>H10-G10</f>
        <v>0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78"/>
      <c r="V6" s="26"/>
      <c r="W6" s="26"/>
      <c r="X6" s="26"/>
    </row>
    <row r="7" spans="1:50" s="86" customFormat="1" ht="16.5" customHeight="1" x14ac:dyDescent="0.2">
      <c r="A7" s="128" t="s">
        <v>2</v>
      </c>
      <c r="B7" s="128" t="s">
        <v>3</v>
      </c>
      <c r="C7" s="129" t="s">
        <v>4</v>
      </c>
      <c r="D7" s="132" t="s">
        <v>1626</v>
      </c>
      <c r="E7" s="132"/>
      <c r="F7" s="132"/>
      <c r="G7" s="132"/>
      <c r="H7" s="132"/>
      <c r="I7" s="132"/>
      <c r="J7" s="132"/>
      <c r="K7" s="134" t="s">
        <v>12</v>
      </c>
      <c r="L7" s="135"/>
      <c r="M7" s="136"/>
      <c r="N7" s="134" t="s">
        <v>13</v>
      </c>
      <c r="O7" s="135"/>
      <c r="P7" s="136"/>
      <c r="Q7" s="124"/>
      <c r="R7" s="134" t="s">
        <v>14</v>
      </c>
      <c r="S7" s="135"/>
      <c r="T7" s="136"/>
      <c r="U7" s="133" t="s">
        <v>15</v>
      </c>
      <c r="V7" s="133" t="s">
        <v>16</v>
      </c>
      <c r="W7" s="133" t="s">
        <v>17</v>
      </c>
      <c r="X7" s="130" t="s">
        <v>18</v>
      </c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s="86" customFormat="1" ht="24" customHeight="1" x14ac:dyDescent="0.2">
      <c r="A8" s="128"/>
      <c r="B8" s="128"/>
      <c r="C8" s="129"/>
      <c r="D8" s="122" t="s">
        <v>5</v>
      </c>
      <c r="E8" s="133" t="s">
        <v>6</v>
      </c>
      <c r="F8" s="133" t="s">
        <v>7</v>
      </c>
      <c r="G8" s="133" t="s">
        <v>8</v>
      </c>
      <c r="H8" s="133" t="s">
        <v>9</v>
      </c>
      <c r="I8" s="123" t="s">
        <v>10</v>
      </c>
      <c r="J8" s="123" t="s">
        <v>11</v>
      </c>
      <c r="K8" s="123" t="s">
        <v>19</v>
      </c>
      <c r="L8" s="123" t="s">
        <v>20</v>
      </c>
      <c r="M8" s="123" t="s">
        <v>21</v>
      </c>
      <c r="N8" s="123" t="s">
        <v>22</v>
      </c>
      <c r="O8" s="123" t="s">
        <v>23</v>
      </c>
      <c r="P8" s="123" t="s">
        <v>24</v>
      </c>
      <c r="Q8" s="123" t="s">
        <v>1682</v>
      </c>
      <c r="R8" s="123" t="s">
        <v>1680</v>
      </c>
      <c r="S8" s="123" t="s">
        <v>25</v>
      </c>
      <c r="T8" s="123" t="s">
        <v>26</v>
      </c>
      <c r="U8" s="133"/>
      <c r="V8" s="133"/>
      <c r="W8" s="133"/>
      <c r="X8" s="131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s="91" customFormat="1" ht="16.5" customHeight="1" x14ac:dyDescent="0.2">
      <c r="A9" s="128"/>
      <c r="B9" s="128"/>
      <c r="C9" s="129"/>
      <c r="D9" s="87">
        <v>1</v>
      </c>
      <c r="E9" s="133"/>
      <c r="F9" s="133"/>
      <c r="G9" s="133"/>
      <c r="H9" s="133"/>
      <c r="I9" s="88">
        <v>2</v>
      </c>
      <c r="J9" s="87" t="s">
        <v>27</v>
      </c>
      <c r="K9" s="87"/>
      <c r="L9" s="87"/>
      <c r="M9" s="87">
        <v>5</v>
      </c>
      <c r="N9" s="87"/>
      <c r="O9" s="87"/>
      <c r="P9" s="87">
        <v>7</v>
      </c>
      <c r="Q9" s="89"/>
      <c r="R9" s="89"/>
      <c r="S9" s="89"/>
      <c r="T9" s="87">
        <v>9</v>
      </c>
      <c r="U9" s="87" t="s">
        <v>28</v>
      </c>
      <c r="V9" s="87" t="s">
        <v>29</v>
      </c>
      <c r="W9" s="87" t="s">
        <v>30</v>
      </c>
      <c r="X9" s="90" t="s">
        <v>31</v>
      </c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</row>
    <row r="10" spans="1:50" s="84" customFormat="1" ht="18.75" customHeight="1" x14ac:dyDescent="0.2">
      <c r="A10" s="79">
        <v>2</v>
      </c>
      <c r="B10" s="80" t="s">
        <v>33</v>
      </c>
      <c r="C10" s="81" t="s">
        <v>32</v>
      </c>
      <c r="D10" s="82">
        <f t="shared" ref="D10:P10" si="0">D11+D189+D213</f>
        <v>1094410881010</v>
      </c>
      <c r="E10" s="82">
        <f t="shared" si="0"/>
        <v>59847556811.07</v>
      </c>
      <c r="F10" s="82">
        <f t="shared" si="0"/>
        <v>0</v>
      </c>
      <c r="G10" s="82">
        <f t="shared" si="0"/>
        <v>24878823469.580002</v>
      </c>
      <c r="H10" s="82">
        <f t="shared" si="0"/>
        <v>24878823469.580002</v>
      </c>
      <c r="I10" s="82">
        <f t="shared" si="0"/>
        <v>59847556811.07</v>
      </c>
      <c r="J10" s="82">
        <f t="shared" si="0"/>
        <v>1154258437821.0698</v>
      </c>
      <c r="K10" s="82">
        <f t="shared" si="0"/>
        <v>250531115</v>
      </c>
      <c r="L10" s="82">
        <f t="shared" si="0"/>
        <v>130298600425.83</v>
      </c>
      <c r="M10" s="82">
        <f t="shared" si="0"/>
        <v>509471740906.52002</v>
      </c>
      <c r="N10" s="82">
        <f t="shared" si="0"/>
        <v>7148476</v>
      </c>
      <c r="O10" s="82">
        <f t="shared" si="0"/>
        <v>127618683502.84001</v>
      </c>
      <c r="P10" s="82">
        <f t="shared" si="0"/>
        <v>279126729533.19995</v>
      </c>
      <c r="Q10" s="82">
        <f>R10+T10</f>
        <v>110951752521.07001</v>
      </c>
      <c r="R10" s="82">
        <f t="shared" ref="R10:W10" si="1">R11+R189+R213</f>
        <v>879068904</v>
      </c>
      <c r="S10" s="82">
        <f t="shared" si="1"/>
        <v>78482095966.979996</v>
      </c>
      <c r="T10" s="82">
        <f t="shared" si="1"/>
        <v>110072683617.07001</v>
      </c>
      <c r="U10" s="82">
        <f t="shared" si="1"/>
        <v>644786696914.55005</v>
      </c>
      <c r="V10" s="82">
        <f t="shared" si="1"/>
        <v>230345011373.32001</v>
      </c>
      <c r="W10" s="82">
        <f t="shared" si="1"/>
        <v>168174977012.13</v>
      </c>
      <c r="X10" s="115">
        <f>P10/J10</f>
        <v>0.24182342566203485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 s="84" customFormat="1" ht="18.75" customHeight="1" x14ac:dyDescent="0.2">
      <c r="A11" s="85" t="s">
        <v>34</v>
      </c>
      <c r="B11" s="80" t="s">
        <v>35</v>
      </c>
      <c r="C11" s="81" t="s">
        <v>32</v>
      </c>
      <c r="D11" s="82">
        <f t="shared" ref="D11:P11" si="2">D12+D117+D130+D172+D175</f>
        <v>201457479079</v>
      </c>
      <c r="E11" s="82">
        <f t="shared" si="2"/>
        <v>0</v>
      </c>
      <c r="F11" s="82">
        <f t="shared" si="2"/>
        <v>0</v>
      </c>
      <c r="G11" s="82">
        <f t="shared" si="2"/>
        <v>577000000</v>
      </c>
      <c r="H11" s="82">
        <f t="shared" si="2"/>
        <v>577000000</v>
      </c>
      <c r="I11" s="82">
        <f t="shared" si="2"/>
        <v>0</v>
      </c>
      <c r="J11" s="82">
        <f t="shared" si="2"/>
        <v>201457479079</v>
      </c>
      <c r="K11" s="82">
        <f t="shared" si="2"/>
        <v>250531115</v>
      </c>
      <c r="L11" s="82">
        <f t="shared" si="2"/>
        <v>18861044478.02</v>
      </c>
      <c r="M11" s="82">
        <f t="shared" si="2"/>
        <v>38617674015.540001</v>
      </c>
      <c r="N11" s="82">
        <f t="shared" si="2"/>
        <v>0</v>
      </c>
      <c r="O11" s="82">
        <f t="shared" si="2"/>
        <v>12258441472.02</v>
      </c>
      <c r="P11" s="82">
        <f t="shared" si="2"/>
        <v>31009048096.540001</v>
      </c>
      <c r="Q11" s="82">
        <f>R11+T11</f>
        <v>22430572774.540001</v>
      </c>
      <c r="R11" s="82">
        <f t="shared" ref="R11:W11" si="3">R12+R117+R130+R172+R175</f>
        <v>249109949</v>
      </c>
      <c r="S11" s="82">
        <f t="shared" si="3"/>
        <v>15043971577.77</v>
      </c>
      <c r="T11" s="82">
        <f t="shared" si="3"/>
        <v>22181462825.540001</v>
      </c>
      <c r="U11" s="82">
        <f t="shared" si="3"/>
        <v>162839805063.46002</v>
      </c>
      <c r="V11" s="82">
        <f>V12+V117+V130+V172+V175</f>
        <v>7608625919</v>
      </c>
      <c r="W11" s="82">
        <f t="shared" si="3"/>
        <v>8578475322</v>
      </c>
      <c r="X11" s="115">
        <f>P11/J11</f>
        <v>0.15392353879490392</v>
      </c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 s="84" customFormat="1" ht="18.75" customHeight="1" x14ac:dyDescent="0.2">
      <c r="A12" s="85" t="s">
        <v>36</v>
      </c>
      <c r="B12" s="80" t="s">
        <v>37</v>
      </c>
      <c r="C12" s="81" t="s">
        <v>32</v>
      </c>
      <c r="D12" s="82">
        <f>D13+D74</f>
        <v>41449811564</v>
      </c>
      <c r="E12" s="82">
        <f t="shared" ref="E12:W12" si="4">E13+E74</f>
        <v>0</v>
      </c>
      <c r="F12" s="82">
        <f t="shared" si="4"/>
        <v>0</v>
      </c>
      <c r="G12" s="82">
        <f t="shared" si="4"/>
        <v>0</v>
      </c>
      <c r="H12" s="82">
        <f t="shared" si="4"/>
        <v>0</v>
      </c>
      <c r="I12" s="82">
        <f t="shared" si="4"/>
        <v>0</v>
      </c>
      <c r="J12" s="82">
        <f t="shared" si="4"/>
        <v>41449811564</v>
      </c>
      <c r="K12" s="82">
        <f t="shared" si="4"/>
        <v>0</v>
      </c>
      <c r="L12" s="82">
        <f t="shared" si="4"/>
        <v>3814940593</v>
      </c>
      <c r="M12" s="82">
        <f t="shared" si="4"/>
        <v>6283273873</v>
      </c>
      <c r="N12" s="82">
        <f t="shared" si="4"/>
        <v>0</v>
      </c>
      <c r="O12" s="82">
        <f t="shared" si="4"/>
        <v>3810432593</v>
      </c>
      <c r="P12" s="82">
        <f t="shared" si="4"/>
        <v>6278765873</v>
      </c>
      <c r="Q12" s="82">
        <f t="shared" si="4"/>
        <v>6189493792</v>
      </c>
      <c r="R12" s="82">
        <f t="shared" si="4"/>
        <v>0</v>
      </c>
      <c r="S12" s="82">
        <f t="shared" si="4"/>
        <v>3968123553</v>
      </c>
      <c r="T12" s="82">
        <f t="shared" si="4"/>
        <v>6189493792</v>
      </c>
      <c r="U12" s="82">
        <f t="shared" si="4"/>
        <v>35166537691</v>
      </c>
      <c r="V12" s="82">
        <f t="shared" si="4"/>
        <v>4508000</v>
      </c>
      <c r="W12" s="82">
        <f t="shared" si="4"/>
        <v>89272081</v>
      </c>
      <c r="X12" s="115">
        <f>P12/J12</f>
        <v>0.15147875553801637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</row>
    <row r="13" spans="1:50" s="6" customFormat="1" ht="18.75" customHeight="1" x14ac:dyDescent="0.2">
      <c r="A13" s="43" t="s">
        <v>38</v>
      </c>
      <c r="B13" s="44" t="s">
        <v>39</v>
      </c>
      <c r="C13" s="20" t="s">
        <v>32</v>
      </c>
      <c r="D13" s="45">
        <f>D14+D36+D55</f>
        <v>38770321323</v>
      </c>
      <c r="E13" s="45">
        <f t="shared" ref="E13:W13" si="5">E14+E36+E55</f>
        <v>0</v>
      </c>
      <c r="F13" s="45">
        <f t="shared" si="5"/>
        <v>0</v>
      </c>
      <c r="G13" s="45">
        <f t="shared" si="5"/>
        <v>0</v>
      </c>
      <c r="H13" s="45">
        <f t="shared" si="5"/>
        <v>0</v>
      </c>
      <c r="I13" s="45">
        <f t="shared" si="5"/>
        <v>0</v>
      </c>
      <c r="J13" s="45">
        <f>J14+J36+J55</f>
        <v>38770321323</v>
      </c>
      <c r="K13" s="45">
        <f t="shared" si="5"/>
        <v>0</v>
      </c>
      <c r="L13" s="45">
        <f t="shared" si="5"/>
        <v>3536753910</v>
      </c>
      <c r="M13" s="45">
        <f t="shared" si="5"/>
        <v>5819694114</v>
      </c>
      <c r="N13" s="45">
        <f t="shared" si="5"/>
        <v>0</v>
      </c>
      <c r="O13" s="45">
        <f t="shared" si="5"/>
        <v>3532245910</v>
      </c>
      <c r="P13" s="45">
        <f t="shared" si="5"/>
        <v>5815186114</v>
      </c>
      <c r="Q13" s="45">
        <f t="shared" si="5"/>
        <v>5755464965</v>
      </c>
      <c r="R13" s="45">
        <f t="shared" si="5"/>
        <v>0</v>
      </c>
      <c r="S13" s="45">
        <f t="shared" si="5"/>
        <v>3534094726</v>
      </c>
      <c r="T13" s="45">
        <f t="shared" si="5"/>
        <v>5755464965</v>
      </c>
      <c r="U13" s="45">
        <f t="shared" si="5"/>
        <v>32950627209</v>
      </c>
      <c r="V13" s="45">
        <f t="shared" si="5"/>
        <v>4508000</v>
      </c>
      <c r="W13" s="45">
        <f t="shared" si="5"/>
        <v>59721149</v>
      </c>
      <c r="X13" s="117">
        <f>P13/J13</f>
        <v>0.14999066078284512</v>
      </c>
    </row>
    <row r="14" spans="1:50" s="6" customFormat="1" ht="18.75" customHeight="1" x14ac:dyDescent="0.2">
      <c r="A14" s="43" t="s">
        <v>40</v>
      </c>
      <c r="B14" s="44" t="s">
        <v>41</v>
      </c>
      <c r="C14" s="20" t="s">
        <v>32</v>
      </c>
      <c r="D14" s="45">
        <f>D15+D33</f>
        <v>25421819942</v>
      </c>
      <c r="E14" s="45">
        <f t="shared" ref="E14:W14" si="6">E15+E33</f>
        <v>0</v>
      </c>
      <c r="F14" s="45">
        <f t="shared" si="6"/>
        <v>0</v>
      </c>
      <c r="G14" s="45">
        <f t="shared" si="6"/>
        <v>0</v>
      </c>
      <c r="H14" s="45">
        <f t="shared" si="6"/>
        <v>0</v>
      </c>
      <c r="I14" s="45">
        <f t="shared" si="6"/>
        <v>0</v>
      </c>
      <c r="J14" s="45">
        <f t="shared" si="6"/>
        <v>25421819942</v>
      </c>
      <c r="K14" s="45">
        <f t="shared" si="6"/>
        <v>0</v>
      </c>
      <c r="L14" s="45">
        <f t="shared" si="6"/>
        <v>1621411522</v>
      </c>
      <c r="M14" s="45">
        <f t="shared" si="6"/>
        <v>3133982680</v>
      </c>
      <c r="N14" s="45">
        <f t="shared" si="6"/>
        <v>0</v>
      </c>
      <c r="O14" s="45">
        <f t="shared" si="6"/>
        <v>1621411522</v>
      </c>
      <c r="P14" s="45">
        <f t="shared" si="6"/>
        <v>3133982680</v>
      </c>
      <c r="Q14" s="45">
        <f t="shared" si="6"/>
        <v>3088648261</v>
      </c>
      <c r="R14" s="45">
        <f t="shared" si="6"/>
        <v>0</v>
      </c>
      <c r="S14" s="45">
        <f t="shared" si="6"/>
        <v>1623290038</v>
      </c>
      <c r="T14" s="45">
        <f t="shared" si="6"/>
        <v>3088648261</v>
      </c>
      <c r="U14" s="45">
        <f t="shared" si="6"/>
        <v>22287837262</v>
      </c>
      <c r="V14" s="45">
        <f t="shared" si="6"/>
        <v>0</v>
      </c>
      <c r="W14" s="45">
        <f t="shared" si="6"/>
        <v>45334419</v>
      </c>
      <c r="X14" s="117">
        <f t="shared" ref="X14:X70" si="7">P14/J14</f>
        <v>0.1232792415000262</v>
      </c>
    </row>
    <row r="15" spans="1:50" s="6" customFormat="1" ht="18.75" customHeight="1" x14ac:dyDescent="0.2">
      <c r="A15" s="43" t="s">
        <v>42</v>
      </c>
      <c r="B15" s="44" t="s">
        <v>43</v>
      </c>
      <c r="C15" s="20" t="s">
        <v>32</v>
      </c>
      <c r="D15" s="45">
        <f t="shared" ref="D15:W15" si="8">D16+D18+D19+D20+D21++D22+D24+D26+D31+D32</f>
        <v>25397796422</v>
      </c>
      <c r="E15" s="45">
        <f t="shared" si="8"/>
        <v>0</v>
      </c>
      <c r="F15" s="45">
        <f t="shared" si="8"/>
        <v>0</v>
      </c>
      <c r="G15" s="45">
        <f t="shared" si="8"/>
        <v>0</v>
      </c>
      <c r="H15" s="45">
        <f t="shared" si="8"/>
        <v>0</v>
      </c>
      <c r="I15" s="45">
        <f t="shared" si="8"/>
        <v>0</v>
      </c>
      <c r="J15" s="45">
        <f t="shared" si="8"/>
        <v>25397796422</v>
      </c>
      <c r="K15" s="45">
        <f t="shared" si="8"/>
        <v>0</v>
      </c>
      <c r="L15" s="45">
        <f t="shared" si="8"/>
        <v>1621411522</v>
      </c>
      <c r="M15" s="45">
        <f t="shared" si="8"/>
        <v>3133982680</v>
      </c>
      <c r="N15" s="45">
        <f t="shared" si="8"/>
        <v>0</v>
      </c>
      <c r="O15" s="45">
        <f t="shared" si="8"/>
        <v>1621411522</v>
      </c>
      <c r="P15" s="45">
        <f t="shared" si="8"/>
        <v>3133982680</v>
      </c>
      <c r="Q15" s="45">
        <f t="shared" si="8"/>
        <v>3088648261</v>
      </c>
      <c r="R15" s="45">
        <f t="shared" si="8"/>
        <v>0</v>
      </c>
      <c r="S15" s="45">
        <f t="shared" si="8"/>
        <v>1623290038</v>
      </c>
      <c r="T15" s="45">
        <f t="shared" si="8"/>
        <v>3088648261</v>
      </c>
      <c r="U15" s="45">
        <f t="shared" si="8"/>
        <v>22263813742</v>
      </c>
      <c r="V15" s="45">
        <f t="shared" si="8"/>
        <v>0</v>
      </c>
      <c r="W15" s="45">
        <f t="shared" si="8"/>
        <v>45334419</v>
      </c>
      <c r="X15" s="117">
        <f t="shared" si="7"/>
        <v>0.12339585009372275</v>
      </c>
    </row>
    <row r="16" spans="1:50" s="6" customFormat="1" ht="18.75" customHeight="1" x14ac:dyDescent="0.2">
      <c r="A16" s="43" t="s">
        <v>44</v>
      </c>
      <c r="B16" s="44" t="s">
        <v>45</v>
      </c>
      <c r="C16" s="20" t="s">
        <v>32</v>
      </c>
      <c r="D16" s="45">
        <f>D17</f>
        <v>19263164156</v>
      </c>
      <c r="E16" s="45">
        <f t="shared" ref="E16:W16" si="9">E17</f>
        <v>0</v>
      </c>
      <c r="F16" s="45">
        <f t="shared" si="9"/>
        <v>0</v>
      </c>
      <c r="G16" s="45">
        <f t="shared" si="9"/>
        <v>0</v>
      </c>
      <c r="H16" s="45">
        <f t="shared" si="9"/>
        <v>0</v>
      </c>
      <c r="I16" s="45">
        <f t="shared" si="9"/>
        <v>0</v>
      </c>
      <c r="J16" s="45">
        <f>J17</f>
        <v>19263164156</v>
      </c>
      <c r="K16" s="45">
        <f t="shared" si="9"/>
        <v>0</v>
      </c>
      <c r="L16" s="45">
        <f t="shared" si="9"/>
        <v>1451471972</v>
      </c>
      <c r="M16" s="45">
        <f t="shared" si="9"/>
        <v>2833996702</v>
      </c>
      <c r="N16" s="45">
        <f t="shared" si="9"/>
        <v>0</v>
      </c>
      <c r="O16" s="45">
        <f t="shared" si="9"/>
        <v>1451471972</v>
      </c>
      <c r="P16" s="45">
        <f t="shared" si="9"/>
        <v>2833996702</v>
      </c>
      <c r="Q16" s="45">
        <f t="shared" si="9"/>
        <v>2802206003</v>
      </c>
      <c r="R16" s="45">
        <f t="shared" si="9"/>
        <v>0</v>
      </c>
      <c r="S16" s="45">
        <f t="shared" si="9"/>
        <v>1451471972</v>
      </c>
      <c r="T16" s="45">
        <f t="shared" si="9"/>
        <v>2802206003</v>
      </c>
      <c r="U16" s="45">
        <f t="shared" si="9"/>
        <v>16429167454</v>
      </c>
      <c r="V16" s="45">
        <f t="shared" si="9"/>
        <v>0</v>
      </c>
      <c r="W16" s="45">
        <f t="shared" si="9"/>
        <v>31790699</v>
      </c>
      <c r="X16" s="117">
        <f t="shared" si="7"/>
        <v>0.14711999955195731</v>
      </c>
    </row>
    <row r="17" spans="1:24" ht="18" customHeight="1" x14ac:dyDescent="0.2">
      <c r="A17" s="33" t="s">
        <v>47</v>
      </c>
      <c r="B17" s="16" t="s">
        <v>45</v>
      </c>
      <c r="C17" s="17" t="s">
        <v>48</v>
      </c>
      <c r="D17" s="13">
        <f>19263999852-835696</f>
        <v>19263164156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19263164156</v>
      </c>
      <c r="K17" s="13">
        <v>0</v>
      </c>
      <c r="L17" s="13">
        <v>1451471972</v>
      </c>
      <c r="M17" s="13">
        <v>2833996702</v>
      </c>
      <c r="N17" s="13">
        <v>0</v>
      </c>
      <c r="O17" s="13">
        <v>1451471972</v>
      </c>
      <c r="P17" s="13">
        <v>2833996702</v>
      </c>
      <c r="Q17" s="76">
        <f t="shared" ref="Q17:Q60" si="10">R17+T17</f>
        <v>2802206003</v>
      </c>
      <c r="R17" s="13">
        <v>0</v>
      </c>
      <c r="S17" s="13">
        <v>1451471972</v>
      </c>
      <c r="T17" s="13">
        <v>2802206003</v>
      </c>
      <c r="U17" s="13">
        <f>J17-M17</f>
        <v>16429167454</v>
      </c>
      <c r="V17" s="13">
        <v>0</v>
      </c>
      <c r="W17" s="13">
        <f>P17-Q17</f>
        <v>31790699</v>
      </c>
      <c r="X17" s="117">
        <f t="shared" si="7"/>
        <v>0.14711999955195731</v>
      </c>
    </row>
    <row r="18" spans="1:24" ht="18.75" customHeight="1" x14ac:dyDescent="0.2">
      <c r="A18" s="33" t="s">
        <v>52</v>
      </c>
      <c r="B18" s="17" t="s">
        <v>434</v>
      </c>
      <c r="C18" s="17" t="s">
        <v>48</v>
      </c>
      <c r="D18" s="13">
        <v>537051380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537051380</v>
      </c>
      <c r="K18" s="13">
        <v>0</v>
      </c>
      <c r="L18" s="13">
        <v>51267815</v>
      </c>
      <c r="M18" s="13">
        <v>76082976</v>
      </c>
      <c r="N18" s="13">
        <v>0</v>
      </c>
      <c r="O18" s="13">
        <v>51267815</v>
      </c>
      <c r="P18" s="13">
        <v>76082976</v>
      </c>
      <c r="Q18" s="76">
        <f t="shared" si="10"/>
        <v>72496884</v>
      </c>
      <c r="R18" s="13">
        <v>0</v>
      </c>
      <c r="S18" s="13">
        <v>51267815</v>
      </c>
      <c r="T18" s="13">
        <v>72496884</v>
      </c>
      <c r="U18" s="13">
        <f t="shared" ref="U18:U21" si="11">J18-M18</f>
        <v>460968404</v>
      </c>
      <c r="V18" s="13">
        <v>0</v>
      </c>
      <c r="W18" s="13">
        <f t="shared" ref="W18:W21" si="12">P18-Q18</f>
        <v>3586092</v>
      </c>
      <c r="X18" s="117">
        <f t="shared" si="7"/>
        <v>0.14166796480441032</v>
      </c>
    </row>
    <row r="19" spans="1:24" ht="18.75" customHeight="1" x14ac:dyDescent="0.2">
      <c r="A19" s="33" t="s">
        <v>54</v>
      </c>
      <c r="B19" s="17" t="s">
        <v>55</v>
      </c>
      <c r="C19" s="17" t="s">
        <v>48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76">
        <f t="shared" si="10"/>
        <v>0</v>
      </c>
      <c r="R19" s="13">
        <v>0</v>
      </c>
      <c r="S19" s="13">
        <v>0</v>
      </c>
      <c r="T19" s="13">
        <v>0</v>
      </c>
      <c r="U19" s="13">
        <f t="shared" si="11"/>
        <v>0</v>
      </c>
      <c r="V19" s="13">
        <v>0</v>
      </c>
      <c r="W19" s="13">
        <f t="shared" si="12"/>
        <v>0</v>
      </c>
      <c r="X19" s="117">
        <v>0</v>
      </c>
    </row>
    <row r="20" spans="1:24" ht="18.75" customHeight="1" x14ac:dyDescent="0.2">
      <c r="A20" s="33" t="s">
        <v>56</v>
      </c>
      <c r="B20" s="17" t="s">
        <v>57</v>
      </c>
      <c r="C20" s="17" t="s">
        <v>48</v>
      </c>
      <c r="D20" s="13">
        <v>13650566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13650566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76">
        <f t="shared" si="10"/>
        <v>0</v>
      </c>
      <c r="R20" s="13">
        <v>0</v>
      </c>
      <c r="S20" s="13">
        <v>0</v>
      </c>
      <c r="T20" s="13">
        <v>0</v>
      </c>
      <c r="U20" s="13">
        <f t="shared" si="11"/>
        <v>13650566</v>
      </c>
      <c r="V20" s="13">
        <v>0</v>
      </c>
      <c r="W20" s="13">
        <f t="shared" si="12"/>
        <v>0</v>
      </c>
      <c r="X20" s="117">
        <f t="shared" si="7"/>
        <v>0</v>
      </c>
    </row>
    <row r="21" spans="1:24" ht="18.75" customHeight="1" x14ac:dyDescent="0.2">
      <c r="A21" s="33" t="s">
        <v>58</v>
      </c>
      <c r="B21" s="17" t="s">
        <v>59</v>
      </c>
      <c r="C21" s="17" t="s">
        <v>48</v>
      </c>
      <c r="D21" s="13">
        <v>38563763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38563763</v>
      </c>
      <c r="K21" s="13">
        <v>0</v>
      </c>
      <c r="L21" s="13">
        <v>2812128</v>
      </c>
      <c r="M21" s="13">
        <v>5624256</v>
      </c>
      <c r="N21" s="13">
        <v>0</v>
      </c>
      <c r="O21" s="13">
        <v>2812128</v>
      </c>
      <c r="P21" s="13">
        <v>5624256</v>
      </c>
      <c r="Q21" s="76">
        <f t="shared" si="10"/>
        <v>2812128</v>
      </c>
      <c r="R21" s="13">
        <v>0</v>
      </c>
      <c r="S21" s="13">
        <v>2812128</v>
      </c>
      <c r="T21" s="13">
        <v>2812128</v>
      </c>
      <c r="U21" s="13">
        <f t="shared" si="11"/>
        <v>32939507</v>
      </c>
      <c r="V21" s="13">
        <v>0</v>
      </c>
      <c r="W21" s="13">
        <f t="shared" si="12"/>
        <v>2812128</v>
      </c>
      <c r="X21" s="117">
        <f t="shared" si="7"/>
        <v>0.14584302885587178</v>
      </c>
    </row>
    <row r="22" spans="1:24" s="6" customFormat="1" ht="18.75" customHeight="1" x14ac:dyDescent="0.2">
      <c r="A22" s="43" t="s">
        <v>60</v>
      </c>
      <c r="B22" s="44" t="s">
        <v>61</v>
      </c>
      <c r="C22" s="20" t="s">
        <v>32</v>
      </c>
      <c r="D22" s="45">
        <f>D23</f>
        <v>1824080587</v>
      </c>
      <c r="E22" s="45">
        <f t="shared" ref="E22:W22" si="13">E23</f>
        <v>0</v>
      </c>
      <c r="F22" s="45">
        <f t="shared" si="13"/>
        <v>0</v>
      </c>
      <c r="G22" s="45">
        <f t="shared" si="13"/>
        <v>0</v>
      </c>
      <c r="H22" s="45">
        <f t="shared" si="13"/>
        <v>0</v>
      </c>
      <c r="I22" s="45">
        <f t="shared" si="13"/>
        <v>0</v>
      </c>
      <c r="J22" s="45">
        <f t="shared" si="13"/>
        <v>1824080587</v>
      </c>
      <c r="K22" s="45">
        <f t="shared" si="13"/>
        <v>0</v>
      </c>
      <c r="L22" s="45">
        <f t="shared" si="13"/>
        <v>3446623</v>
      </c>
      <c r="M22" s="45">
        <f t="shared" si="13"/>
        <v>3446623</v>
      </c>
      <c r="N22" s="45">
        <f t="shared" si="13"/>
        <v>0</v>
      </c>
      <c r="O22" s="45">
        <f t="shared" si="13"/>
        <v>3446623</v>
      </c>
      <c r="P22" s="45">
        <f t="shared" si="13"/>
        <v>3446623</v>
      </c>
      <c r="Q22" s="45">
        <f t="shared" si="13"/>
        <v>3446623</v>
      </c>
      <c r="R22" s="45">
        <f t="shared" si="13"/>
        <v>0</v>
      </c>
      <c r="S22" s="45">
        <f t="shared" si="13"/>
        <v>3446623</v>
      </c>
      <c r="T22" s="45">
        <f t="shared" si="13"/>
        <v>3446623</v>
      </c>
      <c r="U22" s="45">
        <f t="shared" si="13"/>
        <v>1820633964</v>
      </c>
      <c r="V22" s="45">
        <f t="shared" si="13"/>
        <v>0</v>
      </c>
      <c r="W22" s="45">
        <f t="shared" si="13"/>
        <v>0</v>
      </c>
      <c r="X22" s="117">
        <f t="shared" si="7"/>
        <v>1.8895124615456477E-3</v>
      </c>
    </row>
    <row r="23" spans="1:24" s="6" customFormat="1" ht="18.75" customHeight="1" x14ac:dyDescent="0.2">
      <c r="A23" s="34" t="s">
        <v>62</v>
      </c>
      <c r="B23" s="18" t="s">
        <v>61</v>
      </c>
      <c r="C23" s="18" t="s">
        <v>48</v>
      </c>
      <c r="D23" s="14">
        <v>1824080587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1824080587</v>
      </c>
      <c r="K23" s="14">
        <v>0</v>
      </c>
      <c r="L23" s="14">
        <v>3446623</v>
      </c>
      <c r="M23" s="14">
        <v>3446623</v>
      </c>
      <c r="N23" s="14">
        <v>0</v>
      </c>
      <c r="O23" s="14">
        <v>3446623</v>
      </c>
      <c r="P23" s="14">
        <v>3446623</v>
      </c>
      <c r="Q23" s="76">
        <f t="shared" si="10"/>
        <v>3446623</v>
      </c>
      <c r="R23" s="14">
        <v>0</v>
      </c>
      <c r="S23" s="14">
        <v>3446623</v>
      </c>
      <c r="T23" s="14">
        <v>3446623</v>
      </c>
      <c r="U23" s="13">
        <f>J23-M23</f>
        <v>1820633964</v>
      </c>
      <c r="V23" s="14">
        <v>0</v>
      </c>
      <c r="W23" s="13">
        <f>P23-Q23</f>
        <v>0</v>
      </c>
      <c r="X23" s="117">
        <f t="shared" si="7"/>
        <v>1.8895124615456477E-3</v>
      </c>
    </row>
    <row r="24" spans="1:24" s="6" customFormat="1" ht="18.75" customHeight="1" x14ac:dyDescent="0.2">
      <c r="A24" s="43" t="s">
        <v>65</v>
      </c>
      <c r="B24" s="44" t="s">
        <v>66</v>
      </c>
      <c r="C24" s="20" t="s">
        <v>32</v>
      </c>
      <c r="D24" s="45">
        <f>D25</f>
        <v>561058665</v>
      </c>
      <c r="E24" s="45">
        <f t="shared" ref="E24:W24" si="14">E25</f>
        <v>0</v>
      </c>
      <c r="F24" s="45">
        <f t="shared" si="14"/>
        <v>0</v>
      </c>
      <c r="G24" s="45">
        <f t="shared" si="14"/>
        <v>0</v>
      </c>
      <c r="H24" s="45">
        <f t="shared" si="14"/>
        <v>0</v>
      </c>
      <c r="I24" s="45">
        <f t="shared" si="14"/>
        <v>0</v>
      </c>
      <c r="J24" s="45">
        <f t="shared" si="14"/>
        <v>561058665</v>
      </c>
      <c r="K24" s="45">
        <f t="shared" si="14"/>
        <v>0</v>
      </c>
      <c r="L24" s="45">
        <f t="shared" si="14"/>
        <v>56176004</v>
      </c>
      <c r="M24" s="45">
        <f t="shared" si="14"/>
        <v>135228927</v>
      </c>
      <c r="N24" s="45">
        <f t="shared" si="14"/>
        <v>0</v>
      </c>
      <c r="O24" s="45">
        <f t="shared" si="14"/>
        <v>56176004</v>
      </c>
      <c r="P24" s="45">
        <f t="shared" si="14"/>
        <v>135228927</v>
      </c>
      <c r="Q24" s="45">
        <f t="shared" si="14"/>
        <v>135228927</v>
      </c>
      <c r="R24" s="45">
        <f t="shared" si="14"/>
        <v>0</v>
      </c>
      <c r="S24" s="45">
        <f t="shared" si="14"/>
        <v>56176004</v>
      </c>
      <c r="T24" s="45">
        <f t="shared" si="14"/>
        <v>135228927</v>
      </c>
      <c r="U24" s="45">
        <f t="shared" si="14"/>
        <v>425829738</v>
      </c>
      <c r="V24" s="45">
        <f t="shared" si="14"/>
        <v>0</v>
      </c>
      <c r="W24" s="45">
        <f t="shared" si="14"/>
        <v>0</v>
      </c>
      <c r="X24" s="117">
        <f t="shared" si="7"/>
        <v>0.24102457628027188</v>
      </c>
    </row>
    <row r="25" spans="1:24" s="6" customFormat="1" ht="18.75" customHeight="1" x14ac:dyDescent="0.2">
      <c r="A25" s="34" t="s">
        <v>67</v>
      </c>
      <c r="B25" s="18" t="s">
        <v>66</v>
      </c>
      <c r="C25" s="18" t="s">
        <v>48</v>
      </c>
      <c r="D25" s="14">
        <v>561058665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561058665</v>
      </c>
      <c r="K25" s="14">
        <v>0</v>
      </c>
      <c r="L25" s="14">
        <v>56176004</v>
      </c>
      <c r="M25" s="14">
        <v>135228927</v>
      </c>
      <c r="N25" s="14">
        <v>0</v>
      </c>
      <c r="O25" s="14">
        <v>56176004</v>
      </c>
      <c r="P25" s="14">
        <v>135228927</v>
      </c>
      <c r="Q25" s="76">
        <f t="shared" si="10"/>
        <v>135228927</v>
      </c>
      <c r="R25" s="14">
        <v>0</v>
      </c>
      <c r="S25" s="14">
        <v>56176004</v>
      </c>
      <c r="T25" s="14">
        <v>135228927</v>
      </c>
      <c r="U25" s="13">
        <f>J25-M25</f>
        <v>425829738</v>
      </c>
      <c r="V25" s="14">
        <v>0</v>
      </c>
      <c r="W25" s="13">
        <f>P25-Q25</f>
        <v>0</v>
      </c>
      <c r="X25" s="117">
        <f t="shared" si="7"/>
        <v>0.24102457628027188</v>
      </c>
    </row>
    <row r="26" spans="1:24" s="6" customFormat="1" ht="18.75" customHeight="1" x14ac:dyDescent="0.2">
      <c r="A26" s="43" t="s">
        <v>70</v>
      </c>
      <c r="B26" s="44" t="s">
        <v>71</v>
      </c>
      <c r="C26" s="20" t="s">
        <v>32</v>
      </c>
      <c r="D26" s="45">
        <f t="shared" ref="D26:P26" si="15">D27+D29</f>
        <v>3160227305</v>
      </c>
      <c r="E26" s="45">
        <f t="shared" si="15"/>
        <v>0</v>
      </c>
      <c r="F26" s="45">
        <f t="shared" si="15"/>
        <v>0</v>
      </c>
      <c r="G26" s="45">
        <f t="shared" si="15"/>
        <v>0</v>
      </c>
      <c r="H26" s="45">
        <f t="shared" si="15"/>
        <v>0</v>
      </c>
      <c r="I26" s="45">
        <f t="shared" si="15"/>
        <v>0</v>
      </c>
      <c r="J26" s="45">
        <f t="shared" si="15"/>
        <v>3160227305</v>
      </c>
      <c r="K26" s="45">
        <f t="shared" si="15"/>
        <v>0</v>
      </c>
      <c r="L26" s="45">
        <f t="shared" si="15"/>
        <v>56236980</v>
      </c>
      <c r="M26" s="45">
        <f t="shared" si="15"/>
        <v>79603196</v>
      </c>
      <c r="N26" s="45">
        <f t="shared" si="15"/>
        <v>0</v>
      </c>
      <c r="O26" s="45">
        <f t="shared" si="15"/>
        <v>56236980</v>
      </c>
      <c r="P26" s="45">
        <f t="shared" si="15"/>
        <v>79603196</v>
      </c>
      <c r="Q26" s="76">
        <f t="shared" si="10"/>
        <v>72457696</v>
      </c>
      <c r="R26" s="45">
        <f t="shared" ref="R26:W26" si="16">R27+R29</f>
        <v>0</v>
      </c>
      <c r="S26" s="45">
        <f t="shared" si="16"/>
        <v>58115496</v>
      </c>
      <c r="T26" s="45">
        <f t="shared" si="16"/>
        <v>72457696</v>
      </c>
      <c r="U26" s="45">
        <f t="shared" si="16"/>
        <v>3080624109</v>
      </c>
      <c r="V26" s="45">
        <f t="shared" si="16"/>
        <v>0</v>
      </c>
      <c r="W26" s="45">
        <f t="shared" si="16"/>
        <v>7145500</v>
      </c>
      <c r="X26" s="117">
        <f t="shared" si="7"/>
        <v>2.5189072910690516E-2</v>
      </c>
    </row>
    <row r="27" spans="1:24" s="6" customFormat="1" ht="18.75" customHeight="1" x14ac:dyDescent="0.2">
      <c r="A27" s="43" t="s">
        <v>72</v>
      </c>
      <c r="B27" s="44" t="s">
        <v>73</v>
      </c>
      <c r="C27" s="20" t="s">
        <v>32</v>
      </c>
      <c r="D27" s="45">
        <f>D28</f>
        <v>2020286173</v>
      </c>
      <c r="E27" s="45">
        <f t="shared" ref="E27:W27" si="17">E28</f>
        <v>0</v>
      </c>
      <c r="F27" s="45">
        <f t="shared" si="17"/>
        <v>0</v>
      </c>
      <c r="G27" s="45">
        <f t="shared" si="17"/>
        <v>0</v>
      </c>
      <c r="H27" s="45">
        <f t="shared" si="17"/>
        <v>0</v>
      </c>
      <c r="I27" s="45">
        <f t="shared" si="17"/>
        <v>0</v>
      </c>
      <c r="J27" s="45">
        <f t="shared" si="17"/>
        <v>2020286173</v>
      </c>
      <c r="K27" s="45">
        <f t="shared" si="17"/>
        <v>0</v>
      </c>
      <c r="L27" s="45">
        <f t="shared" si="17"/>
        <v>6543630</v>
      </c>
      <c r="M27" s="45">
        <f t="shared" si="17"/>
        <v>6543630</v>
      </c>
      <c r="N27" s="45">
        <f t="shared" si="17"/>
        <v>0</v>
      </c>
      <c r="O27" s="45">
        <f t="shared" si="17"/>
        <v>6543630</v>
      </c>
      <c r="P27" s="45">
        <f t="shared" si="17"/>
        <v>6543630</v>
      </c>
      <c r="Q27" s="45">
        <f t="shared" si="17"/>
        <v>6543630</v>
      </c>
      <c r="R27" s="45">
        <f t="shared" si="17"/>
        <v>0</v>
      </c>
      <c r="S27" s="45">
        <f t="shared" si="17"/>
        <v>6543630</v>
      </c>
      <c r="T27" s="45">
        <f t="shared" si="17"/>
        <v>6543630</v>
      </c>
      <c r="U27" s="45">
        <f t="shared" si="17"/>
        <v>2013742543</v>
      </c>
      <c r="V27" s="45">
        <f t="shared" si="17"/>
        <v>0</v>
      </c>
      <c r="W27" s="45">
        <f t="shared" si="17"/>
        <v>0</v>
      </c>
      <c r="X27" s="117">
        <f t="shared" si="7"/>
        <v>3.2389619289841074E-3</v>
      </c>
    </row>
    <row r="28" spans="1:24" s="6" customFormat="1" ht="18.75" customHeight="1" x14ac:dyDescent="0.2">
      <c r="A28" s="34" t="s">
        <v>1573</v>
      </c>
      <c r="B28" s="18" t="s">
        <v>73</v>
      </c>
      <c r="C28" s="18" t="s">
        <v>48</v>
      </c>
      <c r="D28" s="14">
        <v>2020286173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2020286173</v>
      </c>
      <c r="K28" s="14">
        <v>0</v>
      </c>
      <c r="L28" s="14">
        <v>6543630</v>
      </c>
      <c r="M28" s="14">
        <v>6543630</v>
      </c>
      <c r="N28" s="14">
        <v>0</v>
      </c>
      <c r="O28" s="14">
        <v>6543630</v>
      </c>
      <c r="P28" s="14">
        <v>6543630</v>
      </c>
      <c r="Q28" s="76">
        <f t="shared" si="10"/>
        <v>6543630</v>
      </c>
      <c r="R28" s="14">
        <v>0</v>
      </c>
      <c r="S28" s="14">
        <v>6543630</v>
      </c>
      <c r="T28" s="14">
        <v>6543630</v>
      </c>
      <c r="U28" s="13">
        <f>J28-M28</f>
        <v>2013742543</v>
      </c>
      <c r="V28" s="14">
        <v>0</v>
      </c>
      <c r="W28" s="13">
        <f>P28-Q28</f>
        <v>0</v>
      </c>
      <c r="X28" s="117">
        <f t="shared" si="7"/>
        <v>3.2389619289841074E-3</v>
      </c>
    </row>
    <row r="29" spans="1:24" s="6" customFormat="1" ht="18.75" customHeight="1" x14ac:dyDescent="0.2">
      <c r="A29" s="43" t="s">
        <v>76</v>
      </c>
      <c r="B29" s="44" t="s">
        <v>77</v>
      </c>
      <c r="C29" s="20" t="s">
        <v>32</v>
      </c>
      <c r="D29" s="45">
        <f>D30</f>
        <v>1139941132</v>
      </c>
      <c r="E29" s="45">
        <f t="shared" ref="E29:W29" si="18">E30</f>
        <v>0</v>
      </c>
      <c r="F29" s="45">
        <f t="shared" si="18"/>
        <v>0</v>
      </c>
      <c r="G29" s="45">
        <f t="shared" si="18"/>
        <v>0</v>
      </c>
      <c r="H29" s="45">
        <f t="shared" si="18"/>
        <v>0</v>
      </c>
      <c r="I29" s="45">
        <f t="shared" si="18"/>
        <v>0</v>
      </c>
      <c r="J29" s="45">
        <f t="shared" si="18"/>
        <v>1139941132</v>
      </c>
      <c r="K29" s="45">
        <f t="shared" si="18"/>
        <v>0</v>
      </c>
      <c r="L29" s="45">
        <f t="shared" si="18"/>
        <v>49693350</v>
      </c>
      <c r="M29" s="45">
        <f t="shared" si="18"/>
        <v>73059566</v>
      </c>
      <c r="N29" s="45">
        <f t="shared" si="18"/>
        <v>0</v>
      </c>
      <c r="O29" s="45">
        <f t="shared" si="18"/>
        <v>49693350</v>
      </c>
      <c r="P29" s="45">
        <f t="shared" si="18"/>
        <v>73059566</v>
      </c>
      <c r="Q29" s="45">
        <f t="shared" si="18"/>
        <v>65914066</v>
      </c>
      <c r="R29" s="45">
        <f t="shared" si="18"/>
        <v>0</v>
      </c>
      <c r="S29" s="45">
        <f t="shared" si="18"/>
        <v>51571866</v>
      </c>
      <c r="T29" s="45">
        <f t="shared" si="18"/>
        <v>65914066</v>
      </c>
      <c r="U29" s="45">
        <f t="shared" si="18"/>
        <v>1066881566</v>
      </c>
      <c r="V29" s="45">
        <f t="shared" si="18"/>
        <v>0</v>
      </c>
      <c r="W29" s="45">
        <f t="shared" si="18"/>
        <v>7145500</v>
      </c>
      <c r="X29" s="117">
        <f t="shared" si="7"/>
        <v>6.4090648147609786E-2</v>
      </c>
    </row>
    <row r="30" spans="1:24" s="6" customFormat="1" ht="18.75" customHeight="1" x14ac:dyDescent="0.2">
      <c r="A30" s="35" t="s">
        <v>78</v>
      </c>
      <c r="B30" s="19" t="s">
        <v>77</v>
      </c>
      <c r="C30" s="19" t="s">
        <v>48</v>
      </c>
      <c r="D30" s="14">
        <f>423705031+716236101</f>
        <v>1139941132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f>D30+I30</f>
        <v>1139941132</v>
      </c>
      <c r="K30" s="14">
        <v>0</v>
      </c>
      <c r="L30" s="14">
        <v>49693350</v>
      </c>
      <c r="M30" s="14">
        <v>73059566</v>
      </c>
      <c r="N30" s="14">
        <v>0</v>
      </c>
      <c r="O30" s="14">
        <v>49693350</v>
      </c>
      <c r="P30" s="14">
        <v>73059566</v>
      </c>
      <c r="Q30" s="76">
        <f t="shared" si="10"/>
        <v>65914066</v>
      </c>
      <c r="R30" s="14">
        <v>0</v>
      </c>
      <c r="S30" s="14">
        <v>51571866</v>
      </c>
      <c r="T30" s="14">
        <v>65914066</v>
      </c>
      <c r="U30" s="13">
        <f>J30-M30</f>
        <v>1066881566</v>
      </c>
      <c r="V30" s="14">
        <v>0</v>
      </c>
      <c r="W30" s="13">
        <f>P30-Q30</f>
        <v>7145500</v>
      </c>
      <c r="X30" s="117">
        <f t="shared" si="7"/>
        <v>6.4090648147609786E-2</v>
      </c>
    </row>
    <row r="31" spans="1:24" s="6" customFormat="1" ht="18.75" customHeight="1" x14ac:dyDescent="0.2">
      <c r="A31" s="34" t="s">
        <v>81</v>
      </c>
      <c r="B31" s="18" t="s">
        <v>82</v>
      </c>
      <c r="C31" s="18" t="s">
        <v>48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76">
        <f t="shared" si="10"/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17">
        <v>0</v>
      </c>
    </row>
    <row r="32" spans="1:24" s="6" customFormat="1" ht="18.75" customHeight="1" x14ac:dyDescent="0.2">
      <c r="A32" s="35" t="s">
        <v>83</v>
      </c>
      <c r="B32" s="19" t="s">
        <v>84</v>
      </c>
      <c r="C32" s="19" t="s">
        <v>46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76">
        <f t="shared" si="10"/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17">
        <v>0</v>
      </c>
    </row>
    <row r="33" spans="1:24" s="6" customFormat="1" ht="18.75" customHeight="1" x14ac:dyDescent="0.2">
      <c r="A33" s="43" t="s">
        <v>85</v>
      </c>
      <c r="B33" s="44" t="s">
        <v>86</v>
      </c>
      <c r="C33" s="20" t="s">
        <v>32</v>
      </c>
      <c r="D33" s="45">
        <f>D34</f>
        <v>24023520</v>
      </c>
      <c r="E33" s="45">
        <f t="shared" ref="E33:W34" si="19">E34</f>
        <v>0</v>
      </c>
      <c r="F33" s="45">
        <f t="shared" si="19"/>
        <v>0</v>
      </c>
      <c r="G33" s="45">
        <f t="shared" si="19"/>
        <v>0</v>
      </c>
      <c r="H33" s="45">
        <f t="shared" si="19"/>
        <v>0</v>
      </c>
      <c r="I33" s="45">
        <f t="shared" si="19"/>
        <v>0</v>
      </c>
      <c r="J33" s="45">
        <f t="shared" si="19"/>
        <v>24023520</v>
      </c>
      <c r="K33" s="45">
        <f t="shared" si="19"/>
        <v>0</v>
      </c>
      <c r="L33" s="45">
        <f t="shared" si="19"/>
        <v>0</v>
      </c>
      <c r="M33" s="45">
        <f t="shared" si="19"/>
        <v>0</v>
      </c>
      <c r="N33" s="45">
        <f t="shared" si="19"/>
        <v>0</v>
      </c>
      <c r="O33" s="45">
        <f t="shared" si="19"/>
        <v>0</v>
      </c>
      <c r="P33" s="45">
        <f t="shared" si="19"/>
        <v>0</v>
      </c>
      <c r="Q33" s="76">
        <f t="shared" si="10"/>
        <v>0</v>
      </c>
      <c r="R33" s="45">
        <f t="shared" si="19"/>
        <v>0</v>
      </c>
      <c r="S33" s="45">
        <f t="shared" si="19"/>
        <v>0</v>
      </c>
      <c r="T33" s="45">
        <f t="shared" si="19"/>
        <v>0</v>
      </c>
      <c r="U33" s="45">
        <f t="shared" si="19"/>
        <v>24023520</v>
      </c>
      <c r="V33" s="45">
        <f t="shared" si="19"/>
        <v>0</v>
      </c>
      <c r="W33" s="45">
        <f t="shared" si="19"/>
        <v>0</v>
      </c>
      <c r="X33" s="117">
        <f t="shared" si="7"/>
        <v>0</v>
      </c>
    </row>
    <row r="34" spans="1:24" s="6" customFormat="1" ht="18.75" customHeight="1" x14ac:dyDescent="0.2">
      <c r="A34" s="43" t="s">
        <v>87</v>
      </c>
      <c r="B34" s="44" t="s">
        <v>88</v>
      </c>
      <c r="C34" s="20" t="s">
        <v>32</v>
      </c>
      <c r="D34" s="45">
        <f>D35</f>
        <v>24023520</v>
      </c>
      <c r="E34" s="45">
        <f t="shared" si="19"/>
        <v>0</v>
      </c>
      <c r="F34" s="45">
        <f t="shared" si="19"/>
        <v>0</v>
      </c>
      <c r="G34" s="45">
        <f t="shared" si="19"/>
        <v>0</v>
      </c>
      <c r="H34" s="45">
        <f t="shared" si="19"/>
        <v>0</v>
      </c>
      <c r="I34" s="45">
        <f t="shared" si="19"/>
        <v>0</v>
      </c>
      <c r="J34" s="45">
        <f t="shared" si="19"/>
        <v>24023520</v>
      </c>
      <c r="K34" s="45">
        <f t="shared" si="19"/>
        <v>0</v>
      </c>
      <c r="L34" s="45">
        <f t="shared" si="19"/>
        <v>0</v>
      </c>
      <c r="M34" s="45">
        <f t="shared" si="19"/>
        <v>0</v>
      </c>
      <c r="N34" s="45">
        <f t="shared" si="19"/>
        <v>0</v>
      </c>
      <c r="O34" s="45">
        <f t="shared" si="19"/>
        <v>0</v>
      </c>
      <c r="P34" s="45">
        <f t="shared" si="19"/>
        <v>0</v>
      </c>
      <c r="Q34" s="76">
        <f t="shared" si="10"/>
        <v>0</v>
      </c>
      <c r="R34" s="45">
        <f t="shared" si="19"/>
        <v>0</v>
      </c>
      <c r="S34" s="45">
        <f t="shared" si="19"/>
        <v>0</v>
      </c>
      <c r="T34" s="45">
        <f t="shared" si="19"/>
        <v>0</v>
      </c>
      <c r="U34" s="45">
        <f t="shared" si="19"/>
        <v>24023520</v>
      </c>
      <c r="V34" s="45">
        <f t="shared" si="19"/>
        <v>0</v>
      </c>
      <c r="W34" s="45">
        <f t="shared" si="19"/>
        <v>0</v>
      </c>
      <c r="X34" s="117">
        <f t="shared" si="7"/>
        <v>0</v>
      </c>
    </row>
    <row r="35" spans="1:24" s="6" customFormat="1" ht="18.75" customHeight="1" x14ac:dyDescent="0.2">
      <c r="A35" s="34" t="s">
        <v>89</v>
      </c>
      <c r="B35" s="18" t="s">
        <v>90</v>
      </c>
      <c r="C35" s="18" t="s">
        <v>48</v>
      </c>
      <c r="D35" s="14">
        <v>24023520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24023520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76">
        <f t="shared" si="10"/>
        <v>0</v>
      </c>
      <c r="R35" s="14">
        <v>0</v>
      </c>
      <c r="S35" s="14">
        <v>0</v>
      </c>
      <c r="T35" s="14">
        <v>0</v>
      </c>
      <c r="U35" s="13">
        <f>J35-M35</f>
        <v>24023520</v>
      </c>
      <c r="V35" s="14">
        <v>0</v>
      </c>
      <c r="W35" s="14">
        <v>0</v>
      </c>
      <c r="X35" s="117">
        <f t="shared" si="7"/>
        <v>0</v>
      </c>
    </row>
    <row r="36" spans="1:24" s="6" customFormat="1" ht="18.75" customHeight="1" x14ac:dyDescent="0.2">
      <c r="A36" s="43" t="s">
        <v>91</v>
      </c>
      <c r="B36" s="44" t="s">
        <v>92</v>
      </c>
      <c r="C36" s="20" t="s">
        <v>32</v>
      </c>
      <c r="D36" s="45">
        <f t="shared" ref="D36:P36" si="20">D37+D39+D41+D43+D45+D47+D49+D51+D53</f>
        <v>9373079247</v>
      </c>
      <c r="E36" s="45">
        <f t="shared" si="20"/>
        <v>0</v>
      </c>
      <c r="F36" s="45">
        <f t="shared" si="20"/>
        <v>0</v>
      </c>
      <c r="G36" s="45">
        <f t="shared" si="20"/>
        <v>0</v>
      </c>
      <c r="H36" s="45">
        <f t="shared" si="20"/>
        <v>0</v>
      </c>
      <c r="I36" s="45">
        <f t="shared" si="20"/>
        <v>0</v>
      </c>
      <c r="J36" s="45">
        <f t="shared" si="20"/>
        <v>9373079247</v>
      </c>
      <c r="K36" s="45">
        <f t="shared" si="20"/>
        <v>0</v>
      </c>
      <c r="L36" s="45">
        <f t="shared" si="20"/>
        <v>1826722263</v>
      </c>
      <c r="M36" s="45">
        <f t="shared" si="20"/>
        <v>2493790332</v>
      </c>
      <c r="N36" s="45">
        <f t="shared" si="20"/>
        <v>0</v>
      </c>
      <c r="O36" s="45">
        <f t="shared" si="20"/>
        <v>1822214263</v>
      </c>
      <c r="P36" s="45">
        <f t="shared" si="20"/>
        <v>2489282332</v>
      </c>
      <c r="Q36" s="76">
        <f t="shared" si="10"/>
        <v>2489252632</v>
      </c>
      <c r="R36" s="45">
        <f t="shared" ref="R36:W36" si="21">R37+R39+R41+R43+R45+R47+R49+R51+R53</f>
        <v>0</v>
      </c>
      <c r="S36" s="45">
        <f t="shared" si="21"/>
        <v>1822184563</v>
      </c>
      <c r="T36" s="45">
        <f t="shared" si="21"/>
        <v>2489252632</v>
      </c>
      <c r="U36" s="45">
        <f t="shared" si="21"/>
        <v>6879288915</v>
      </c>
      <c r="V36" s="45">
        <f t="shared" si="21"/>
        <v>4508000</v>
      </c>
      <c r="W36" s="45">
        <f t="shared" si="21"/>
        <v>29700</v>
      </c>
      <c r="X36" s="117">
        <f t="shared" si="7"/>
        <v>0.26557786042369519</v>
      </c>
    </row>
    <row r="37" spans="1:24" s="6" customFormat="1" ht="18.75" customHeight="1" x14ac:dyDescent="0.2">
      <c r="A37" s="43" t="s">
        <v>93</v>
      </c>
      <c r="B37" s="44" t="s">
        <v>94</v>
      </c>
      <c r="C37" s="20" t="s">
        <v>32</v>
      </c>
      <c r="D37" s="45">
        <f>D38</f>
        <v>2497611538</v>
      </c>
      <c r="E37" s="45">
        <f t="shared" ref="E37:W37" si="22">E38</f>
        <v>0</v>
      </c>
      <c r="F37" s="45">
        <f t="shared" si="22"/>
        <v>0</v>
      </c>
      <c r="G37" s="45">
        <f t="shared" si="22"/>
        <v>0</v>
      </c>
      <c r="H37" s="45">
        <f t="shared" si="22"/>
        <v>0</v>
      </c>
      <c r="I37" s="45">
        <f t="shared" si="22"/>
        <v>0</v>
      </c>
      <c r="J37" s="45">
        <f t="shared" si="22"/>
        <v>2497611538</v>
      </c>
      <c r="K37" s="45">
        <f t="shared" si="22"/>
        <v>0</v>
      </c>
      <c r="L37" s="45">
        <f t="shared" si="22"/>
        <v>188136300</v>
      </c>
      <c r="M37" s="45">
        <f t="shared" si="22"/>
        <v>377362600</v>
      </c>
      <c r="N37" s="45">
        <f t="shared" si="22"/>
        <v>0</v>
      </c>
      <c r="O37" s="45">
        <f t="shared" si="22"/>
        <v>187722000</v>
      </c>
      <c r="P37" s="45">
        <f t="shared" si="22"/>
        <v>376948300</v>
      </c>
      <c r="Q37" s="45">
        <f t="shared" si="22"/>
        <v>376948300</v>
      </c>
      <c r="R37" s="45">
        <f t="shared" si="22"/>
        <v>0</v>
      </c>
      <c r="S37" s="45">
        <f t="shared" si="22"/>
        <v>187722000</v>
      </c>
      <c r="T37" s="45">
        <f t="shared" si="22"/>
        <v>376948300</v>
      </c>
      <c r="U37" s="45">
        <f t="shared" si="22"/>
        <v>2120248938</v>
      </c>
      <c r="V37" s="45">
        <f t="shared" si="22"/>
        <v>414300</v>
      </c>
      <c r="W37" s="45">
        <f t="shared" si="22"/>
        <v>0</v>
      </c>
      <c r="X37" s="117">
        <f t="shared" si="7"/>
        <v>0.15092351002744286</v>
      </c>
    </row>
    <row r="38" spans="1:24" s="6" customFormat="1" ht="18.75" customHeight="1" x14ac:dyDescent="0.2">
      <c r="A38" s="34" t="s">
        <v>95</v>
      </c>
      <c r="B38" s="18" t="s">
        <v>94</v>
      </c>
      <c r="C38" s="18" t="s">
        <v>48</v>
      </c>
      <c r="D38" s="14">
        <v>2497611538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2497611538</v>
      </c>
      <c r="K38" s="14">
        <v>0</v>
      </c>
      <c r="L38" s="14">
        <v>188136300</v>
      </c>
      <c r="M38" s="14">
        <v>377362600</v>
      </c>
      <c r="N38" s="14">
        <v>0</v>
      </c>
      <c r="O38" s="14">
        <v>187722000</v>
      </c>
      <c r="P38" s="14">
        <v>376948300</v>
      </c>
      <c r="Q38" s="76">
        <f t="shared" si="10"/>
        <v>376948300</v>
      </c>
      <c r="R38" s="14">
        <v>0</v>
      </c>
      <c r="S38" s="14">
        <v>187722000</v>
      </c>
      <c r="T38" s="14">
        <v>376948300</v>
      </c>
      <c r="U38" s="13">
        <f>J38-M38</f>
        <v>2120248938</v>
      </c>
      <c r="V38" s="14">
        <f>M38-P38</f>
        <v>414300</v>
      </c>
      <c r="W38" s="13">
        <f>P38-Q38</f>
        <v>0</v>
      </c>
      <c r="X38" s="117">
        <f t="shared" si="7"/>
        <v>0.15092351002744286</v>
      </c>
    </row>
    <row r="39" spans="1:24" s="6" customFormat="1" ht="18.75" customHeight="1" x14ac:dyDescent="0.2">
      <c r="A39" s="43" t="s">
        <v>98</v>
      </c>
      <c r="B39" s="44" t="s">
        <v>99</v>
      </c>
      <c r="C39" s="20" t="s">
        <v>32</v>
      </c>
      <c r="D39" s="45">
        <f>D40</f>
        <v>1802967168</v>
      </c>
      <c r="E39" s="45">
        <f t="shared" ref="E39:W39" si="23">E40</f>
        <v>0</v>
      </c>
      <c r="F39" s="45">
        <f t="shared" si="23"/>
        <v>0</v>
      </c>
      <c r="G39" s="45">
        <f t="shared" si="23"/>
        <v>0</v>
      </c>
      <c r="H39" s="45">
        <f t="shared" si="23"/>
        <v>0</v>
      </c>
      <c r="I39" s="45">
        <f t="shared" si="23"/>
        <v>0</v>
      </c>
      <c r="J39" s="45">
        <f t="shared" si="23"/>
        <v>1802967168</v>
      </c>
      <c r="K39" s="45">
        <f t="shared" si="23"/>
        <v>0</v>
      </c>
      <c r="L39" s="45">
        <f t="shared" si="23"/>
        <v>136037300</v>
      </c>
      <c r="M39" s="45">
        <f t="shared" si="23"/>
        <v>272379500</v>
      </c>
      <c r="N39" s="45">
        <f t="shared" si="23"/>
        <v>0</v>
      </c>
      <c r="O39" s="45">
        <f t="shared" si="23"/>
        <v>135713600</v>
      </c>
      <c r="P39" s="45">
        <f t="shared" si="23"/>
        <v>272055800</v>
      </c>
      <c r="Q39" s="45">
        <f t="shared" si="23"/>
        <v>272026100</v>
      </c>
      <c r="R39" s="45">
        <f t="shared" si="23"/>
        <v>0</v>
      </c>
      <c r="S39" s="45">
        <f t="shared" si="23"/>
        <v>135683900</v>
      </c>
      <c r="T39" s="45">
        <f t="shared" si="23"/>
        <v>272026100</v>
      </c>
      <c r="U39" s="45">
        <f t="shared" si="23"/>
        <v>1530587668</v>
      </c>
      <c r="V39" s="45">
        <f t="shared" si="23"/>
        <v>323700</v>
      </c>
      <c r="W39" s="45">
        <f t="shared" si="23"/>
        <v>29700</v>
      </c>
      <c r="X39" s="117">
        <f t="shared" si="7"/>
        <v>0.15089337444884632</v>
      </c>
    </row>
    <row r="40" spans="1:24" s="6" customFormat="1" ht="18.75" customHeight="1" x14ac:dyDescent="0.2">
      <c r="A40" s="35" t="s">
        <v>100</v>
      </c>
      <c r="B40" s="19" t="s">
        <v>99</v>
      </c>
      <c r="C40" s="19" t="s">
        <v>48</v>
      </c>
      <c r="D40" s="14">
        <v>1802967168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1802967168</v>
      </c>
      <c r="K40" s="14">
        <v>0</v>
      </c>
      <c r="L40" s="14">
        <v>136037300</v>
      </c>
      <c r="M40" s="14">
        <v>272379500</v>
      </c>
      <c r="N40" s="14">
        <v>0</v>
      </c>
      <c r="O40" s="14">
        <v>135713600</v>
      </c>
      <c r="P40" s="14">
        <v>272055800</v>
      </c>
      <c r="Q40" s="76">
        <f t="shared" si="10"/>
        <v>272026100</v>
      </c>
      <c r="R40" s="14">
        <v>0</v>
      </c>
      <c r="S40" s="14">
        <v>135683900</v>
      </c>
      <c r="T40" s="14">
        <v>272026100</v>
      </c>
      <c r="U40" s="13">
        <f>J40-M40</f>
        <v>1530587668</v>
      </c>
      <c r="V40" s="14">
        <f>M40-P40</f>
        <v>323700</v>
      </c>
      <c r="W40" s="13">
        <f>P40-Q40</f>
        <v>29700</v>
      </c>
      <c r="X40" s="117">
        <f t="shared" si="7"/>
        <v>0.15089337444884632</v>
      </c>
    </row>
    <row r="41" spans="1:24" s="6" customFormat="1" ht="18.75" customHeight="1" x14ac:dyDescent="0.2">
      <c r="A41" s="43" t="s">
        <v>103</v>
      </c>
      <c r="B41" s="44" t="s">
        <v>104</v>
      </c>
      <c r="C41" s="20" t="s">
        <v>32</v>
      </c>
      <c r="D41" s="45">
        <f>D42</f>
        <v>2265690665</v>
      </c>
      <c r="E41" s="45">
        <f t="shared" ref="E41:W41" si="24">E42</f>
        <v>0</v>
      </c>
      <c r="F41" s="45">
        <f t="shared" si="24"/>
        <v>0</v>
      </c>
      <c r="G41" s="45">
        <f t="shared" si="24"/>
        <v>0</v>
      </c>
      <c r="H41" s="45">
        <f t="shared" si="24"/>
        <v>0</v>
      </c>
      <c r="I41" s="45">
        <f t="shared" si="24"/>
        <v>0</v>
      </c>
      <c r="J41" s="45">
        <f t="shared" si="24"/>
        <v>2265690665</v>
      </c>
      <c r="K41" s="45">
        <f t="shared" si="24"/>
        <v>0</v>
      </c>
      <c r="L41" s="45">
        <f t="shared" si="24"/>
        <v>1341994963</v>
      </c>
      <c r="M41" s="45">
        <f t="shared" si="24"/>
        <v>1521146132</v>
      </c>
      <c r="N41" s="45">
        <f t="shared" si="24"/>
        <v>0</v>
      </c>
      <c r="O41" s="45">
        <f t="shared" si="24"/>
        <v>1341994963</v>
      </c>
      <c r="P41" s="45">
        <f t="shared" si="24"/>
        <v>1521146132</v>
      </c>
      <c r="Q41" s="45">
        <f t="shared" si="24"/>
        <v>1521146132</v>
      </c>
      <c r="R41" s="45">
        <f t="shared" si="24"/>
        <v>0</v>
      </c>
      <c r="S41" s="45">
        <f t="shared" si="24"/>
        <v>1341994963</v>
      </c>
      <c r="T41" s="45">
        <f t="shared" si="24"/>
        <v>1521146132</v>
      </c>
      <c r="U41" s="45">
        <f t="shared" si="24"/>
        <v>744544533</v>
      </c>
      <c r="V41" s="45">
        <f t="shared" si="24"/>
        <v>0</v>
      </c>
      <c r="W41" s="45">
        <f t="shared" si="24"/>
        <v>0</v>
      </c>
      <c r="X41" s="117">
        <f t="shared" si="7"/>
        <v>0.67138297186743279</v>
      </c>
    </row>
    <row r="42" spans="1:24" s="6" customFormat="1" ht="18.75" customHeight="1" x14ac:dyDescent="0.2">
      <c r="A42" s="34" t="s">
        <v>105</v>
      </c>
      <c r="B42" s="18" t="s">
        <v>104</v>
      </c>
      <c r="C42" s="18" t="s">
        <v>48</v>
      </c>
      <c r="D42" s="14">
        <v>2265690665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2265690665</v>
      </c>
      <c r="K42" s="14">
        <v>0</v>
      </c>
      <c r="L42" s="14">
        <v>1341994963</v>
      </c>
      <c r="M42" s="14">
        <v>1521146132</v>
      </c>
      <c r="N42" s="14">
        <v>0</v>
      </c>
      <c r="O42" s="14">
        <v>1341994963</v>
      </c>
      <c r="P42" s="14">
        <v>1521146132</v>
      </c>
      <c r="Q42" s="76">
        <f t="shared" si="10"/>
        <v>1521146132</v>
      </c>
      <c r="R42" s="14">
        <v>0</v>
      </c>
      <c r="S42" s="14">
        <v>1341994963</v>
      </c>
      <c r="T42" s="14">
        <v>1521146132</v>
      </c>
      <c r="U42" s="13">
        <f>J42-M42</f>
        <v>744544533</v>
      </c>
      <c r="V42" s="14">
        <f>M42-P42</f>
        <v>0</v>
      </c>
      <c r="W42" s="13">
        <f>P42-Q42</f>
        <v>0</v>
      </c>
      <c r="X42" s="117">
        <f t="shared" si="7"/>
        <v>0.67138297186743279</v>
      </c>
    </row>
    <row r="43" spans="1:24" s="6" customFormat="1" ht="18.75" customHeight="1" x14ac:dyDescent="0.2">
      <c r="A43" s="43" t="s">
        <v>107</v>
      </c>
      <c r="B43" s="44" t="s">
        <v>108</v>
      </c>
      <c r="C43" s="20" t="s">
        <v>32</v>
      </c>
      <c r="D43" s="45">
        <f>D44</f>
        <v>1117400764</v>
      </c>
      <c r="E43" s="45">
        <f t="shared" ref="E43:W43" si="25">E44</f>
        <v>0</v>
      </c>
      <c r="F43" s="45">
        <f t="shared" si="25"/>
        <v>0</v>
      </c>
      <c r="G43" s="45">
        <f t="shared" si="25"/>
        <v>0</v>
      </c>
      <c r="H43" s="45">
        <f t="shared" si="25"/>
        <v>0</v>
      </c>
      <c r="I43" s="45">
        <f t="shared" si="25"/>
        <v>0</v>
      </c>
      <c r="J43" s="45">
        <f t="shared" si="25"/>
        <v>1117400764</v>
      </c>
      <c r="K43" s="45">
        <f t="shared" si="25"/>
        <v>0</v>
      </c>
      <c r="L43" s="45">
        <f t="shared" si="25"/>
        <v>64043300</v>
      </c>
      <c r="M43" s="45">
        <f t="shared" si="25"/>
        <v>130085200</v>
      </c>
      <c r="N43" s="45">
        <f t="shared" si="25"/>
        <v>0</v>
      </c>
      <c r="O43" s="45">
        <f t="shared" si="25"/>
        <v>63939700</v>
      </c>
      <c r="P43" s="45">
        <f t="shared" si="25"/>
        <v>129981600</v>
      </c>
      <c r="Q43" s="45">
        <f t="shared" si="25"/>
        <v>129981600</v>
      </c>
      <c r="R43" s="45">
        <f t="shared" si="25"/>
        <v>0</v>
      </c>
      <c r="S43" s="45">
        <f t="shared" si="25"/>
        <v>63939700</v>
      </c>
      <c r="T43" s="45">
        <f t="shared" si="25"/>
        <v>129981600</v>
      </c>
      <c r="U43" s="45">
        <f t="shared" si="25"/>
        <v>987315564</v>
      </c>
      <c r="V43" s="45">
        <f t="shared" si="25"/>
        <v>103600</v>
      </c>
      <c r="W43" s="45">
        <f t="shared" si="25"/>
        <v>0</v>
      </c>
      <c r="X43" s="117">
        <f t="shared" si="7"/>
        <v>0.11632496073718453</v>
      </c>
    </row>
    <row r="44" spans="1:24" s="6" customFormat="1" ht="18.75" customHeight="1" x14ac:dyDescent="0.2">
      <c r="A44" s="34" t="s">
        <v>109</v>
      </c>
      <c r="B44" s="18" t="s">
        <v>108</v>
      </c>
      <c r="C44" s="18" t="s">
        <v>48</v>
      </c>
      <c r="D44" s="14">
        <v>1117400764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1117400764</v>
      </c>
      <c r="K44" s="14">
        <v>0</v>
      </c>
      <c r="L44" s="14">
        <v>64043300</v>
      </c>
      <c r="M44" s="14">
        <v>130085200</v>
      </c>
      <c r="N44" s="14">
        <v>0</v>
      </c>
      <c r="O44" s="14">
        <v>63939700</v>
      </c>
      <c r="P44" s="14">
        <v>129981600</v>
      </c>
      <c r="Q44" s="76">
        <f t="shared" si="10"/>
        <v>129981600</v>
      </c>
      <c r="R44" s="14">
        <v>0</v>
      </c>
      <c r="S44" s="14">
        <v>63939700</v>
      </c>
      <c r="T44" s="14">
        <v>129981600</v>
      </c>
      <c r="U44" s="13">
        <f>J44-M44</f>
        <v>987315564</v>
      </c>
      <c r="V44" s="14">
        <f>M44-P44</f>
        <v>103600</v>
      </c>
      <c r="W44" s="13">
        <f>P44-Q44</f>
        <v>0</v>
      </c>
      <c r="X44" s="117">
        <f t="shared" si="7"/>
        <v>0.11632496073718453</v>
      </c>
    </row>
    <row r="45" spans="1:24" s="6" customFormat="1" ht="20.25" customHeight="1" x14ac:dyDescent="0.2">
      <c r="A45" s="43" t="s">
        <v>112</v>
      </c>
      <c r="B45" s="44" t="s">
        <v>113</v>
      </c>
      <c r="C45" s="20" t="s">
        <v>32</v>
      </c>
      <c r="D45" s="45">
        <f>D46</f>
        <v>307829998</v>
      </c>
      <c r="E45" s="45">
        <f t="shared" ref="E45:W45" si="26">E46</f>
        <v>0</v>
      </c>
      <c r="F45" s="45">
        <f t="shared" si="26"/>
        <v>0</v>
      </c>
      <c r="G45" s="45">
        <f t="shared" si="26"/>
        <v>0</v>
      </c>
      <c r="H45" s="45">
        <f t="shared" si="26"/>
        <v>0</v>
      </c>
      <c r="I45" s="45">
        <f t="shared" si="26"/>
        <v>0</v>
      </c>
      <c r="J45" s="45">
        <f t="shared" si="26"/>
        <v>307829998</v>
      </c>
      <c r="K45" s="45">
        <f t="shared" si="26"/>
        <v>0</v>
      </c>
      <c r="L45" s="45">
        <f t="shared" si="26"/>
        <v>16424900</v>
      </c>
      <c r="M45" s="45">
        <f t="shared" si="26"/>
        <v>30129600</v>
      </c>
      <c r="N45" s="45">
        <f t="shared" si="26"/>
        <v>0</v>
      </c>
      <c r="O45" s="45">
        <f t="shared" si="26"/>
        <v>12875100</v>
      </c>
      <c r="P45" s="45">
        <f t="shared" si="26"/>
        <v>26579800</v>
      </c>
      <c r="Q45" s="45">
        <f t="shared" si="26"/>
        <v>26579800</v>
      </c>
      <c r="R45" s="45">
        <f t="shared" si="26"/>
        <v>0</v>
      </c>
      <c r="S45" s="45">
        <f t="shared" si="26"/>
        <v>12875100</v>
      </c>
      <c r="T45" s="45">
        <f t="shared" si="26"/>
        <v>26579800</v>
      </c>
      <c r="U45" s="45">
        <f t="shared" si="26"/>
        <v>277700398</v>
      </c>
      <c r="V45" s="45">
        <f t="shared" si="26"/>
        <v>3549800</v>
      </c>
      <c r="W45" s="45">
        <f t="shared" si="26"/>
        <v>0</v>
      </c>
      <c r="X45" s="117">
        <f t="shared" si="7"/>
        <v>8.6345710855639218E-2</v>
      </c>
    </row>
    <row r="46" spans="1:24" s="6" customFormat="1" ht="18.75" customHeight="1" x14ac:dyDescent="0.2">
      <c r="A46" s="35" t="s">
        <v>114</v>
      </c>
      <c r="B46" s="19" t="s">
        <v>113</v>
      </c>
      <c r="C46" s="19" t="s">
        <v>48</v>
      </c>
      <c r="D46" s="14">
        <v>307829998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307829998</v>
      </c>
      <c r="K46" s="14">
        <v>0</v>
      </c>
      <c r="L46" s="14">
        <v>16424900</v>
      </c>
      <c r="M46" s="14">
        <v>30129600</v>
      </c>
      <c r="N46" s="14">
        <v>0</v>
      </c>
      <c r="O46" s="14">
        <v>12875100</v>
      </c>
      <c r="P46" s="14">
        <v>26579800</v>
      </c>
      <c r="Q46" s="76">
        <f t="shared" si="10"/>
        <v>26579800</v>
      </c>
      <c r="R46" s="14">
        <v>0</v>
      </c>
      <c r="S46" s="14">
        <v>12875100</v>
      </c>
      <c r="T46" s="14">
        <v>26579800</v>
      </c>
      <c r="U46" s="13">
        <f>J46-M46</f>
        <v>277700398</v>
      </c>
      <c r="V46" s="14">
        <f>M46-P46</f>
        <v>3549800</v>
      </c>
      <c r="W46" s="13">
        <f>P46-Q46</f>
        <v>0</v>
      </c>
      <c r="X46" s="117">
        <f t="shared" si="7"/>
        <v>8.6345710855639218E-2</v>
      </c>
    </row>
    <row r="47" spans="1:24" s="6" customFormat="1" ht="18.75" customHeight="1" x14ac:dyDescent="0.2">
      <c r="A47" s="43" t="s">
        <v>117</v>
      </c>
      <c r="B47" s="44" t="s">
        <v>118</v>
      </c>
      <c r="C47" s="20" t="s">
        <v>32</v>
      </c>
      <c r="D47" s="45">
        <f>D48</f>
        <v>838050573</v>
      </c>
      <c r="E47" s="45">
        <f t="shared" ref="E47:W47" si="27">E48</f>
        <v>0</v>
      </c>
      <c r="F47" s="45">
        <f t="shared" si="27"/>
        <v>0</v>
      </c>
      <c r="G47" s="45">
        <f t="shared" si="27"/>
        <v>0</v>
      </c>
      <c r="H47" s="45">
        <f t="shared" si="27"/>
        <v>0</v>
      </c>
      <c r="I47" s="45">
        <f t="shared" si="27"/>
        <v>0</v>
      </c>
      <c r="J47" s="45">
        <f t="shared" si="27"/>
        <v>838050573</v>
      </c>
      <c r="K47" s="45">
        <f t="shared" si="27"/>
        <v>0</v>
      </c>
      <c r="L47" s="45">
        <f t="shared" si="27"/>
        <v>48034400</v>
      </c>
      <c r="M47" s="45">
        <f t="shared" si="27"/>
        <v>97568800</v>
      </c>
      <c r="N47" s="45">
        <f t="shared" si="27"/>
        <v>0</v>
      </c>
      <c r="O47" s="45">
        <f t="shared" si="27"/>
        <v>47956700</v>
      </c>
      <c r="P47" s="45">
        <f t="shared" si="27"/>
        <v>97491100</v>
      </c>
      <c r="Q47" s="45">
        <f t="shared" si="27"/>
        <v>97491100</v>
      </c>
      <c r="R47" s="45">
        <f t="shared" si="27"/>
        <v>0</v>
      </c>
      <c r="S47" s="45">
        <f t="shared" si="27"/>
        <v>47956700</v>
      </c>
      <c r="T47" s="45">
        <f t="shared" si="27"/>
        <v>97491100</v>
      </c>
      <c r="U47" s="45">
        <f t="shared" si="27"/>
        <v>740481773</v>
      </c>
      <c r="V47" s="45">
        <f t="shared" si="27"/>
        <v>77700</v>
      </c>
      <c r="W47" s="45">
        <f t="shared" si="27"/>
        <v>0</v>
      </c>
      <c r="X47" s="117">
        <f t="shared" si="7"/>
        <v>0.11633080763969599</v>
      </c>
    </row>
    <row r="48" spans="1:24" s="6" customFormat="1" ht="18.75" customHeight="1" x14ac:dyDescent="0.2">
      <c r="A48" s="34" t="s">
        <v>119</v>
      </c>
      <c r="B48" s="18" t="s">
        <v>118</v>
      </c>
      <c r="C48" s="18" t="s">
        <v>48</v>
      </c>
      <c r="D48" s="14">
        <v>838050573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838050573</v>
      </c>
      <c r="K48" s="14">
        <v>0</v>
      </c>
      <c r="L48" s="14">
        <v>48034400</v>
      </c>
      <c r="M48" s="14">
        <v>97568800</v>
      </c>
      <c r="N48" s="14">
        <v>0</v>
      </c>
      <c r="O48" s="14">
        <v>47956700</v>
      </c>
      <c r="P48" s="14">
        <v>97491100</v>
      </c>
      <c r="Q48" s="76">
        <f t="shared" si="10"/>
        <v>97491100</v>
      </c>
      <c r="R48" s="14">
        <v>0</v>
      </c>
      <c r="S48" s="14">
        <v>47956700</v>
      </c>
      <c r="T48" s="14">
        <v>97491100</v>
      </c>
      <c r="U48" s="13">
        <f>J48-M48</f>
        <v>740481773</v>
      </c>
      <c r="V48" s="14">
        <f>M48-P48</f>
        <v>77700</v>
      </c>
      <c r="W48" s="13">
        <f>P48-Q48</f>
        <v>0</v>
      </c>
      <c r="X48" s="117">
        <f t="shared" si="7"/>
        <v>0.11633080763969599</v>
      </c>
    </row>
    <row r="49" spans="1:24" s="6" customFormat="1" ht="18.75" customHeight="1" x14ac:dyDescent="0.2">
      <c r="A49" s="43" t="s">
        <v>121</v>
      </c>
      <c r="B49" s="44" t="s">
        <v>122</v>
      </c>
      <c r="C49" s="20" t="s">
        <v>32</v>
      </c>
      <c r="D49" s="45">
        <f>D50</f>
        <v>139675095</v>
      </c>
      <c r="E49" s="45">
        <f t="shared" ref="E49:W49" si="28">E50</f>
        <v>0</v>
      </c>
      <c r="F49" s="45">
        <f t="shared" si="28"/>
        <v>0</v>
      </c>
      <c r="G49" s="45">
        <f t="shared" si="28"/>
        <v>0</v>
      </c>
      <c r="H49" s="45">
        <f t="shared" si="28"/>
        <v>0</v>
      </c>
      <c r="I49" s="45">
        <f t="shared" si="28"/>
        <v>0</v>
      </c>
      <c r="J49" s="45">
        <f t="shared" si="28"/>
        <v>139675095</v>
      </c>
      <c r="K49" s="45">
        <f t="shared" si="28"/>
        <v>0</v>
      </c>
      <c r="L49" s="45">
        <f t="shared" si="28"/>
        <v>8007800</v>
      </c>
      <c r="M49" s="45">
        <f t="shared" si="28"/>
        <v>16279600</v>
      </c>
      <c r="N49" s="45">
        <f t="shared" si="28"/>
        <v>0</v>
      </c>
      <c r="O49" s="45">
        <f t="shared" si="28"/>
        <v>8007800</v>
      </c>
      <c r="P49" s="45">
        <f t="shared" si="28"/>
        <v>16279600</v>
      </c>
      <c r="Q49" s="45">
        <f t="shared" si="28"/>
        <v>16279600</v>
      </c>
      <c r="R49" s="45">
        <f t="shared" si="28"/>
        <v>0</v>
      </c>
      <c r="S49" s="45">
        <f t="shared" si="28"/>
        <v>8007800</v>
      </c>
      <c r="T49" s="45">
        <f t="shared" si="28"/>
        <v>16279600</v>
      </c>
      <c r="U49" s="45">
        <f t="shared" si="28"/>
        <v>123395495</v>
      </c>
      <c r="V49" s="45">
        <f t="shared" si="28"/>
        <v>0</v>
      </c>
      <c r="W49" s="45">
        <f t="shared" si="28"/>
        <v>0</v>
      </c>
      <c r="X49" s="117">
        <f t="shared" si="7"/>
        <v>0.11655334832598467</v>
      </c>
    </row>
    <row r="50" spans="1:24" s="6" customFormat="1" ht="18.75" customHeight="1" x14ac:dyDescent="0.2">
      <c r="A50" s="34" t="s">
        <v>123</v>
      </c>
      <c r="B50" s="18" t="s">
        <v>122</v>
      </c>
      <c r="C50" s="18" t="s">
        <v>48</v>
      </c>
      <c r="D50" s="14">
        <v>139675095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139675095</v>
      </c>
      <c r="K50" s="14">
        <v>0</v>
      </c>
      <c r="L50" s="14">
        <v>8007800</v>
      </c>
      <c r="M50" s="14">
        <v>16279600</v>
      </c>
      <c r="N50" s="14">
        <v>0</v>
      </c>
      <c r="O50" s="14">
        <v>8007800</v>
      </c>
      <c r="P50" s="14">
        <v>16279600</v>
      </c>
      <c r="Q50" s="76">
        <f t="shared" si="10"/>
        <v>16279600</v>
      </c>
      <c r="R50" s="14">
        <v>0</v>
      </c>
      <c r="S50" s="14">
        <v>8007800</v>
      </c>
      <c r="T50" s="14">
        <v>16279600</v>
      </c>
      <c r="U50" s="13">
        <f>J50-M50</f>
        <v>123395495</v>
      </c>
      <c r="V50" s="14">
        <f>M50-P50</f>
        <v>0</v>
      </c>
      <c r="W50" s="13">
        <f>P50-Q50</f>
        <v>0</v>
      </c>
      <c r="X50" s="117">
        <f t="shared" si="7"/>
        <v>0.11655334832598467</v>
      </c>
    </row>
    <row r="51" spans="1:24" s="6" customFormat="1" ht="18.75" customHeight="1" x14ac:dyDescent="0.2">
      <c r="A51" s="43" t="s">
        <v>126</v>
      </c>
      <c r="B51" s="44" t="s">
        <v>127</v>
      </c>
      <c r="C51" s="20" t="s">
        <v>32</v>
      </c>
      <c r="D51" s="45">
        <f>D52</f>
        <v>139675095</v>
      </c>
      <c r="E51" s="45">
        <f t="shared" ref="E51:W51" si="29">E52</f>
        <v>0</v>
      </c>
      <c r="F51" s="45">
        <f t="shared" si="29"/>
        <v>0</v>
      </c>
      <c r="G51" s="45">
        <f t="shared" si="29"/>
        <v>0</v>
      </c>
      <c r="H51" s="45">
        <f t="shared" si="29"/>
        <v>0</v>
      </c>
      <c r="I51" s="45">
        <f t="shared" si="29"/>
        <v>0</v>
      </c>
      <c r="J51" s="45">
        <f t="shared" si="29"/>
        <v>139675095</v>
      </c>
      <c r="K51" s="45">
        <f t="shared" si="29"/>
        <v>0</v>
      </c>
      <c r="L51" s="45">
        <f t="shared" si="29"/>
        <v>8020800</v>
      </c>
      <c r="M51" s="45">
        <f t="shared" si="29"/>
        <v>16292600</v>
      </c>
      <c r="N51" s="45">
        <f t="shared" si="29"/>
        <v>0</v>
      </c>
      <c r="O51" s="45">
        <f t="shared" si="29"/>
        <v>8007800</v>
      </c>
      <c r="P51" s="45">
        <f t="shared" si="29"/>
        <v>16279600</v>
      </c>
      <c r="Q51" s="45">
        <f t="shared" si="29"/>
        <v>16279600</v>
      </c>
      <c r="R51" s="45">
        <f t="shared" si="29"/>
        <v>0</v>
      </c>
      <c r="S51" s="45">
        <f t="shared" si="29"/>
        <v>8007800</v>
      </c>
      <c r="T51" s="45">
        <f t="shared" si="29"/>
        <v>16279600</v>
      </c>
      <c r="U51" s="45">
        <f t="shared" si="29"/>
        <v>123382495</v>
      </c>
      <c r="V51" s="45">
        <f t="shared" si="29"/>
        <v>13000</v>
      </c>
      <c r="W51" s="45">
        <f t="shared" si="29"/>
        <v>0</v>
      </c>
      <c r="X51" s="117">
        <f t="shared" si="7"/>
        <v>0.11655334832598467</v>
      </c>
    </row>
    <row r="52" spans="1:24" s="6" customFormat="1" ht="18.75" customHeight="1" x14ac:dyDescent="0.2">
      <c r="A52" s="34" t="s">
        <v>128</v>
      </c>
      <c r="B52" s="18" t="s">
        <v>127</v>
      </c>
      <c r="C52" s="18" t="s">
        <v>48</v>
      </c>
      <c r="D52" s="14">
        <v>139675095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139675095</v>
      </c>
      <c r="K52" s="14">
        <v>0</v>
      </c>
      <c r="L52" s="14">
        <v>8020800</v>
      </c>
      <c r="M52" s="14">
        <v>16292600</v>
      </c>
      <c r="N52" s="14">
        <v>0</v>
      </c>
      <c r="O52" s="14">
        <v>8007800</v>
      </c>
      <c r="P52" s="14">
        <v>16279600</v>
      </c>
      <c r="Q52" s="76">
        <f t="shared" si="10"/>
        <v>16279600</v>
      </c>
      <c r="R52" s="14">
        <v>0</v>
      </c>
      <c r="S52" s="14">
        <v>8007800</v>
      </c>
      <c r="T52" s="14">
        <v>16279600</v>
      </c>
      <c r="U52" s="13">
        <f>J52-M52</f>
        <v>123382495</v>
      </c>
      <c r="V52" s="14">
        <f>M52-P52</f>
        <v>13000</v>
      </c>
      <c r="W52" s="13">
        <f>P52-Q52</f>
        <v>0</v>
      </c>
      <c r="X52" s="117">
        <f t="shared" si="7"/>
        <v>0.11655334832598467</v>
      </c>
    </row>
    <row r="53" spans="1:24" s="6" customFormat="1" ht="21.75" customHeight="1" x14ac:dyDescent="0.2">
      <c r="A53" s="43" t="s">
        <v>131</v>
      </c>
      <c r="B53" s="44" t="s">
        <v>132</v>
      </c>
      <c r="C53" s="20" t="s">
        <v>32</v>
      </c>
      <c r="D53" s="45">
        <f>D54</f>
        <v>264178351</v>
      </c>
      <c r="E53" s="45">
        <f t="shared" ref="E53:W53" si="30">E54</f>
        <v>0</v>
      </c>
      <c r="F53" s="45">
        <f t="shared" si="30"/>
        <v>0</v>
      </c>
      <c r="G53" s="45">
        <f t="shared" si="30"/>
        <v>0</v>
      </c>
      <c r="H53" s="45">
        <f t="shared" si="30"/>
        <v>0</v>
      </c>
      <c r="I53" s="45">
        <f t="shared" si="30"/>
        <v>0</v>
      </c>
      <c r="J53" s="45">
        <f t="shared" si="30"/>
        <v>264178351</v>
      </c>
      <c r="K53" s="45">
        <f t="shared" si="30"/>
        <v>0</v>
      </c>
      <c r="L53" s="45">
        <f t="shared" si="30"/>
        <v>16022500</v>
      </c>
      <c r="M53" s="45">
        <f t="shared" si="30"/>
        <v>32546300</v>
      </c>
      <c r="N53" s="45">
        <f t="shared" si="30"/>
        <v>0</v>
      </c>
      <c r="O53" s="45">
        <f t="shared" si="30"/>
        <v>15996600</v>
      </c>
      <c r="P53" s="45">
        <f t="shared" si="30"/>
        <v>32520400</v>
      </c>
      <c r="Q53" s="45">
        <f t="shared" si="30"/>
        <v>32520400</v>
      </c>
      <c r="R53" s="45">
        <f t="shared" si="30"/>
        <v>0</v>
      </c>
      <c r="S53" s="45">
        <f t="shared" si="30"/>
        <v>15996600</v>
      </c>
      <c r="T53" s="45">
        <f t="shared" si="30"/>
        <v>32520400</v>
      </c>
      <c r="U53" s="45">
        <f t="shared" si="30"/>
        <v>231632051</v>
      </c>
      <c r="V53" s="45">
        <f t="shared" si="30"/>
        <v>25900</v>
      </c>
      <c r="W53" s="45">
        <f t="shared" si="30"/>
        <v>0</v>
      </c>
      <c r="X53" s="117">
        <f t="shared" si="7"/>
        <v>0.12310017030880778</v>
      </c>
    </row>
    <row r="54" spans="1:24" s="6" customFormat="1" ht="18" customHeight="1" x14ac:dyDescent="0.2">
      <c r="A54" s="35" t="s">
        <v>133</v>
      </c>
      <c r="B54" s="19" t="s">
        <v>134</v>
      </c>
      <c r="C54" s="19" t="s">
        <v>48</v>
      </c>
      <c r="D54" s="14">
        <v>264178351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264178351</v>
      </c>
      <c r="K54" s="14">
        <v>0</v>
      </c>
      <c r="L54" s="14">
        <v>16022500</v>
      </c>
      <c r="M54" s="14">
        <v>32546300</v>
      </c>
      <c r="N54" s="14">
        <v>0</v>
      </c>
      <c r="O54" s="14">
        <v>15996600</v>
      </c>
      <c r="P54" s="14">
        <v>32520400</v>
      </c>
      <c r="Q54" s="76">
        <f t="shared" si="10"/>
        <v>32520400</v>
      </c>
      <c r="R54" s="14">
        <v>0</v>
      </c>
      <c r="S54" s="14">
        <v>15996600</v>
      </c>
      <c r="T54" s="14">
        <v>32520400</v>
      </c>
      <c r="U54" s="13">
        <f>J54-M54</f>
        <v>231632051</v>
      </c>
      <c r="V54" s="14">
        <f>M54-P54</f>
        <v>25900</v>
      </c>
      <c r="W54" s="13">
        <f>P54-Q54</f>
        <v>0</v>
      </c>
      <c r="X54" s="117">
        <f t="shared" si="7"/>
        <v>0.12310017030880778</v>
      </c>
    </row>
    <row r="55" spans="1:24" s="6" customFormat="1" ht="18.75" customHeight="1" x14ac:dyDescent="0.2">
      <c r="A55" s="43" t="s">
        <v>137</v>
      </c>
      <c r="B55" s="44" t="s">
        <v>138</v>
      </c>
      <c r="C55" s="20" t="s">
        <v>32</v>
      </c>
      <c r="D55" s="45">
        <f t="shared" ref="D55:P55" si="31">SUM(D56+D63+D64+D65+D66+D67+D68+D69+D70)</f>
        <v>3975422134</v>
      </c>
      <c r="E55" s="45">
        <f t="shared" si="31"/>
        <v>0</v>
      </c>
      <c r="F55" s="45">
        <f t="shared" si="31"/>
        <v>0</v>
      </c>
      <c r="G55" s="45">
        <f t="shared" si="31"/>
        <v>0</v>
      </c>
      <c r="H55" s="45">
        <f t="shared" si="31"/>
        <v>0</v>
      </c>
      <c r="I55" s="45">
        <f t="shared" si="31"/>
        <v>0</v>
      </c>
      <c r="J55" s="45">
        <f t="shared" si="31"/>
        <v>3975422134</v>
      </c>
      <c r="K55" s="45">
        <f t="shared" si="31"/>
        <v>0</v>
      </c>
      <c r="L55" s="45">
        <f t="shared" si="31"/>
        <v>88620125</v>
      </c>
      <c r="M55" s="45">
        <f t="shared" si="31"/>
        <v>191921102</v>
      </c>
      <c r="N55" s="45">
        <f t="shared" si="31"/>
        <v>0</v>
      </c>
      <c r="O55" s="45">
        <f t="shared" si="31"/>
        <v>88620125</v>
      </c>
      <c r="P55" s="45">
        <f t="shared" si="31"/>
        <v>191921102</v>
      </c>
      <c r="Q55" s="76">
        <f t="shared" si="10"/>
        <v>177564072</v>
      </c>
      <c r="R55" s="45">
        <f t="shared" ref="R55:W55" si="32">SUM(R56+R63+R64+R65+R66+R67+R68+R69+R70)</f>
        <v>0</v>
      </c>
      <c r="S55" s="45">
        <f t="shared" si="32"/>
        <v>88620125</v>
      </c>
      <c r="T55" s="45">
        <f t="shared" si="32"/>
        <v>177564072</v>
      </c>
      <c r="U55" s="45">
        <f t="shared" si="32"/>
        <v>3783501032</v>
      </c>
      <c r="V55" s="45">
        <f t="shared" si="32"/>
        <v>0</v>
      </c>
      <c r="W55" s="45">
        <f t="shared" si="32"/>
        <v>14357030</v>
      </c>
      <c r="X55" s="117">
        <f t="shared" si="7"/>
        <v>4.8276911364603277E-2</v>
      </c>
    </row>
    <row r="56" spans="1:24" s="6" customFormat="1" ht="18.75" customHeight="1" x14ac:dyDescent="0.2">
      <c r="A56" s="43" t="s">
        <v>139</v>
      </c>
      <c r="B56" s="44" t="s">
        <v>71</v>
      </c>
      <c r="C56" s="20" t="s">
        <v>32</v>
      </c>
      <c r="D56" s="45">
        <f t="shared" ref="D56:P56" si="33">D57+D59+D61</f>
        <v>2328371852</v>
      </c>
      <c r="E56" s="45">
        <f t="shared" si="33"/>
        <v>0</v>
      </c>
      <c r="F56" s="45">
        <f t="shared" si="33"/>
        <v>0</v>
      </c>
      <c r="G56" s="45">
        <f t="shared" si="33"/>
        <v>0</v>
      </c>
      <c r="H56" s="45">
        <f t="shared" si="33"/>
        <v>0</v>
      </c>
      <c r="I56" s="45">
        <f t="shared" si="33"/>
        <v>0</v>
      </c>
      <c r="J56" s="45">
        <f t="shared" si="33"/>
        <v>2328371852</v>
      </c>
      <c r="K56" s="45">
        <f t="shared" si="33"/>
        <v>0</v>
      </c>
      <c r="L56" s="45">
        <f t="shared" si="33"/>
        <v>66845863</v>
      </c>
      <c r="M56" s="45">
        <f t="shared" si="33"/>
        <v>146072578</v>
      </c>
      <c r="N56" s="45">
        <f t="shared" si="33"/>
        <v>0</v>
      </c>
      <c r="O56" s="45">
        <f t="shared" si="33"/>
        <v>66845863</v>
      </c>
      <c r="P56" s="45">
        <f t="shared" si="33"/>
        <v>146072578</v>
      </c>
      <c r="Q56" s="76">
        <f t="shared" si="10"/>
        <v>141089809</v>
      </c>
      <c r="R56" s="45">
        <f t="shared" ref="R56:W56" si="34">R57+R59+R61</f>
        <v>0</v>
      </c>
      <c r="S56" s="45">
        <f t="shared" si="34"/>
        <v>66845863</v>
      </c>
      <c r="T56" s="45">
        <f t="shared" si="34"/>
        <v>141089809</v>
      </c>
      <c r="U56" s="45">
        <f t="shared" si="34"/>
        <v>2182299274</v>
      </c>
      <c r="V56" s="45">
        <f t="shared" si="34"/>
        <v>0</v>
      </c>
      <c r="W56" s="45">
        <f t="shared" si="34"/>
        <v>4982769</v>
      </c>
      <c r="X56" s="117">
        <f t="shared" si="7"/>
        <v>6.2735931923643615E-2</v>
      </c>
    </row>
    <row r="57" spans="1:24" s="6" customFormat="1" ht="18.75" customHeight="1" x14ac:dyDescent="0.2">
      <c r="A57" s="43" t="s">
        <v>140</v>
      </c>
      <c r="B57" s="44" t="s">
        <v>141</v>
      </c>
      <c r="C57" s="20" t="s">
        <v>32</v>
      </c>
      <c r="D57" s="45">
        <f>D58</f>
        <v>1605843565</v>
      </c>
      <c r="E57" s="45">
        <f t="shared" ref="E57:W57" si="35">E58</f>
        <v>0</v>
      </c>
      <c r="F57" s="45">
        <f t="shared" si="35"/>
        <v>0</v>
      </c>
      <c r="G57" s="45">
        <f t="shared" si="35"/>
        <v>0</v>
      </c>
      <c r="H57" s="45">
        <f t="shared" si="35"/>
        <v>0</v>
      </c>
      <c r="I57" s="45">
        <f t="shared" si="35"/>
        <v>0</v>
      </c>
      <c r="J57" s="45">
        <f t="shared" si="35"/>
        <v>1605843565</v>
      </c>
      <c r="K57" s="45">
        <f t="shared" si="35"/>
        <v>0</v>
      </c>
      <c r="L57" s="45">
        <f t="shared" si="35"/>
        <v>30951983</v>
      </c>
      <c r="M57" s="45">
        <f t="shared" si="35"/>
        <v>106015139</v>
      </c>
      <c r="N57" s="45">
        <f t="shared" si="35"/>
        <v>0</v>
      </c>
      <c r="O57" s="45">
        <f t="shared" si="35"/>
        <v>30951983</v>
      </c>
      <c r="P57" s="45">
        <f t="shared" si="35"/>
        <v>106015139</v>
      </c>
      <c r="Q57" s="45">
        <f t="shared" si="35"/>
        <v>103465502</v>
      </c>
      <c r="R57" s="45">
        <f t="shared" si="35"/>
        <v>0</v>
      </c>
      <c r="S57" s="45">
        <f t="shared" si="35"/>
        <v>30951983</v>
      </c>
      <c r="T57" s="45">
        <f t="shared" si="35"/>
        <v>103465502</v>
      </c>
      <c r="U57" s="45">
        <f t="shared" si="35"/>
        <v>1499828426</v>
      </c>
      <c r="V57" s="45">
        <f t="shared" si="35"/>
        <v>0</v>
      </c>
      <c r="W57" s="45">
        <f t="shared" si="35"/>
        <v>2549637</v>
      </c>
      <c r="X57" s="117">
        <f t="shared" si="7"/>
        <v>6.6018347808368238E-2</v>
      </c>
    </row>
    <row r="58" spans="1:24" s="6" customFormat="1" ht="18.75" customHeight="1" x14ac:dyDescent="0.2">
      <c r="A58" s="34" t="s">
        <v>142</v>
      </c>
      <c r="B58" s="18" t="s">
        <v>141</v>
      </c>
      <c r="C58" s="18" t="s">
        <v>48</v>
      </c>
      <c r="D58" s="14">
        <v>1605843565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1605843565</v>
      </c>
      <c r="K58" s="14">
        <v>0</v>
      </c>
      <c r="L58" s="14">
        <v>30951983</v>
      </c>
      <c r="M58" s="14">
        <v>106015139</v>
      </c>
      <c r="N58" s="14">
        <v>0</v>
      </c>
      <c r="O58" s="14">
        <v>30951983</v>
      </c>
      <c r="P58" s="14">
        <v>106015139</v>
      </c>
      <c r="Q58" s="76">
        <f t="shared" si="10"/>
        <v>103465502</v>
      </c>
      <c r="R58" s="14">
        <v>0</v>
      </c>
      <c r="S58" s="14">
        <v>30951983</v>
      </c>
      <c r="T58" s="14">
        <v>103465502</v>
      </c>
      <c r="U58" s="13">
        <f>J58-M58</f>
        <v>1499828426</v>
      </c>
      <c r="V58" s="14">
        <f>M58-P58</f>
        <v>0</v>
      </c>
      <c r="W58" s="13">
        <f>P58-Q58</f>
        <v>2549637</v>
      </c>
      <c r="X58" s="117">
        <f t="shared" si="7"/>
        <v>6.6018347808368238E-2</v>
      </c>
    </row>
    <row r="59" spans="1:24" s="6" customFormat="1" ht="18.75" customHeight="1" x14ac:dyDescent="0.2">
      <c r="A59" s="43" t="s">
        <v>145</v>
      </c>
      <c r="B59" s="44" t="s">
        <v>146</v>
      </c>
      <c r="C59" s="20" t="s">
        <v>32</v>
      </c>
      <c r="D59" s="45">
        <f>D60</f>
        <v>615660000</v>
      </c>
      <c r="E59" s="45">
        <f t="shared" ref="E59:W59" si="36">E60</f>
        <v>0</v>
      </c>
      <c r="F59" s="45">
        <f t="shared" si="36"/>
        <v>0</v>
      </c>
      <c r="G59" s="45">
        <f t="shared" si="36"/>
        <v>0</v>
      </c>
      <c r="H59" s="45">
        <f t="shared" si="36"/>
        <v>0</v>
      </c>
      <c r="I59" s="45">
        <f t="shared" si="36"/>
        <v>0</v>
      </c>
      <c r="J59" s="45">
        <f t="shared" si="36"/>
        <v>615660000</v>
      </c>
      <c r="K59" s="45">
        <f t="shared" si="36"/>
        <v>0</v>
      </c>
      <c r="L59" s="45">
        <f t="shared" si="36"/>
        <v>29891796</v>
      </c>
      <c r="M59" s="45">
        <f t="shared" si="36"/>
        <v>32324928</v>
      </c>
      <c r="N59" s="45">
        <f t="shared" si="36"/>
        <v>0</v>
      </c>
      <c r="O59" s="45">
        <f t="shared" si="36"/>
        <v>29891796</v>
      </c>
      <c r="P59" s="45">
        <f t="shared" si="36"/>
        <v>32324928</v>
      </c>
      <c r="Q59" s="45">
        <f t="shared" si="36"/>
        <v>29891796</v>
      </c>
      <c r="R59" s="45">
        <f t="shared" si="36"/>
        <v>0</v>
      </c>
      <c r="S59" s="45">
        <f t="shared" si="36"/>
        <v>29891796</v>
      </c>
      <c r="T59" s="45">
        <f t="shared" si="36"/>
        <v>29891796</v>
      </c>
      <c r="U59" s="45">
        <f t="shared" si="36"/>
        <v>583335072</v>
      </c>
      <c r="V59" s="45">
        <f t="shared" si="36"/>
        <v>0</v>
      </c>
      <c r="W59" s="45">
        <f t="shared" si="36"/>
        <v>2433132</v>
      </c>
      <c r="X59" s="117">
        <f t="shared" si="7"/>
        <v>5.2504512230776727E-2</v>
      </c>
    </row>
    <row r="60" spans="1:24" s="6" customFormat="1" ht="18.75" customHeight="1" x14ac:dyDescent="0.2">
      <c r="A60" s="34" t="s">
        <v>147</v>
      </c>
      <c r="B60" s="18" t="s">
        <v>146</v>
      </c>
      <c r="C60" s="18" t="s">
        <v>48</v>
      </c>
      <c r="D60" s="14">
        <v>615660000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615660000</v>
      </c>
      <c r="K60" s="14">
        <v>0</v>
      </c>
      <c r="L60" s="14">
        <v>29891796</v>
      </c>
      <c r="M60" s="14">
        <v>32324928</v>
      </c>
      <c r="N60" s="14">
        <v>0</v>
      </c>
      <c r="O60" s="14">
        <v>29891796</v>
      </c>
      <c r="P60" s="14">
        <v>32324928</v>
      </c>
      <c r="Q60" s="76">
        <f t="shared" si="10"/>
        <v>29891796</v>
      </c>
      <c r="R60" s="14">
        <v>0</v>
      </c>
      <c r="S60" s="14">
        <v>29891796</v>
      </c>
      <c r="T60" s="14">
        <v>29891796</v>
      </c>
      <c r="U60" s="13">
        <f>J60-M60</f>
        <v>583335072</v>
      </c>
      <c r="V60" s="14">
        <f>M60-P60</f>
        <v>0</v>
      </c>
      <c r="W60" s="13">
        <f>P60-Q60</f>
        <v>2433132</v>
      </c>
      <c r="X60" s="117">
        <f t="shared" si="7"/>
        <v>5.2504512230776727E-2</v>
      </c>
    </row>
    <row r="61" spans="1:24" s="6" customFormat="1" ht="18.75" customHeight="1" x14ac:dyDescent="0.2">
      <c r="A61" s="43" t="s">
        <v>150</v>
      </c>
      <c r="B61" s="44" t="s">
        <v>151</v>
      </c>
      <c r="C61" s="20" t="s">
        <v>32</v>
      </c>
      <c r="D61" s="45">
        <f>D62</f>
        <v>106868287</v>
      </c>
      <c r="E61" s="45">
        <f t="shared" ref="E61:W61" si="37">E62</f>
        <v>0</v>
      </c>
      <c r="F61" s="45">
        <f t="shared" si="37"/>
        <v>0</v>
      </c>
      <c r="G61" s="45">
        <f t="shared" si="37"/>
        <v>0</v>
      </c>
      <c r="H61" s="45">
        <f t="shared" si="37"/>
        <v>0</v>
      </c>
      <c r="I61" s="45">
        <f t="shared" si="37"/>
        <v>0</v>
      </c>
      <c r="J61" s="45">
        <f t="shared" si="37"/>
        <v>106868287</v>
      </c>
      <c r="K61" s="45">
        <f t="shared" si="37"/>
        <v>0</v>
      </c>
      <c r="L61" s="45">
        <f t="shared" si="37"/>
        <v>6002084</v>
      </c>
      <c r="M61" s="45">
        <f t="shared" si="37"/>
        <v>7732511</v>
      </c>
      <c r="N61" s="45">
        <f t="shared" si="37"/>
        <v>0</v>
      </c>
      <c r="O61" s="45">
        <f t="shared" si="37"/>
        <v>6002084</v>
      </c>
      <c r="P61" s="45">
        <f t="shared" si="37"/>
        <v>7732511</v>
      </c>
      <c r="Q61" s="45">
        <f t="shared" si="37"/>
        <v>7732511</v>
      </c>
      <c r="R61" s="45">
        <f t="shared" si="37"/>
        <v>0</v>
      </c>
      <c r="S61" s="45">
        <f t="shared" si="37"/>
        <v>6002084</v>
      </c>
      <c r="T61" s="45">
        <f t="shared" si="37"/>
        <v>7732511</v>
      </c>
      <c r="U61" s="45">
        <f t="shared" si="37"/>
        <v>99135776</v>
      </c>
      <c r="V61" s="45">
        <f t="shared" si="37"/>
        <v>0</v>
      </c>
      <c r="W61" s="45">
        <f t="shared" si="37"/>
        <v>0</v>
      </c>
      <c r="X61" s="117">
        <f t="shared" si="7"/>
        <v>7.235552489018561E-2</v>
      </c>
    </row>
    <row r="62" spans="1:24" s="6" customFormat="1" ht="18.75" customHeight="1" x14ac:dyDescent="0.2">
      <c r="A62" s="34" t="s">
        <v>152</v>
      </c>
      <c r="B62" s="18" t="s">
        <v>151</v>
      </c>
      <c r="C62" s="18" t="s">
        <v>48</v>
      </c>
      <c r="D62" s="14">
        <v>106868287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106868287</v>
      </c>
      <c r="K62" s="14">
        <v>0</v>
      </c>
      <c r="L62" s="14">
        <v>6002084</v>
      </c>
      <c r="M62" s="14">
        <v>7732511</v>
      </c>
      <c r="N62" s="14">
        <v>0</v>
      </c>
      <c r="O62" s="14">
        <v>6002084</v>
      </c>
      <c r="P62" s="14">
        <v>7732511</v>
      </c>
      <c r="Q62" s="76">
        <f t="shared" ref="Q62:Q70" si="38">R62+T62</f>
        <v>7732511</v>
      </c>
      <c r="R62" s="14">
        <v>0</v>
      </c>
      <c r="S62" s="14">
        <v>6002084</v>
      </c>
      <c r="T62" s="14">
        <v>7732511</v>
      </c>
      <c r="U62" s="13">
        <f t="shared" ref="U62:U70" si="39">J62-M62</f>
        <v>99135776</v>
      </c>
      <c r="V62" s="14">
        <f t="shared" ref="V62:V70" si="40">M62-P62</f>
        <v>0</v>
      </c>
      <c r="W62" s="13">
        <f t="shared" ref="W62:W70" si="41">P62-Q62</f>
        <v>0</v>
      </c>
      <c r="X62" s="117">
        <f t="shared" si="7"/>
        <v>7.235552489018561E-2</v>
      </c>
    </row>
    <row r="63" spans="1:24" s="6" customFormat="1" ht="21.75" customHeight="1" x14ac:dyDescent="0.2">
      <c r="A63" s="34" t="s">
        <v>155</v>
      </c>
      <c r="B63" s="18" t="s">
        <v>156</v>
      </c>
      <c r="C63" s="18" t="s">
        <v>46</v>
      </c>
      <c r="D63" s="14">
        <v>62226657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62226657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76">
        <f t="shared" si="38"/>
        <v>0</v>
      </c>
      <c r="R63" s="14">
        <v>0</v>
      </c>
      <c r="S63" s="14">
        <v>0</v>
      </c>
      <c r="T63" s="14">
        <v>0</v>
      </c>
      <c r="U63" s="13">
        <f t="shared" si="39"/>
        <v>62226657</v>
      </c>
      <c r="V63" s="14">
        <f t="shared" si="40"/>
        <v>0</v>
      </c>
      <c r="W63" s="13">
        <f t="shared" si="41"/>
        <v>0</v>
      </c>
      <c r="X63" s="117">
        <f t="shared" si="7"/>
        <v>0</v>
      </c>
    </row>
    <row r="64" spans="1:24" s="6" customFormat="1" ht="18.75" customHeight="1" x14ac:dyDescent="0.2">
      <c r="A64" s="35" t="s">
        <v>157</v>
      </c>
      <c r="B64" s="19" t="s">
        <v>158</v>
      </c>
      <c r="C64" s="19" t="s">
        <v>46</v>
      </c>
      <c r="D64" s="14">
        <v>15556663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15556663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76">
        <f t="shared" si="38"/>
        <v>0</v>
      </c>
      <c r="R64" s="14">
        <v>0</v>
      </c>
      <c r="S64" s="14">
        <v>0</v>
      </c>
      <c r="T64" s="14">
        <v>0</v>
      </c>
      <c r="U64" s="13">
        <f t="shared" si="39"/>
        <v>15556663</v>
      </c>
      <c r="V64" s="14">
        <f t="shared" si="40"/>
        <v>0</v>
      </c>
      <c r="W64" s="13">
        <f t="shared" si="41"/>
        <v>0</v>
      </c>
      <c r="X64" s="117">
        <f t="shared" si="7"/>
        <v>0</v>
      </c>
    </row>
    <row r="65" spans="1:24" s="6" customFormat="1" ht="18.75" customHeight="1" x14ac:dyDescent="0.2">
      <c r="A65" s="11" t="s">
        <v>1683</v>
      </c>
      <c r="B65" s="12" t="s">
        <v>1574</v>
      </c>
      <c r="C65" s="19"/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76">
        <f t="shared" si="38"/>
        <v>0</v>
      </c>
      <c r="R65" s="14">
        <v>0</v>
      </c>
      <c r="S65" s="14">
        <v>0</v>
      </c>
      <c r="T65" s="14">
        <v>0</v>
      </c>
      <c r="U65" s="13">
        <f t="shared" si="39"/>
        <v>0</v>
      </c>
      <c r="V65" s="14">
        <f t="shared" si="40"/>
        <v>0</v>
      </c>
      <c r="W65" s="13">
        <f t="shared" si="41"/>
        <v>0</v>
      </c>
      <c r="X65" s="117">
        <v>0</v>
      </c>
    </row>
    <row r="66" spans="1:24" s="6" customFormat="1" ht="18.75" customHeight="1" x14ac:dyDescent="0.2">
      <c r="A66" s="11" t="s">
        <v>1684</v>
      </c>
      <c r="B66" s="12" t="s">
        <v>1575</v>
      </c>
      <c r="C66" s="19"/>
      <c r="D66" s="14">
        <v>1100000000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1100000000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76">
        <f t="shared" si="38"/>
        <v>0</v>
      </c>
      <c r="R66" s="14">
        <v>0</v>
      </c>
      <c r="S66" s="14">
        <v>0</v>
      </c>
      <c r="T66" s="14">
        <v>0</v>
      </c>
      <c r="U66" s="13">
        <f t="shared" si="39"/>
        <v>1100000000</v>
      </c>
      <c r="V66" s="14">
        <f t="shared" si="40"/>
        <v>0</v>
      </c>
      <c r="W66" s="13">
        <f t="shared" si="41"/>
        <v>0</v>
      </c>
      <c r="X66" s="117">
        <f t="shared" si="7"/>
        <v>0</v>
      </c>
    </row>
    <row r="67" spans="1:24" s="6" customFormat="1" ht="18.75" customHeight="1" x14ac:dyDescent="0.2">
      <c r="A67" s="11" t="s">
        <v>1685</v>
      </c>
      <c r="B67" s="12" t="s">
        <v>1576</v>
      </c>
      <c r="C67" s="19"/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76">
        <f t="shared" si="38"/>
        <v>0</v>
      </c>
      <c r="R67" s="14">
        <v>0</v>
      </c>
      <c r="S67" s="14">
        <v>0</v>
      </c>
      <c r="T67" s="14">
        <v>0</v>
      </c>
      <c r="U67" s="13">
        <f t="shared" si="39"/>
        <v>0</v>
      </c>
      <c r="V67" s="14">
        <f t="shared" si="40"/>
        <v>0</v>
      </c>
      <c r="W67" s="13">
        <f t="shared" si="41"/>
        <v>0</v>
      </c>
      <c r="X67" s="117">
        <v>0</v>
      </c>
    </row>
    <row r="68" spans="1:24" s="6" customFormat="1" ht="18.75" customHeight="1" x14ac:dyDescent="0.2">
      <c r="A68" s="34" t="s">
        <v>159</v>
      </c>
      <c r="B68" s="18" t="s">
        <v>160</v>
      </c>
      <c r="C68" s="18" t="s">
        <v>48</v>
      </c>
      <c r="D68" s="14">
        <v>36401510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36401510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76">
        <f t="shared" si="38"/>
        <v>0</v>
      </c>
      <c r="R68" s="14">
        <v>0</v>
      </c>
      <c r="S68" s="14">
        <v>0</v>
      </c>
      <c r="T68" s="14">
        <v>0</v>
      </c>
      <c r="U68" s="13">
        <f t="shared" si="39"/>
        <v>36401510</v>
      </c>
      <c r="V68" s="14">
        <f t="shared" si="40"/>
        <v>0</v>
      </c>
      <c r="W68" s="13">
        <f t="shared" si="41"/>
        <v>0</v>
      </c>
      <c r="X68" s="117">
        <f t="shared" si="7"/>
        <v>0</v>
      </c>
    </row>
    <row r="69" spans="1:24" s="6" customFormat="1" ht="18.75" customHeight="1" x14ac:dyDescent="0.2">
      <c r="A69" s="35" t="s">
        <v>161</v>
      </c>
      <c r="B69" s="19" t="s">
        <v>162</v>
      </c>
      <c r="C69" s="19" t="s">
        <v>48</v>
      </c>
      <c r="D69" s="14">
        <v>125035452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125035452</v>
      </c>
      <c r="K69" s="14">
        <v>0</v>
      </c>
      <c r="L69" s="14">
        <v>9374261</v>
      </c>
      <c r="M69" s="14">
        <v>18748522</v>
      </c>
      <c r="N69" s="14">
        <v>0</v>
      </c>
      <c r="O69" s="14">
        <v>9374261</v>
      </c>
      <c r="P69" s="14">
        <v>18748522</v>
      </c>
      <c r="Q69" s="76">
        <f t="shared" si="38"/>
        <v>9374261</v>
      </c>
      <c r="R69" s="14">
        <v>0</v>
      </c>
      <c r="S69" s="14">
        <v>9374261</v>
      </c>
      <c r="T69" s="14">
        <v>9374261</v>
      </c>
      <c r="U69" s="13">
        <f t="shared" si="39"/>
        <v>106286930</v>
      </c>
      <c r="V69" s="14">
        <f t="shared" si="40"/>
        <v>0</v>
      </c>
      <c r="W69" s="13">
        <f t="shared" si="41"/>
        <v>9374261</v>
      </c>
      <c r="X69" s="117">
        <f t="shared" si="7"/>
        <v>0.14994564901480903</v>
      </c>
    </row>
    <row r="70" spans="1:24" s="6" customFormat="1" ht="18.75" customHeight="1" x14ac:dyDescent="0.2">
      <c r="A70" s="34" t="s">
        <v>163</v>
      </c>
      <c r="B70" s="18" t="s">
        <v>164</v>
      </c>
      <c r="C70" s="18" t="s">
        <v>48</v>
      </c>
      <c r="D70" s="14">
        <v>307830000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307830000</v>
      </c>
      <c r="K70" s="14">
        <v>0</v>
      </c>
      <c r="L70" s="14">
        <v>12400001</v>
      </c>
      <c r="M70" s="14">
        <v>27100002</v>
      </c>
      <c r="N70" s="14">
        <v>0</v>
      </c>
      <c r="O70" s="14">
        <v>12400001</v>
      </c>
      <c r="P70" s="14">
        <v>27100002</v>
      </c>
      <c r="Q70" s="76">
        <f t="shared" si="38"/>
        <v>27100002</v>
      </c>
      <c r="R70" s="14">
        <v>0</v>
      </c>
      <c r="S70" s="14">
        <v>12400001</v>
      </c>
      <c r="T70" s="14">
        <v>27100002</v>
      </c>
      <c r="U70" s="13">
        <f t="shared" si="39"/>
        <v>280729998</v>
      </c>
      <c r="V70" s="14">
        <f t="shared" si="40"/>
        <v>0</v>
      </c>
      <c r="W70" s="13">
        <f t="shared" si="41"/>
        <v>0</v>
      </c>
      <c r="X70" s="117">
        <f t="shared" si="7"/>
        <v>8.803561056427249E-2</v>
      </c>
    </row>
    <row r="71" spans="1:24" s="6" customFormat="1" ht="18.75" customHeight="1" x14ac:dyDescent="0.2">
      <c r="A71" s="34"/>
      <c r="B71" s="18"/>
      <c r="C71" s="18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s="6" customFormat="1" ht="18.75" customHeight="1" x14ac:dyDescent="0.2">
      <c r="A72" s="92"/>
      <c r="B72" s="93" t="s">
        <v>1686</v>
      </c>
      <c r="C72" s="94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</row>
    <row r="73" spans="1:24" s="6" customFormat="1" ht="18.75" customHeight="1" x14ac:dyDescent="0.2">
      <c r="A73" s="43" t="s">
        <v>36</v>
      </c>
      <c r="B73" s="44" t="s">
        <v>37</v>
      </c>
      <c r="C73" s="20" t="s">
        <v>32</v>
      </c>
      <c r="D73" s="45">
        <f>D74</f>
        <v>2679490241</v>
      </c>
      <c r="E73" s="45">
        <f t="shared" ref="E73:W73" si="42">E74</f>
        <v>0</v>
      </c>
      <c r="F73" s="45">
        <f t="shared" si="42"/>
        <v>0</v>
      </c>
      <c r="G73" s="45">
        <f t="shared" si="42"/>
        <v>0</v>
      </c>
      <c r="H73" s="45">
        <f t="shared" si="42"/>
        <v>0</v>
      </c>
      <c r="I73" s="45">
        <f>E73-F73+G73-H73</f>
        <v>0</v>
      </c>
      <c r="J73" s="45">
        <f t="shared" si="42"/>
        <v>2679490241</v>
      </c>
      <c r="K73" s="45">
        <f t="shared" si="42"/>
        <v>0</v>
      </c>
      <c r="L73" s="45">
        <f t="shared" si="42"/>
        <v>278186683</v>
      </c>
      <c r="M73" s="45">
        <f t="shared" si="42"/>
        <v>463579759</v>
      </c>
      <c r="N73" s="45">
        <f t="shared" si="42"/>
        <v>0</v>
      </c>
      <c r="O73" s="45">
        <f t="shared" si="42"/>
        <v>278186683</v>
      </c>
      <c r="P73" s="45">
        <f t="shared" si="42"/>
        <v>463579759</v>
      </c>
      <c r="Q73" s="45">
        <f t="shared" si="42"/>
        <v>434028827</v>
      </c>
      <c r="R73" s="45">
        <f t="shared" si="42"/>
        <v>0</v>
      </c>
      <c r="S73" s="45">
        <f t="shared" si="42"/>
        <v>434028827</v>
      </c>
      <c r="T73" s="45">
        <f t="shared" si="42"/>
        <v>434028827</v>
      </c>
      <c r="U73" s="45">
        <f t="shared" si="42"/>
        <v>2215910482</v>
      </c>
      <c r="V73" s="45">
        <f t="shared" si="42"/>
        <v>0</v>
      </c>
      <c r="W73" s="45">
        <f t="shared" si="42"/>
        <v>29550932</v>
      </c>
      <c r="X73" s="117">
        <f t="shared" ref="X73:X115" si="43">P73/J73</f>
        <v>0.17301043008351827</v>
      </c>
    </row>
    <row r="74" spans="1:24" s="6" customFormat="1" ht="18.75" customHeight="1" x14ac:dyDescent="0.2">
      <c r="A74" s="43" t="s">
        <v>38</v>
      </c>
      <c r="B74" s="44" t="s">
        <v>39</v>
      </c>
      <c r="C74" s="20" t="s">
        <v>32</v>
      </c>
      <c r="D74" s="45">
        <f>D75+D89+D108</f>
        <v>2679490241</v>
      </c>
      <c r="E74" s="45">
        <f t="shared" ref="E74:W74" si="44">E75+E89+E108</f>
        <v>0</v>
      </c>
      <c r="F74" s="45">
        <f t="shared" si="44"/>
        <v>0</v>
      </c>
      <c r="G74" s="45">
        <f t="shared" si="44"/>
        <v>0</v>
      </c>
      <c r="H74" s="45">
        <f t="shared" si="44"/>
        <v>0</v>
      </c>
      <c r="I74" s="45">
        <f t="shared" ref="I74:I115" si="45">E74-F74+G74-H74</f>
        <v>0</v>
      </c>
      <c r="J74" s="45">
        <f t="shared" si="44"/>
        <v>2679490241</v>
      </c>
      <c r="K74" s="45">
        <f t="shared" si="44"/>
        <v>0</v>
      </c>
      <c r="L74" s="45">
        <f t="shared" si="44"/>
        <v>278186683</v>
      </c>
      <c r="M74" s="45">
        <f t="shared" si="44"/>
        <v>463579759</v>
      </c>
      <c r="N74" s="45">
        <f t="shared" si="44"/>
        <v>0</v>
      </c>
      <c r="O74" s="45">
        <f t="shared" si="44"/>
        <v>278186683</v>
      </c>
      <c r="P74" s="45">
        <f t="shared" si="44"/>
        <v>463579759</v>
      </c>
      <c r="Q74" s="45">
        <f t="shared" si="44"/>
        <v>434028827</v>
      </c>
      <c r="R74" s="45">
        <f t="shared" si="44"/>
        <v>0</v>
      </c>
      <c r="S74" s="45">
        <f t="shared" si="44"/>
        <v>434028827</v>
      </c>
      <c r="T74" s="45">
        <f t="shared" si="44"/>
        <v>434028827</v>
      </c>
      <c r="U74" s="45">
        <f t="shared" si="44"/>
        <v>2215910482</v>
      </c>
      <c r="V74" s="45">
        <f t="shared" si="44"/>
        <v>0</v>
      </c>
      <c r="W74" s="45">
        <f t="shared" si="44"/>
        <v>29550932</v>
      </c>
      <c r="X74" s="117">
        <f t="shared" si="43"/>
        <v>0.17301043008351827</v>
      </c>
    </row>
    <row r="75" spans="1:24" s="6" customFormat="1" ht="18.75" customHeight="1" x14ac:dyDescent="0.2">
      <c r="A75" s="43" t="s">
        <v>40</v>
      </c>
      <c r="B75" s="44" t="s">
        <v>41</v>
      </c>
      <c r="C75" s="20" t="s">
        <v>32</v>
      </c>
      <c r="D75" s="45">
        <f>D76</f>
        <v>1779925319</v>
      </c>
      <c r="E75" s="45">
        <f t="shared" ref="E75:W75" si="46">E76</f>
        <v>0</v>
      </c>
      <c r="F75" s="45">
        <f t="shared" si="46"/>
        <v>0</v>
      </c>
      <c r="G75" s="45">
        <f t="shared" si="46"/>
        <v>0</v>
      </c>
      <c r="H75" s="45">
        <f t="shared" si="46"/>
        <v>0</v>
      </c>
      <c r="I75" s="45">
        <f t="shared" si="45"/>
        <v>0</v>
      </c>
      <c r="J75" s="45">
        <f t="shared" si="46"/>
        <v>1779925319</v>
      </c>
      <c r="K75" s="45">
        <f t="shared" si="46"/>
        <v>0</v>
      </c>
      <c r="L75" s="45">
        <f t="shared" si="46"/>
        <v>124128712</v>
      </c>
      <c r="M75" s="45">
        <f t="shared" si="46"/>
        <v>256662763</v>
      </c>
      <c r="N75" s="45">
        <f t="shared" si="46"/>
        <v>0</v>
      </c>
      <c r="O75" s="45">
        <f t="shared" si="46"/>
        <v>124128712</v>
      </c>
      <c r="P75" s="45">
        <f t="shared" si="46"/>
        <v>256662763</v>
      </c>
      <c r="Q75" s="45">
        <f t="shared" si="46"/>
        <v>239865483</v>
      </c>
      <c r="R75" s="45">
        <f t="shared" si="46"/>
        <v>0</v>
      </c>
      <c r="S75" s="45">
        <f t="shared" si="46"/>
        <v>239865483</v>
      </c>
      <c r="T75" s="45">
        <f t="shared" si="46"/>
        <v>239865483</v>
      </c>
      <c r="U75" s="45">
        <f t="shared" si="46"/>
        <v>1523262556</v>
      </c>
      <c r="V75" s="45">
        <f t="shared" si="46"/>
        <v>0</v>
      </c>
      <c r="W75" s="45">
        <f t="shared" si="46"/>
        <v>16797280</v>
      </c>
      <c r="X75" s="117">
        <f t="shared" si="43"/>
        <v>0.14419861342508383</v>
      </c>
    </row>
    <row r="76" spans="1:24" s="6" customFormat="1" ht="18.75" customHeight="1" x14ac:dyDescent="0.2">
      <c r="A76" s="43" t="s">
        <v>42</v>
      </c>
      <c r="B76" s="44" t="s">
        <v>43</v>
      </c>
      <c r="C76" s="20" t="s">
        <v>32</v>
      </c>
      <c r="D76" s="45">
        <f>D77+D80+D82+D84</f>
        <v>1779925319</v>
      </c>
      <c r="E76" s="45">
        <f t="shared" ref="E76:W76" si="47">E77+E80+E82+E84</f>
        <v>0</v>
      </c>
      <c r="F76" s="45">
        <f t="shared" si="47"/>
        <v>0</v>
      </c>
      <c r="G76" s="45">
        <f t="shared" si="47"/>
        <v>0</v>
      </c>
      <c r="H76" s="45">
        <f t="shared" si="47"/>
        <v>0</v>
      </c>
      <c r="I76" s="45">
        <f t="shared" si="45"/>
        <v>0</v>
      </c>
      <c r="J76" s="45">
        <f t="shared" si="47"/>
        <v>1779925319</v>
      </c>
      <c r="K76" s="45">
        <f t="shared" si="47"/>
        <v>0</v>
      </c>
      <c r="L76" s="45">
        <f t="shared" si="47"/>
        <v>124128712</v>
      </c>
      <c r="M76" s="45">
        <f t="shared" si="47"/>
        <v>256662763</v>
      </c>
      <c r="N76" s="45">
        <f t="shared" si="47"/>
        <v>0</v>
      </c>
      <c r="O76" s="45">
        <f t="shared" si="47"/>
        <v>124128712</v>
      </c>
      <c r="P76" s="45">
        <f t="shared" si="47"/>
        <v>256662763</v>
      </c>
      <c r="Q76" s="45">
        <f t="shared" si="47"/>
        <v>239865483</v>
      </c>
      <c r="R76" s="45">
        <f t="shared" si="47"/>
        <v>0</v>
      </c>
      <c r="S76" s="45">
        <f t="shared" si="47"/>
        <v>239865483</v>
      </c>
      <c r="T76" s="45">
        <f t="shared" si="47"/>
        <v>239865483</v>
      </c>
      <c r="U76" s="45">
        <f t="shared" si="47"/>
        <v>1523262556</v>
      </c>
      <c r="V76" s="45">
        <f t="shared" si="47"/>
        <v>0</v>
      </c>
      <c r="W76" s="45">
        <f t="shared" si="47"/>
        <v>16797280</v>
      </c>
      <c r="X76" s="117">
        <f t="shared" si="43"/>
        <v>0.14419861342508383</v>
      </c>
    </row>
    <row r="77" spans="1:24" s="6" customFormat="1" ht="18.75" customHeight="1" x14ac:dyDescent="0.2">
      <c r="A77" s="43" t="s">
        <v>44</v>
      </c>
      <c r="B77" s="44" t="s">
        <v>45</v>
      </c>
      <c r="C77" s="20" t="s">
        <v>32</v>
      </c>
      <c r="D77" s="45">
        <f>D79+D78</f>
        <v>1454228425</v>
      </c>
      <c r="E77" s="45">
        <f t="shared" ref="E77:W77" si="48">E79+E78</f>
        <v>0</v>
      </c>
      <c r="F77" s="45">
        <f t="shared" si="48"/>
        <v>0</v>
      </c>
      <c r="G77" s="45">
        <f t="shared" si="48"/>
        <v>0</v>
      </c>
      <c r="H77" s="45">
        <f t="shared" si="48"/>
        <v>0</v>
      </c>
      <c r="I77" s="45">
        <f t="shared" si="45"/>
        <v>0</v>
      </c>
      <c r="J77" s="45">
        <f>J79+J78</f>
        <v>1454228425</v>
      </c>
      <c r="K77" s="45">
        <f t="shared" si="48"/>
        <v>0</v>
      </c>
      <c r="L77" s="45">
        <f t="shared" si="48"/>
        <v>122161508</v>
      </c>
      <c r="M77" s="45">
        <f t="shared" si="48"/>
        <v>237898279</v>
      </c>
      <c r="N77" s="45">
        <f t="shared" si="48"/>
        <v>0</v>
      </c>
      <c r="O77" s="45">
        <f t="shared" si="48"/>
        <v>122161508</v>
      </c>
      <c r="P77" s="45">
        <f t="shared" si="48"/>
        <v>237898279</v>
      </c>
      <c r="Q77" s="45">
        <f t="shared" si="48"/>
        <v>237898279</v>
      </c>
      <c r="R77" s="45">
        <f t="shared" si="48"/>
        <v>0</v>
      </c>
      <c r="S77" s="45">
        <f t="shared" si="48"/>
        <v>237898279</v>
      </c>
      <c r="T77" s="45">
        <f t="shared" si="48"/>
        <v>237898279</v>
      </c>
      <c r="U77" s="45">
        <f>U79+U78</f>
        <v>1216330146</v>
      </c>
      <c r="V77" s="45">
        <f t="shared" si="48"/>
        <v>0</v>
      </c>
      <c r="W77" s="45">
        <f t="shared" si="48"/>
        <v>0</v>
      </c>
      <c r="X77" s="117">
        <f t="shared" si="43"/>
        <v>0.16359072268856251</v>
      </c>
    </row>
    <row r="78" spans="1:24" s="6" customFormat="1" ht="18.75" customHeight="1" x14ac:dyDescent="0.2">
      <c r="A78" s="35" t="s">
        <v>47</v>
      </c>
      <c r="B78" s="19" t="s">
        <v>1687</v>
      </c>
      <c r="C78" s="20"/>
      <c r="D78" s="76">
        <v>835696</v>
      </c>
      <c r="E78" s="45">
        <v>0</v>
      </c>
      <c r="F78" s="45">
        <v>0</v>
      </c>
      <c r="G78" s="45">
        <v>0</v>
      </c>
      <c r="H78" s="45">
        <v>0</v>
      </c>
      <c r="I78" s="45">
        <f t="shared" si="45"/>
        <v>0</v>
      </c>
      <c r="J78" s="76">
        <f>D78+I78</f>
        <v>835696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76">
        <f t="shared" ref="Q78:Q79" si="49">R78+T78</f>
        <v>0</v>
      </c>
      <c r="R78" s="45">
        <v>0</v>
      </c>
      <c r="S78" s="45">
        <v>0</v>
      </c>
      <c r="T78" s="45"/>
      <c r="U78" s="13">
        <f t="shared" ref="U78:U79" si="50">J78-M78</f>
        <v>835696</v>
      </c>
      <c r="V78" s="14">
        <f t="shared" ref="V78:V79" si="51">M78-P78</f>
        <v>0</v>
      </c>
      <c r="W78" s="13">
        <f t="shared" ref="W78:W79" si="52">P78-Q78</f>
        <v>0</v>
      </c>
      <c r="X78" s="117">
        <f t="shared" si="43"/>
        <v>0</v>
      </c>
    </row>
    <row r="79" spans="1:24" ht="18.75" customHeight="1" x14ac:dyDescent="0.2">
      <c r="A79" s="33" t="s">
        <v>49</v>
      </c>
      <c r="B79" s="17" t="s">
        <v>50</v>
      </c>
      <c r="C79" s="17" t="s">
        <v>51</v>
      </c>
      <c r="D79" s="13">
        <v>1453392729</v>
      </c>
      <c r="E79" s="13">
        <v>0</v>
      </c>
      <c r="F79" s="13">
        <v>0</v>
      </c>
      <c r="G79" s="13">
        <v>0</v>
      </c>
      <c r="H79" s="13">
        <v>0</v>
      </c>
      <c r="I79" s="45">
        <f t="shared" si="45"/>
        <v>0</v>
      </c>
      <c r="J79" s="76">
        <f>D79+I79</f>
        <v>1453392729</v>
      </c>
      <c r="K79" s="13">
        <v>0</v>
      </c>
      <c r="L79" s="13">
        <v>122161508</v>
      </c>
      <c r="M79" s="13">
        <v>237898279</v>
      </c>
      <c r="N79" s="13">
        <v>0</v>
      </c>
      <c r="O79" s="13">
        <v>122161508</v>
      </c>
      <c r="P79" s="13">
        <v>237898279</v>
      </c>
      <c r="Q79" s="76">
        <f t="shared" si="49"/>
        <v>237898279</v>
      </c>
      <c r="R79" s="13">
        <v>0</v>
      </c>
      <c r="S79" s="13">
        <v>237898279</v>
      </c>
      <c r="T79" s="13">
        <v>237898279</v>
      </c>
      <c r="U79" s="13">
        <f t="shared" si="50"/>
        <v>1215494450</v>
      </c>
      <c r="V79" s="14">
        <f t="shared" si="51"/>
        <v>0</v>
      </c>
      <c r="W79" s="13">
        <f t="shared" si="52"/>
        <v>0</v>
      </c>
      <c r="X79" s="117">
        <f t="shared" si="43"/>
        <v>0.16368478681167256</v>
      </c>
    </row>
    <row r="80" spans="1:24" s="6" customFormat="1" ht="18.75" customHeight="1" x14ac:dyDescent="0.2">
      <c r="A80" s="43" t="s">
        <v>60</v>
      </c>
      <c r="B80" s="44" t="s">
        <v>61</v>
      </c>
      <c r="C80" s="20" t="s">
        <v>32</v>
      </c>
      <c r="D80" s="45">
        <f>D81</f>
        <v>66577894</v>
      </c>
      <c r="E80" s="45">
        <f t="shared" ref="E80:W80" si="53">E81</f>
        <v>0</v>
      </c>
      <c r="F80" s="45">
        <f t="shared" si="53"/>
        <v>0</v>
      </c>
      <c r="G80" s="45">
        <f t="shared" si="53"/>
        <v>0</v>
      </c>
      <c r="H80" s="45">
        <f t="shared" si="53"/>
        <v>0</v>
      </c>
      <c r="I80" s="45">
        <f t="shared" si="53"/>
        <v>0</v>
      </c>
      <c r="J80" s="45">
        <f t="shared" si="53"/>
        <v>66577894</v>
      </c>
      <c r="K80" s="45">
        <f t="shared" si="53"/>
        <v>0</v>
      </c>
      <c r="L80" s="45">
        <f t="shared" si="53"/>
        <v>0</v>
      </c>
      <c r="M80" s="45">
        <f t="shared" si="53"/>
        <v>0</v>
      </c>
      <c r="N80" s="45">
        <f t="shared" si="53"/>
        <v>0</v>
      </c>
      <c r="O80" s="45">
        <f t="shared" si="53"/>
        <v>0</v>
      </c>
      <c r="P80" s="45">
        <f t="shared" si="53"/>
        <v>0</v>
      </c>
      <c r="Q80" s="45">
        <f t="shared" si="53"/>
        <v>0</v>
      </c>
      <c r="R80" s="45">
        <f t="shared" si="53"/>
        <v>0</v>
      </c>
      <c r="S80" s="45">
        <f t="shared" si="53"/>
        <v>0</v>
      </c>
      <c r="T80" s="45">
        <f t="shared" si="53"/>
        <v>0</v>
      </c>
      <c r="U80" s="45">
        <f t="shared" si="53"/>
        <v>66577894</v>
      </c>
      <c r="V80" s="45">
        <f t="shared" si="53"/>
        <v>0</v>
      </c>
      <c r="W80" s="45">
        <f t="shared" si="53"/>
        <v>0</v>
      </c>
      <c r="X80" s="117">
        <f t="shared" si="43"/>
        <v>0</v>
      </c>
    </row>
    <row r="81" spans="1:24" s="6" customFormat="1" ht="18.75" customHeight="1" x14ac:dyDescent="0.2">
      <c r="A81" s="34" t="s">
        <v>63</v>
      </c>
      <c r="B81" s="18" t="s">
        <v>64</v>
      </c>
      <c r="C81" s="18" t="s">
        <v>51</v>
      </c>
      <c r="D81" s="14">
        <v>66577894</v>
      </c>
      <c r="E81" s="14">
        <v>0</v>
      </c>
      <c r="F81" s="14">
        <v>0</v>
      </c>
      <c r="G81" s="14">
        <v>0</v>
      </c>
      <c r="H81" s="14">
        <v>0</v>
      </c>
      <c r="I81" s="45">
        <f t="shared" si="45"/>
        <v>0</v>
      </c>
      <c r="J81" s="76">
        <f>D81+I81</f>
        <v>66577894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76">
        <f t="shared" ref="Q81" si="54">R81+T81</f>
        <v>0</v>
      </c>
      <c r="R81" s="14">
        <v>0</v>
      </c>
      <c r="S81" s="14">
        <v>0</v>
      </c>
      <c r="T81" s="14">
        <v>0</v>
      </c>
      <c r="U81" s="13">
        <f t="shared" ref="U81" si="55">J81-M81</f>
        <v>66577894</v>
      </c>
      <c r="V81" s="14">
        <f t="shared" ref="V81" si="56">M81-P81</f>
        <v>0</v>
      </c>
      <c r="W81" s="13">
        <f t="shared" ref="W81" si="57">P81-Q81</f>
        <v>0</v>
      </c>
      <c r="X81" s="117">
        <f t="shared" si="43"/>
        <v>0</v>
      </c>
    </row>
    <row r="82" spans="1:24" s="6" customFormat="1" ht="18.75" customHeight="1" x14ac:dyDescent="0.2">
      <c r="A82" s="43" t="s">
        <v>65</v>
      </c>
      <c r="B82" s="44" t="s">
        <v>66</v>
      </c>
      <c r="C82" s="20" t="s">
        <v>32</v>
      </c>
      <c r="D82" s="45">
        <f>D83</f>
        <v>45283750</v>
      </c>
      <c r="E82" s="45">
        <f t="shared" ref="E82:W82" si="58">E83</f>
        <v>0</v>
      </c>
      <c r="F82" s="45">
        <f t="shared" si="58"/>
        <v>0</v>
      </c>
      <c r="G82" s="45">
        <f t="shared" si="58"/>
        <v>0</v>
      </c>
      <c r="H82" s="45">
        <f t="shared" si="58"/>
        <v>0</v>
      </c>
      <c r="I82" s="45">
        <f t="shared" si="58"/>
        <v>0</v>
      </c>
      <c r="J82" s="45">
        <f t="shared" si="58"/>
        <v>45283750</v>
      </c>
      <c r="K82" s="45">
        <f t="shared" si="58"/>
        <v>0</v>
      </c>
      <c r="L82" s="45">
        <f t="shared" si="58"/>
        <v>1967204</v>
      </c>
      <c r="M82" s="45">
        <f t="shared" si="58"/>
        <v>1967204</v>
      </c>
      <c r="N82" s="45">
        <f t="shared" si="58"/>
        <v>0</v>
      </c>
      <c r="O82" s="45">
        <f t="shared" si="58"/>
        <v>1967204</v>
      </c>
      <c r="P82" s="45">
        <f t="shared" si="58"/>
        <v>1967204</v>
      </c>
      <c r="Q82" s="45">
        <f t="shared" si="58"/>
        <v>1967204</v>
      </c>
      <c r="R82" s="45">
        <f t="shared" si="58"/>
        <v>0</v>
      </c>
      <c r="S82" s="45">
        <f t="shared" si="58"/>
        <v>1967204</v>
      </c>
      <c r="T82" s="45">
        <f t="shared" si="58"/>
        <v>1967204</v>
      </c>
      <c r="U82" s="45">
        <f t="shared" si="58"/>
        <v>43316546</v>
      </c>
      <c r="V82" s="45">
        <f t="shared" si="58"/>
        <v>0</v>
      </c>
      <c r="W82" s="45">
        <f t="shared" si="58"/>
        <v>0</v>
      </c>
      <c r="X82" s="117">
        <f t="shared" si="43"/>
        <v>4.3441720263891571E-2</v>
      </c>
    </row>
    <row r="83" spans="1:24" s="6" customFormat="1" ht="23.25" customHeight="1" x14ac:dyDescent="0.2">
      <c r="A83" s="34" t="s">
        <v>68</v>
      </c>
      <c r="B83" s="18" t="s">
        <v>69</v>
      </c>
      <c r="C83" s="18" t="s">
        <v>48</v>
      </c>
      <c r="D83" s="14">
        <v>45283750</v>
      </c>
      <c r="E83" s="14">
        <v>0</v>
      </c>
      <c r="F83" s="14">
        <v>0</v>
      </c>
      <c r="G83" s="14">
        <v>0</v>
      </c>
      <c r="H83" s="14">
        <v>0</v>
      </c>
      <c r="I83" s="45">
        <f t="shared" si="45"/>
        <v>0</v>
      </c>
      <c r="J83" s="76">
        <f>D83+I83</f>
        <v>45283750</v>
      </c>
      <c r="K83" s="14">
        <v>0</v>
      </c>
      <c r="L83" s="14">
        <v>1967204</v>
      </c>
      <c r="M83" s="14">
        <v>1967204</v>
      </c>
      <c r="N83" s="14">
        <v>0</v>
      </c>
      <c r="O83" s="14">
        <v>1967204</v>
      </c>
      <c r="P83" s="14">
        <v>1967204</v>
      </c>
      <c r="Q83" s="76">
        <f t="shared" ref="Q83" si="59">R83+T83</f>
        <v>1967204</v>
      </c>
      <c r="R83" s="14">
        <v>0</v>
      </c>
      <c r="S83" s="14">
        <v>1967204</v>
      </c>
      <c r="T83" s="14">
        <v>1967204</v>
      </c>
      <c r="U83" s="13">
        <f t="shared" ref="U83" si="60">J83-M83</f>
        <v>43316546</v>
      </c>
      <c r="V83" s="14">
        <f t="shared" ref="V83" si="61">M83-P83</f>
        <v>0</v>
      </c>
      <c r="W83" s="13">
        <f t="shared" ref="W83" si="62">P83-Q83</f>
        <v>0</v>
      </c>
      <c r="X83" s="117">
        <f t="shared" si="43"/>
        <v>4.3441720263891571E-2</v>
      </c>
    </row>
    <row r="84" spans="1:24" s="6" customFormat="1" ht="18.75" customHeight="1" x14ac:dyDescent="0.2">
      <c r="A84" s="43" t="s">
        <v>70</v>
      </c>
      <c r="B84" s="44" t="s">
        <v>71</v>
      </c>
      <c r="C84" s="20" t="s">
        <v>32</v>
      </c>
      <c r="D84" s="45">
        <f>D85+D87</f>
        <v>213835250</v>
      </c>
      <c r="E84" s="45">
        <f t="shared" ref="E84:W84" si="63">E85+E87</f>
        <v>0</v>
      </c>
      <c r="F84" s="45">
        <f t="shared" si="63"/>
        <v>0</v>
      </c>
      <c r="G84" s="45">
        <f t="shared" si="63"/>
        <v>0</v>
      </c>
      <c r="H84" s="45">
        <f t="shared" si="63"/>
        <v>0</v>
      </c>
      <c r="I84" s="45">
        <f t="shared" si="63"/>
        <v>0</v>
      </c>
      <c r="J84" s="45">
        <f t="shared" si="63"/>
        <v>213835250</v>
      </c>
      <c r="K84" s="45">
        <f t="shared" si="63"/>
        <v>0</v>
      </c>
      <c r="L84" s="45">
        <f t="shared" si="63"/>
        <v>0</v>
      </c>
      <c r="M84" s="45">
        <f t="shared" si="63"/>
        <v>16797280</v>
      </c>
      <c r="N84" s="45">
        <f t="shared" si="63"/>
        <v>0</v>
      </c>
      <c r="O84" s="45">
        <f t="shared" si="63"/>
        <v>0</v>
      </c>
      <c r="P84" s="45">
        <f t="shared" si="63"/>
        <v>16797280</v>
      </c>
      <c r="Q84" s="45">
        <f t="shared" si="63"/>
        <v>0</v>
      </c>
      <c r="R84" s="45">
        <f t="shared" si="63"/>
        <v>0</v>
      </c>
      <c r="S84" s="45">
        <f t="shared" si="63"/>
        <v>0</v>
      </c>
      <c r="T84" s="45">
        <f t="shared" si="63"/>
        <v>0</v>
      </c>
      <c r="U84" s="45">
        <f t="shared" si="63"/>
        <v>197037970</v>
      </c>
      <c r="V84" s="45">
        <f t="shared" si="63"/>
        <v>0</v>
      </c>
      <c r="W84" s="45">
        <f t="shared" si="63"/>
        <v>16797280</v>
      </c>
      <c r="X84" s="117">
        <f t="shared" si="43"/>
        <v>7.8552436981274135E-2</v>
      </c>
    </row>
    <row r="85" spans="1:24" s="6" customFormat="1" ht="18.75" customHeight="1" x14ac:dyDescent="0.2">
      <c r="A85" s="43" t="s">
        <v>72</v>
      </c>
      <c r="B85" s="44" t="s">
        <v>73</v>
      </c>
      <c r="C85" s="20" t="s">
        <v>32</v>
      </c>
      <c r="D85" s="45">
        <f>D86</f>
        <v>144483277</v>
      </c>
      <c r="E85" s="45">
        <f t="shared" ref="E85:W85" si="64">E86</f>
        <v>0</v>
      </c>
      <c r="F85" s="45">
        <f t="shared" si="64"/>
        <v>0</v>
      </c>
      <c r="G85" s="45">
        <f t="shared" si="64"/>
        <v>0</v>
      </c>
      <c r="H85" s="45">
        <f t="shared" si="64"/>
        <v>0</v>
      </c>
      <c r="I85" s="45">
        <f t="shared" si="64"/>
        <v>0</v>
      </c>
      <c r="J85" s="45">
        <f t="shared" si="64"/>
        <v>144483277</v>
      </c>
      <c r="K85" s="45">
        <f t="shared" si="64"/>
        <v>0</v>
      </c>
      <c r="L85" s="45">
        <f t="shared" si="64"/>
        <v>0</v>
      </c>
      <c r="M85" s="45">
        <f t="shared" si="64"/>
        <v>0</v>
      </c>
      <c r="N85" s="45">
        <f t="shared" si="64"/>
        <v>0</v>
      </c>
      <c r="O85" s="45">
        <f t="shared" si="64"/>
        <v>0</v>
      </c>
      <c r="P85" s="45">
        <f t="shared" si="64"/>
        <v>0</v>
      </c>
      <c r="Q85" s="45">
        <f t="shared" si="64"/>
        <v>0</v>
      </c>
      <c r="R85" s="45">
        <f t="shared" si="64"/>
        <v>0</v>
      </c>
      <c r="S85" s="45">
        <f t="shared" si="64"/>
        <v>0</v>
      </c>
      <c r="T85" s="45">
        <f t="shared" si="64"/>
        <v>0</v>
      </c>
      <c r="U85" s="45">
        <f t="shared" si="64"/>
        <v>144483277</v>
      </c>
      <c r="V85" s="45">
        <f t="shared" si="64"/>
        <v>0</v>
      </c>
      <c r="W85" s="45">
        <f t="shared" si="64"/>
        <v>0</v>
      </c>
      <c r="X85" s="117">
        <f t="shared" si="43"/>
        <v>0</v>
      </c>
    </row>
    <row r="86" spans="1:24" s="6" customFormat="1" ht="18.75" customHeight="1" x14ac:dyDescent="0.2">
      <c r="A86" s="34" t="s">
        <v>74</v>
      </c>
      <c r="B86" s="18" t="s">
        <v>75</v>
      </c>
      <c r="C86" s="18" t="s">
        <v>51</v>
      </c>
      <c r="D86" s="14">
        <v>144483277</v>
      </c>
      <c r="E86" s="14">
        <v>0</v>
      </c>
      <c r="F86" s="14">
        <v>0</v>
      </c>
      <c r="G86" s="14">
        <v>0</v>
      </c>
      <c r="H86" s="14">
        <v>0</v>
      </c>
      <c r="I86" s="45">
        <f t="shared" si="45"/>
        <v>0</v>
      </c>
      <c r="J86" s="76">
        <f>D86+I86</f>
        <v>144483277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76">
        <f t="shared" ref="Q86" si="65">R86+T86</f>
        <v>0</v>
      </c>
      <c r="R86" s="14">
        <v>0</v>
      </c>
      <c r="S86" s="14">
        <v>0</v>
      </c>
      <c r="T86" s="14">
        <v>0</v>
      </c>
      <c r="U86" s="13">
        <f t="shared" ref="U86" si="66">J86-M86</f>
        <v>144483277</v>
      </c>
      <c r="V86" s="14">
        <f t="shared" ref="V86" si="67">M86-P86</f>
        <v>0</v>
      </c>
      <c r="W86" s="13">
        <f t="shared" ref="W86" si="68">P86-Q86</f>
        <v>0</v>
      </c>
      <c r="X86" s="117">
        <f t="shared" si="43"/>
        <v>0</v>
      </c>
    </row>
    <row r="87" spans="1:24" s="6" customFormat="1" ht="18.75" customHeight="1" x14ac:dyDescent="0.2">
      <c r="A87" s="43" t="s">
        <v>76</v>
      </c>
      <c r="B87" s="44" t="s">
        <v>77</v>
      </c>
      <c r="C87" s="20" t="s">
        <v>32</v>
      </c>
      <c r="D87" s="45">
        <f>D88</f>
        <v>69351973</v>
      </c>
      <c r="E87" s="45">
        <f t="shared" ref="E87:W87" si="69">E88</f>
        <v>0</v>
      </c>
      <c r="F87" s="45">
        <f t="shared" si="69"/>
        <v>0</v>
      </c>
      <c r="G87" s="45">
        <f t="shared" si="69"/>
        <v>0</v>
      </c>
      <c r="H87" s="45">
        <f t="shared" si="69"/>
        <v>0</v>
      </c>
      <c r="I87" s="45">
        <f t="shared" si="69"/>
        <v>0</v>
      </c>
      <c r="J87" s="45">
        <f t="shared" si="69"/>
        <v>69351973</v>
      </c>
      <c r="K87" s="45">
        <f t="shared" si="69"/>
        <v>0</v>
      </c>
      <c r="L87" s="45">
        <f t="shared" si="69"/>
        <v>0</v>
      </c>
      <c r="M87" s="45">
        <f t="shared" si="69"/>
        <v>16797280</v>
      </c>
      <c r="N87" s="45">
        <f t="shared" si="69"/>
        <v>0</v>
      </c>
      <c r="O87" s="45">
        <f t="shared" si="69"/>
        <v>0</v>
      </c>
      <c r="P87" s="45">
        <f t="shared" si="69"/>
        <v>16797280</v>
      </c>
      <c r="Q87" s="45">
        <f t="shared" si="69"/>
        <v>0</v>
      </c>
      <c r="R87" s="45">
        <f t="shared" si="69"/>
        <v>0</v>
      </c>
      <c r="S87" s="45">
        <f t="shared" si="69"/>
        <v>0</v>
      </c>
      <c r="T87" s="45">
        <f t="shared" si="69"/>
        <v>0</v>
      </c>
      <c r="U87" s="45">
        <f t="shared" si="69"/>
        <v>52554693</v>
      </c>
      <c r="V87" s="45">
        <f t="shared" si="69"/>
        <v>0</v>
      </c>
      <c r="W87" s="45">
        <f t="shared" si="69"/>
        <v>16797280</v>
      </c>
      <c r="X87" s="117">
        <f t="shared" si="43"/>
        <v>0.24220334726453996</v>
      </c>
    </row>
    <row r="88" spans="1:24" s="6" customFormat="1" ht="18.75" customHeight="1" x14ac:dyDescent="0.2">
      <c r="A88" s="34" t="s">
        <v>79</v>
      </c>
      <c r="B88" s="18" t="s">
        <v>80</v>
      </c>
      <c r="C88" s="18" t="s">
        <v>51</v>
      </c>
      <c r="D88" s="14">
        <v>69351973</v>
      </c>
      <c r="E88" s="14">
        <v>0</v>
      </c>
      <c r="F88" s="14">
        <v>0</v>
      </c>
      <c r="G88" s="14">
        <v>0</v>
      </c>
      <c r="H88" s="14">
        <v>0</v>
      </c>
      <c r="I88" s="45">
        <f t="shared" si="45"/>
        <v>0</v>
      </c>
      <c r="J88" s="76">
        <f>D88+I88</f>
        <v>69351973</v>
      </c>
      <c r="K88" s="14">
        <v>0</v>
      </c>
      <c r="L88" s="14">
        <v>0</v>
      </c>
      <c r="M88" s="14">
        <v>16797280</v>
      </c>
      <c r="N88" s="14">
        <v>0</v>
      </c>
      <c r="O88" s="14">
        <v>0</v>
      </c>
      <c r="P88" s="14">
        <v>16797280</v>
      </c>
      <c r="Q88" s="76">
        <f t="shared" ref="Q88" si="70">R88+T88</f>
        <v>0</v>
      </c>
      <c r="R88" s="14">
        <v>0</v>
      </c>
      <c r="S88" s="14">
        <v>0</v>
      </c>
      <c r="T88" s="14">
        <v>0</v>
      </c>
      <c r="U88" s="13">
        <f t="shared" ref="U88" si="71">J88-M88</f>
        <v>52554693</v>
      </c>
      <c r="V88" s="14">
        <f t="shared" ref="V88" si="72">M88-P88</f>
        <v>0</v>
      </c>
      <c r="W88" s="13">
        <f t="shared" ref="W88" si="73">P88-Q88</f>
        <v>16797280</v>
      </c>
      <c r="X88" s="117">
        <f t="shared" si="43"/>
        <v>0.24220334726453996</v>
      </c>
    </row>
    <row r="89" spans="1:24" s="6" customFormat="1" ht="27.75" customHeight="1" x14ac:dyDescent="0.2">
      <c r="A89" s="43" t="s">
        <v>91</v>
      </c>
      <c r="B89" s="44" t="s">
        <v>92</v>
      </c>
      <c r="C89" s="20" t="s">
        <v>32</v>
      </c>
      <c r="D89" s="45">
        <f>D90+D92+D94+D96+D98+D100+D102+D104+D106</f>
        <v>784599754</v>
      </c>
      <c r="E89" s="45">
        <f t="shared" ref="E89:W89" si="74">E90+E92+E94+E96+E98+E100+E102+E104+E106</f>
        <v>0</v>
      </c>
      <c r="F89" s="45">
        <f t="shared" si="74"/>
        <v>0</v>
      </c>
      <c r="G89" s="45">
        <f t="shared" si="74"/>
        <v>0</v>
      </c>
      <c r="H89" s="45">
        <f t="shared" si="74"/>
        <v>0</v>
      </c>
      <c r="I89" s="45">
        <f t="shared" si="74"/>
        <v>0</v>
      </c>
      <c r="J89" s="45">
        <f t="shared" si="74"/>
        <v>784599754</v>
      </c>
      <c r="K89" s="45">
        <f t="shared" si="74"/>
        <v>0</v>
      </c>
      <c r="L89" s="45">
        <f t="shared" si="74"/>
        <v>154057971</v>
      </c>
      <c r="M89" s="45">
        <f t="shared" si="74"/>
        <v>203925175</v>
      </c>
      <c r="N89" s="45">
        <f t="shared" si="74"/>
        <v>0</v>
      </c>
      <c r="O89" s="45">
        <f t="shared" si="74"/>
        <v>154057971</v>
      </c>
      <c r="P89" s="45">
        <f t="shared" si="74"/>
        <v>203925175</v>
      </c>
      <c r="Q89" s="45">
        <f t="shared" si="74"/>
        <v>191171523</v>
      </c>
      <c r="R89" s="45">
        <f t="shared" si="74"/>
        <v>0</v>
      </c>
      <c r="S89" s="45">
        <f t="shared" si="74"/>
        <v>191171523</v>
      </c>
      <c r="T89" s="45">
        <f t="shared" si="74"/>
        <v>191171523</v>
      </c>
      <c r="U89" s="45">
        <f t="shared" si="74"/>
        <v>580674579</v>
      </c>
      <c r="V89" s="45">
        <f t="shared" si="74"/>
        <v>0</v>
      </c>
      <c r="W89" s="45">
        <f t="shared" si="74"/>
        <v>12753652</v>
      </c>
      <c r="X89" s="117">
        <f t="shared" si="43"/>
        <v>0.25990981256412682</v>
      </c>
    </row>
    <row r="90" spans="1:24" s="6" customFormat="1" ht="27.75" customHeight="1" x14ac:dyDescent="0.2">
      <c r="A90" s="43" t="s">
        <v>93</v>
      </c>
      <c r="B90" s="44" t="s">
        <v>94</v>
      </c>
      <c r="C90" s="20" t="s">
        <v>32</v>
      </c>
      <c r="D90" s="45">
        <f>D91</f>
        <v>257405770</v>
      </c>
      <c r="E90" s="45">
        <f t="shared" ref="E90:W90" si="75">E91</f>
        <v>0</v>
      </c>
      <c r="F90" s="45">
        <f t="shared" si="75"/>
        <v>0</v>
      </c>
      <c r="G90" s="45">
        <f t="shared" si="75"/>
        <v>0</v>
      </c>
      <c r="H90" s="45">
        <f t="shared" si="75"/>
        <v>0</v>
      </c>
      <c r="I90" s="45">
        <f t="shared" si="75"/>
        <v>0</v>
      </c>
      <c r="J90" s="45">
        <f t="shared" si="75"/>
        <v>257405770</v>
      </c>
      <c r="K90" s="45">
        <f t="shared" si="75"/>
        <v>0</v>
      </c>
      <c r="L90" s="45">
        <f t="shared" si="75"/>
        <v>15794300</v>
      </c>
      <c r="M90" s="45">
        <f t="shared" si="75"/>
        <v>30453300</v>
      </c>
      <c r="N90" s="45">
        <f t="shared" si="75"/>
        <v>0</v>
      </c>
      <c r="O90" s="45">
        <f t="shared" si="75"/>
        <v>15794300</v>
      </c>
      <c r="P90" s="45">
        <f t="shared" si="75"/>
        <v>30453300</v>
      </c>
      <c r="Q90" s="45">
        <f t="shared" si="75"/>
        <v>30453300</v>
      </c>
      <c r="R90" s="45">
        <f t="shared" si="75"/>
        <v>0</v>
      </c>
      <c r="S90" s="45">
        <f t="shared" si="75"/>
        <v>30453300</v>
      </c>
      <c r="T90" s="45">
        <f t="shared" si="75"/>
        <v>30453300</v>
      </c>
      <c r="U90" s="45">
        <f t="shared" si="75"/>
        <v>226952470</v>
      </c>
      <c r="V90" s="45">
        <f t="shared" si="75"/>
        <v>0</v>
      </c>
      <c r="W90" s="45">
        <f t="shared" si="75"/>
        <v>0</v>
      </c>
      <c r="X90" s="117">
        <f t="shared" si="43"/>
        <v>0.1183085367511381</v>
      </c>
    </row>
    <row r="91" spans="1:24" s="6" customFormat="1" ht="27" customHeight="1" x14ac:dyDescent="0.2">
      <c r="A91" s="34" t="s">
        <v>96</v>
      </c>
      <c r="B91" s="18" t="s">
        <v>97</v>
      </c>
      <c r="C91" s="18" t="s">
        <v>51</v>
      </c>
      <c r="D91" s="14">
        <v>257405770</v>
      </c>
      <c r="E91" s="14">
        <v>0</v>
      </c>
      <c r="F91" s="14">
        <v>0</v>
      </c>
      <c r="G91" s="14">
        <v>0</v>
      </c>
      <c r="H91" s="14">
        <v>0</v>
      </c>
      <c r="I91" s="45">
        <f t="shared" si="45"/>
        <v>0</v>
      </c>
      <c r="J91" s="76">
        <f>D91+I91</f>
        <v>257405770</v>
      </c>
      <c r="K91" s="14">
        <v>0</v>
      </c>
      <c r="L91" s="14">
        <v>15794300</v>
      </c>
      <c r="M91" s="14">
        <v>30453300</v>
      </c>
      <c r="N91" s="14">
        <v>0</v>
      </c>
      <c r="O91" s="14">
        <v>15794300</v>
      </c>
      <c r="P91" s="14">
        <v>30453300</v>
      </c>
      <c r="Q91" s="76">
        <f t="shared" ref="Q91" si="76">R91+T91</f>
        <v>30453300</v>
      </c>
      <c r="R91" s="14">
        <v>0</v>
      </c>
      <c r="S91" s="14">
        <v>30453300</v>
      </c>
      <c r="T91" s="14">
        <v>30453300</v>
      </c>
      <c r="U91" s="13">
        <f t="shared" ref="U91" si="77">J91-M91</f>
        <v>226952470</v>
      </c>
      <c r="V91" s="14">
        <f t="shared" ref="V91" si="78">M91-P91</f>
        <v>0</v>
      </c>
      <c r="W91" s="13">
        <f t="shared" ref="W91" si="79">P91-Q91</f>
        <v>0</v>
      </c>
      <c r="X91" s="117">
        <f t="shared" si="43"/>
        <v>0.1183085367511381</v>
      </c>
    </row>
    <row r="92" spans="1:24" s="6" customFormat="1" ht="18.75" customHeight="1" x14ac:dyDescent="0.2">
      <c r="A92" s="43" t="s">
        <v>98</v>
      </c>
      <c r="B92" s="44" t="s">
        <v>99</v>
      </c>
      <c r="C92" s="20" t="s">
        <v>32</v>
      </c>
      <c r="D92" s="45">
        <f>D93</f>
        <v>199733682</v>
      </c>
      <c r="E92" s="45">
        <f t="shared" ref="E92:W92" si="80">E93</f>
        <v>0</v>
      </c>
      <c r="F92" s="45">
        <f t="shared" si="80"/>
        <v>0</v>
      </c>
      <c r="G92" s="45">
        <f t="shared" si="80"/>
        <v>0</v>
      </c>
      <c r="H92" s="45">
        <f t="shared" si="80"/>
        <v>0</v>
      </c>
      <c r="I92" s="45">
        <f t="shared" si="80"/>
        <v>0</v>
      </c>
      <c r="J92" s="45">
        <f t="shared" si="80"/>
        <v>199733682</v>
      </c>
      <c r="K92" s="45">
        <f t="shared" si="80"/>
        <v>0</v>
      </c>
      <c r="L92" s="45">
        <f t="shared" si="80"/>
        <v>10812900</v>
      </c>
      <c r="M92" s="45">
        <f t="shared" si="80"/>
        <v>21197600</v>
      </c>
      <c r="N92" s="45">
        <f t="shared" si="80"/>
        <v>0</v>
      </c>
      <c r="O92" s="45">
        <f t="shared" si="80"/>
        <v>10812900</v>
      </c>
      <c r="P92" s="45">
        <f t="shared" si="80"/>
        <v>21197600</v>
      </c>
      <c r="Q92" s="45">
        <f t="shared" si="80"/>
        <v>21197600</v>
      </c>
      <c r="R92" s="45">
        <f t="shared" si="80"/>
        <v>0</v>
      </c>
      <c r="S92" s="45">
        <f t="shared" si="80"/>
        <v>21197600</v>
      </c>
      <c r="T92" s="45">
        <f t="shared" si="80"/>
        <v>21197600</v>
      </c>
      <c r="U92" s="45">
        <f t="shared" si="80"/>
        <v>178536082</v>
      </c>
      <c r="V92" s="45">
        <f t="shared" si="80"/>
        <v>0</v>
      </c>
      <c r="W92" s="45">
        <f t="shared" si="80"/>
        <v>0</v>
      </c>
      <c r="X92" s="117">
        <f t="shared" si="43"/>
        <v>0.10612932074220711</v>
      </c>
    </row>
    <row r="93" spans="1:24" s="6" customFormat="1" ht="24.75" customHeight="1" x14ac:dyDescent="0.2">
      <c r="A93" s="34" t="s">
        <v>101</v>
      </c>
      <c r="B93" s="18" t="s">
        <v>102</v>
      </c>
      <c r="C93" s="18" t="s">
        <v>51</v>
      </c>
      <c r="D93" s="14">
        <v>199733682</v>
      </c>
      <c r="E93" s="14">
        <v>0</v>
      </c>
      <c r="F93" s="14">
        <v>0</v>
      </c>
      <c r="G93" s="14">
        <v>0</v>
      </c>
      <c r="H93" s="14">
        <v>0</v>
      </c>
      <c r="I93" s="45">
        <f t="shared" si="45"/>
        <v>0</v>
      </c>
      <c r="J93" s="76">
        <f>D93+I93</f>
        <v>199733682</v>
      </c>
      <c r="K93" s="14">
        <v>0</v>
      </c>
      <c r="L93" s="14">
        <v>10812900</v>
      </c>
      <c r="M93" s="14">
        <v>21197600</v>
      </c>
      <c r="N93" s="14">
        <v>0</v>
      </c>
      <c r="O93" s="14">
        <v>10812900</v>
      </c>
      <c r="P93" s="14">
        <v>21197600</v>
      </c>
      <c r="Q93" s="76">
        <f t="shared" ref="Q93" si="81">R93+T93</f>
        <v>21197600</v>
      </c>
      <c r="R93" s="14">
        <v>0</v>
      </c>
      <c r="S93" s="14">
        <v>21197600</v>
      </c>
      <c r="T93" s="14">
        <v>21197600</v>
      </c>
      <c r="U93" s="13">
        <f t="shared" ref="U93" si="82">J93-M93</f>
        <v>178536082</v>
      </c>
      <c r="V93" s="14">
        <f t="shared" ref="V93" si="83">M93-P93</f>
        <v>0</v>
      </c>
      <c r="W93" s="13">
        <f t="shared" ref="W93" si="84">P93-Q93</f>
        <v>0</v>
      </c>
      <c r="X93" s="117">
        <f t="shared" si="43"/>
        <v>0.10612932074220711</v>
      </c>
    </row>
    <row r="94" spans="1:24" s="6" customFormat="1" ht="18.75" customHeight="1" x14ac:dyDescent="0.2">
      <c r="A94" s="43" t="s">
        <v>103</v>
      </c>
      <c r="B94" s="44" t="s">
        <v>104</v>
      </c>
      <c r="C94" s="20" t="s">
        <v>32</v>
      </c>
      <c r="D94" s="45">
        <f>D95</f>
        <v>175306376</v>
      </c>
      <c r="E94" s="45">
        <f t="shared" ref="E94:W94" si="85">E95</f>
        <v>0</v>
      </c>
      <c r="F94" s="45">
        <f t="shared" si="85"/>
        <v>0</v>
      </c>
      <c r="G94" s="45">
        <f t="shared" si="85"/>
        <v>0</v>
      </c>
      <c r="H94" s="45">
        <f t="shared" si="85"/>
        <v>0</v>
      </c>
      <c r="I94" s="45">
        <f t="shared" si="85"/>
        <v>0</v>
      </c>
      <c r="J94" s="45">
        <f t="shared" si="85"/>
        <v>175306376</v>
      </c>
      <c r="K94" s="45">
        <f t="shared" si="85"/>
        <v>0</v>
      </c>
      <c r="L94" s="45">
        <f t="shared" si="85"/>
        <v>115624071</v>
      </c>
      <c r="M94" s="45">
        <f t="shared" si="85"/>
        <v>128635175</v>
      </c>
      <c r="N94" s="45">
        <f t="shared" si="85"/>
        <v>0</v>
      </c>
      <c r="O94" s="45">
        <f t="shared" si="85"/>
        <v>115624071</v>
      </c>
      <c r="P94" s="45">
        <f t="shared" si="85"/>
        <v>128635175</v>
      </c>
      <c r="Q94" s="45">
        <f t="shared" si="85"/>
        <v>115881523</v>
      </c>
      <c r="R94" s="45">
        <f t="shared" si="85"/>
        <v>0</v>
      </c>
      <c r="S94" s="45">
        <f t="shared" si="85"/>
        <v>115881523</v>
      </c>
      <c r="T94" s="45">
        <f t="shared" si="85"/>
        <v>115881523</v>
      </c>
      <c r="U94" s="45">
        <f t="shared" si="85"/>
        <v>46671201</v>
      </c>
      <c r="V94" s="45">
        <f t="shared" si="85"/>
        <v>0</v>
      </c>
      <c r="W94" s="45">
        <f t="shared" si="85"/>
        <v>12753652</v>
      </c>
      <c r="X94" s="117">
        <f t="shared" si="43"/>
        <v>0.73377351089614673</v>
      </c>
    </row>
    <row r="95" spans="1:24" s="6" customFormat="1" ht="23.25" customHeight="1" x14ac:dyDescent="0.2">
      <c r="A95" s="34" t="s">
        <v>106</v>
      </c>
      <c r="B95" s="18" t="s">
        <v>104</v>
      </c>
      <c r="C95" s="18" t="s">
        <v>51</v>
      </c>
      <c r="D95" s="14">
        <v>175306376</v>
      </c>
      <c r="E95" s="14">
        <v>0</v>
      </c>
      <c r="F95" s="14">
        <v>0</v>
      </c>
      <c r="G95" s="14">
        <v>0</v>
      </c>
      <c r="H95" s="14">
        <v>0</v>
      </c>
      <c r="I95" s="45">
        <f t="shared" si="45"/>
        <v>0</v>
      </c>
      <c r="J95" s="76">
        <f>D95+I95</f>
        <v>175306376</v>
      </c>
      <c r="K95" s="14">
        <v>0</v>
      </c>
      <c r="L95" s="14">
        <v>115624071</v>
      </c>
      <c r="M95" s="14">
        <v>128635175</v>
      </c>
      <c r="N95" s="14">
        <v>0</v>
      </c>
      <c r="O95" s="14">
        <v>115624071</v>
      </c>
      <c r="P95" s="14">
        <v>128635175</v>
      </c>
      <c r="Q95" s="76">
        <f t="shared" ref="Q95" si="86">R95+T95</f>
        <v>115881523</v>
      </c>
      <c r="R95" s="14">
        <v>0</v>
      </c>
      <c r="S95" s="14">
        <v>115881523</v>
      </c>
      <c r="T95" s="14">
        <v>115881523</v>
      </c>
      <c r="U95" s="13">
        <f t="shared" ref="U95" si="87">J95-M95</f>
        <v>46671201</v>
      </c>
      <c r="V95" s="14">
        <f t="shared" ref="V95" si="88">M95-P95</f>
        <v>0</v>
      </c>
      <c r="W95" s="13">
        <f t="shared" ref="W95" si="89">P95-Q95</f>
        <v>12753652</v>
      </c>
      <c r="X95" s="117">
        <f t="shared" si="43"/>
        <v>0.73377351089614673</v>
      </c>
    </row>
    <row r="96" spans="1:24" s="6" customFormat="1" ht="28.5" customHeight="1" x14ac:dyDescent="0.2">
      <c r="A96" s="43" t="s">
        <v>107</v>
      </c>
      <c r="B96" s="44" t="s">
        <v>108</v>
      </c>
      <c r="C96" s="20" t="s">
        <v>32</v>
      </c>
      <c r="D96" s="45">
        <f>D97</f>
        <v>63914779</v>
      </c>
      <c r="E96" s="45">
        <f t="shared" ref="E96:W96" si="90">E97</f>
        <v>0</v>
      </c>
      <c r="F96" s="45">
        <f t="shared" si="90"/>
        <v>0</v>
      </c>
      <c r="G96" s="45">
        <f t="shared" si="90"/>
        <v>0</v>
      </c>
      <c r="H96" s="45">
        <f t="shared" si="90"/>
        <v>0</v>
      </c>
      <c r="I96" s="45">
        <f t="shared" si="90"/>
        <v>0</v>
      </c>
      <c r="J96" s="45">
        <f t="shared" si="90"/>
        <v>63914779</v>
      </c>
      <c r="K96" s="45">
        <f t="shared" si="90"/>
        <v>0</v>
      </c>
      <c r="L96" s="45">
        <f t="shared" si="90"/>
        <v>4965900</v>
      </c>
      <c r="M96" s="45">
        <f t="shared" si="90"/>
        <v>9944500</v>
      </c>
      <c r="N96" s="45">
        <f t="shared" si="90"/>
        <v>0</v>
      </c>
      <c r="O96" s="45">
        <f t="shared" si="90"/>
        <v>4965900</v>
      </c>
      <c r="P96" s="45">
        <f t="shared" si="90"/>
        <v>9944500</v>
      </c>
      <c r="Q96" s="45">
        <f t="shared" si="90"/>
        <v>9944500</v>
      </c>
      <c r="R96" s="45">
        <f t="shared" si="90"/>
        <v>0</v>
      </c>
      <c r="S96" s="45">
        <f t="shared" si="90"/>
        <v>9944500</v>
      </c>
      <c r="T96" s="45">
        <f t="shared" si="90"/>
        <v>9944500</v>
      </c>
      <c r="U96" s="45">
        <f t="shared" si="90"/>
        <v>53970279</v>
      </c>
      <c r="V96" s="45">
        <f t="shared" si="90"/>
        <v>0</v>
      </c>
      <c r="W96" s="45">
        <f t="shared" si="90"/>
        <v>0</v>
      </c>
      <c r="X96" s="117">
        <f t="shared" si="43"/>
        <v>0.15558999273078922</v>
      </c>
    </row>
    <row r="97" spans="1:24" s="6" customFormat="1" ht="28.5" customHeight="1" x14ac:dyDescent="0.2">
      <c r="A97" s="34" t="s">
        <v>110</v>
      </c>
      <c r="B97" s="18" t="s">
        <v>111</v>
      </c>
      <c r="C97" s="18" t="s">
        <v>51</v>
      </c>
      <c r="D97" s="14">
        <v>63914779</v>
      </c>
      <c r="E97" s="14">
        <v>0</v>
      </c>
      <c r="F97" s="14">
        <v>0</v>
      </c>
      <c r="G97" s="14">
        <v>0</v>
      </c>
      <c r="H97" s="14">
        <v>0</v>
      </c>
      <c r="I97" s="45">
        <f t="shared" si="45"/>
        <v>0</v>
      </c>
      <c r="J97" s="76">
        <f>D97+I97</f>
        <v>63914779</v>
      </c>
      <c r="K97" s="14">
        <v>0</v>
      </c>
      <c r="L97" s="14">
        <v>4965900</v>
      </c>
      <c r="M97" s="14">
        <v>9944500</v>
      </c>
      <c r="N97" s="14">
        <v>0</v>
      </c>
      <c r="O97" s="14">
        <v>4965900</v>
      </c>
      <c r="P97" s="14">
        <v>9944500</v>
      </c>
      <c r="Q97" s="76">
        <f t="shared" ref="Q97" si="91">R97+T97</f>
        <v>9944500</v>
      </c>
      <c r="R97" s="14">
        <v>0</v>
      </c>
      <c r="S97" s="14">
        <v>9944500</v>
      </c>
      <c r="T97" s="14">
        <v>9944500</v>
      </c>
      <c r="U97" s="13">
        <f t="shared" ref="U97" si="92">J97-M97</f>
        <v>53970279</v>
      </c>
      <c r="V97" s="14">
        <f t="shared" ref="V97" si="93">M97-P97</f>
        <v>0</v>
      </c>
      <c r="W97" s="13">
        <f t="shared" ref="W97" si="94">P97-Q97</f>
        <v>0</v>
      </c>
      <c r="X97" s="117">
        <f t="shared" si="43"/>
        <v>0.15558999273078922</v>
      </c>
    </row>
    <row r="98" spans="1:24" s="6" customFormat="1" ht="26.25" customHeight="1" x14ac:dyDescent="0.2">
      <c r="A98" s="43" t="s">
        <v>112</v>
      </c>
      <c r="B98" s="44" t="s">
        <v>113</v>
      </c>
      <c r="C98" s="20" t="s">
        <v>32</v>
      </c>
      <c r="D98" s="45">
        <f>D99</f>
        <v>8345672</v>
      </c>
      <c r="E98" s="45">
        <f t="shared" ref="E98:W98" si="95">E99</f>
        <v>0</v>
      </c>
      <c r="F98" s="45">
        <f t="shared" si="95"/>
        <v>0</v>
      </c>
      <c r="G98" s="45">
        <f t="shared" si="95"/>
        <v>0</v>
      </c>
      <c r="H98" s="45">
        <f t="shared" si="95"/>
        <v>0</v>
      </c>
      <c r="I98" s="45">
        <f t="shared" si="95"/>
        <v>0</v>
      </c>
      <c r="J98" s="45">
        <f t="shared" si="95"/>
        <v>8345672</v>
      </c>
      <c r="K98" s="45">
        <f t="shared" si="95"/>
        <v>0</v>
      </c>
      <c r="L98" s="45">
        <f t="shared" si="95"/>
        <v>649900</v>
      </c>
      <c r="M98" s="45">
        <f t="shared" si="95"/>
        <v>1255900</v>
      </c>
      <c r="N98" s="45">
        <f t="shared" si="95"/>
        <v>0</v>
      </c>
      <c r="O98" s="45">
        <f t="shared" si="95"/>
        <v>649900</v>
      </c>
      <c r="P98" s="45">
        <f t="shared" si="95"/>
        <v>1255900</v>
      </c>
      <c r="Q98" s="45">
        <f t="shared" si="95"/>
        <v>1255900</v>
      </c>
      <c r="R98" s="45">
        <f t="shared" si="95"/>
        <v>0</v>
      </c>
      <c r="S98" s="45">
        <f t="shared" si="95"/>
        <v>1255900</v>
      </c>
      <c r="T98" s="45">
        <f t="shared" si="95"/>
        <v>1255900</v>
      </c>
      <c r="U98" s="45">
        <f t="shared" si="95"/>
        <v>7089772</v>
      </c>
      <c r="V98" s="45">
        <f t="shared" si="95"/>
        <v>0</v>
      </c>
      <c r="W98" s="45">
        <f t="shared" si="95"/>
        <v>0</v>
      </c>
      <c r="X98" s="117">
        <f t="shared" si="43"/>
        <v>0.15048518561477134</v>
      </c>
    </row>
    <row r="99" spans="1:24" s="6" customFormat="1" ht="26.25" customHeight="1" x14ac:dyDescent="0.2">
      <c r="A99" s="35" t="s">
        <v>115</v>
      </c>
      <c r="B99" s="19" t="s">
        <v>116</v>
      </c>
      <c r="C99" s="19" t="s">
        <v>51</v>
      </c>
      <c r="D99" s="14">
        <v>8345672</v>
      </c>
      <c r="E99" s="14">
        <v>0</v>
      </c>
      <c r="F99" s="14">
        <v>0</v>
      </c>
      <c r="G99" s="14">
        <v>0</v>
      </c>
      <c r="H99" s="14">
        <v>0</v>
      </c>
      <c r="I99" s="45">
        <f t="shared" si="45"/>
        <v>0</v>
      </c>
      <c r="J99" s="76">
        <f>D99+I99</f>
        <v>8345672</v>
      </c>
      <c r="K99" s="14">
        <v>0</v>
      </c>
      <c r="L99" s="14">
        <v>649900</v>
      </c>
      <c r="M99" s="14">
        <v>1255900</v>
      </c>
      <c r="N99" s="14">
        <v>0</v>
      </c>
      <c r="O99" s="14">
        <v>649900</v>
      </c>
      <c r="P99" s="14">
        <v>1255900</v>
      </c>
      <c r="Q99" s="76">
        <f t="shared" ref="Q99" si="96">R99+T99</f>
        <v>1255900</v>
      </c>
      <c r="R99" s="14">
        <v>0</v>
      </c>
      <c r="S99" s="14">
        <v>1255900</v>
      </c>
      <c r="T99" s="14">
        <v>1255900</v>
      </c>
      <c r="U99" s="13">
        <f t="shared" ref="U99" si="97">J99-M99</f>
        <v>7089772</v>
      </c>
      <c r="V99" s="14">
        <f t="shared" ref="V99" si="98">M99-P99</f>
        <v>0</v>
      </c>
      <c r="W99" s="13">
        <f t="shared" ref="W99" si="99">P99-Q99</f>
        <v>0</v>
      </c>
      <c r="X99" s="117">
        <f t="shared" si="43"/>
        <v>0.15048518561477134</v>
      </c>
    </row>
    <row r="100" spans="1:24" s="6" customFormat="1" ht="18.75" customHeight="1" x14ac:dyDescent="0.2">
      <c r="A100" s="43" t="s">
        <v>117</v>
      </c>
      <c r="B100" s="44" t="s">
        <v>118</v>
      </c>
      <c r="C100" s="20" t="s">
        <v>32</v>
      </c>
      <c r="D100" s="45">
        <f>D101</f>
        <v>47936086</v>
      </c>
      <c r="E100" s="45">
        <f t="shared" ref="E100:W100" si="100">E101</f>
        <v>0</v>
      </c>
      <c r="F100" s="45">
        <f t="shared" si="100"/>
        <v>0</v>
      </c>
      <c r="G100" s="45">
        <f t="shared" si="100"/>
        <v>0</v>
      </c>
      <c r="H100" s="45">
        <f t="shared" si="100"/>
        <v>0</v>
      </c>
      <c r="I100" s="45">
        <f t="shared" si="100"/>
        <v>0</v>
      </c>
      <c r="J100" s="45">
        <f t="shared" si="100"/>
        <v>47936086</v>
      </c>
      <c r="K100" s="45">
        <f t="shared" si="100"/>
        <v>0</v>
      </c>
      <c r="L100" s="45">
        <f t="shared" si="100"/>
        <v>3724400</v>
      </c>
      <c r="M100" s="45">
        <f t="shared" si="100"/>
        <v>7458400</v>
      </c>
      <c r="N100" s="45">
        <f t="shared" si="100"/>
        <v>0</v>
      </c>
      <c r="O100" s="45">
        <f t="shared" si="100"/>
        <v>3724400</v>
      </c>
      <c r="P100" s="45">
        <f t="shared" si="100"/>
        <v>7458400</v>
      </c>
      <c r="Q100" s="45">
        <f t="shared" si="100"/>
        <v>7458400</v>
      </c>
      <c r="R100" s="45">
        <f t="shared" si="100"/>
        <v>0</v>
      </c>
      <c r="S100" s="45">
        <f t="shared" si="100"/>
        <v>7458400</v>
      </c>
      <c r="T100" s="45">
        <f t="shared" si="100"/>
        <v>7458400</v>
      </c>
      <c r="U100" s="45">
        <f t="shared" si="100"/>
        <v>40477686</v>
      </c>
      <c r="V100" s="45">
        <f t="shared" si="100"/>
        <v>0</v>
      </c>
      <c r="W100" s="45">
        <f t="shared" si="100"/>
        <v>0</v>
      </c>
      <c r="X100" s="117">
        <f t="shared" si="43"/>
        <v>0.15559050857844339</v>
      </c>
    </row>
    <row r="101" spans="1:24" s="6" customFormat="1" ht="18.75" customHeight="1" x14ac:dyDescent="0.2">
      <c r="A101" s="34" t="s">
        <v>120</v>
      </c>
      <c r="B101" s="18" t="s">
        <v>118</v>
      </c>
      <c r="C101" s="18" t="s">
        <v>51</v>
      </c>
      <c r="D101" s="14">
        <v>47936086</v>
      </c>
      <c r="E101" s="14">
        <v>0</v>
      </c>
      <c r="F101" s="14">
        <v>0</v>
      </c>
      <c r="G101" s="14">
        <v>0</v>
      </c>
      <c r="H101" s="14">
        <v>0</v>
      </c>
      <c r="I101" s="45">
        <f t="shared" si="45"/>
        <v>0</v>
      </c>
      <c r="J101" s="76">
        <f>D101+I101</f>
        <v>47936086</v>
      </c>
      <c r="K101" s="14">
        <v>0</v>
      </c>
      <c r="L101" s="14">
        <v>3724400</v>
      </c>
      <c r="M101" s="14">
        <v>7458400</v>
      </c>
      <c r="N101" s="14">
        <v>0</v>
      </c>
      <c r="O101" s="14">
        <v>3724400</v>
      </c>
      <c r="P101" s="14">
        <v>7458400</v>
      </c>
      <c r="Q101" s="76">
        <f t="shared" ref="Q101" si="101">R101+T101</f>
        <v>7458400</v>
      </c>
      <c r="R101" s="14">
        <v>0</v>
      </c>
      <c r="S101" s="14">
        <v>7458400</v>
      </c>
      <c r="T101" s="14">
        <v>7458400</v>
      </c>
      <c r="U101" s="13">
        <f t="shared" ref="U101" si="102">J101-M101</f>
        <v>40477686</v>
      </c>
      <c r="V101" s="14">
        <f t="shared" ref="V101" si="103">M101-P101</f>
        <v>0</v>
      </c>
      <c r="W101" s="13">
        <f t="shared" ref="W101" si="104">P101-Q101</f>
        <v>0</v>
      </c>
      <c r="X101" s="117">
        <f t="shared" si="43"/>
        <v>0.15559050857844339</v>
      </c>
    </row>
    <row r="102" spans="1:24" s="6" customFormat="1" ht="18.75" customHeight="1" x14ac:dyDescent="0.2">
      <c r="A102" s="43" t="s">
        <v>121</v>
      </c>
      <c r="B102" s="44" t="s">
        <v>122</v>
      </c>
      <c r="C102" s="20" t="s">
        <v>32</v>
      </c>
      <c r="D102" s="45">
        <f>D103</f>
        <v>7989347</v>
      </c>
      <c r="E102" s="45">
        <f t="shared" ref="E102:W102" si="105">E103</f>
        <v>0</v>
      </c>
      <c r="F102" s="45">
        <f t="shared" si="105"/>
        <v>0</v>
      </c>
      <c r="G102" s="45">
        <f t="shared" si="105"/>
        <v>0</v>
      </c>
      <c r="H102" s="45">
        <f t="shared" si="105"/>
        <v>0</v>
      </c>
      <c r="I102" s="45">
        <f t="shared" si="105"/>
        <v>0</v>
      </c>
      <c r="J102" s="45">
        <f t="shared" si="105"/>
        <v>7989347</v>
      </c>
      <c r="K102" s="45">
        <f t="shared" si="105"/>
        <v>0</v>
      </c>
      <c r="L102" s="45">
        <f t="shared" si="105"/>
        <v>622300</v>
      </c>
      <c r="M102" s="45">
        <f t="shared" si="105"/>
        <v>1246500</v>
      </c>
      <c r="N102" s="45">
        <f t="shared" si="105"/>
        <v>0</v>
      </c>
      <c r="O102" s="45">
        <f t="shared" si="105"/>
        <v>622300</v>
      </c>
      <c r="P102" s="45">
        <f t="shared" si="105"/>
        <v>1246500</v>
      </c>
      <c r="Q102" s="45">
        <f t="shared" si="105"/>
        <v>1246500</v>
      </c>
      <c r="R102" s="45">
        <f t="shared" si="105"/>
        <v>0</v>
      </c>
      <c r="S102" s="45">
        <f t="shared" si="105"/>
        <v>1246500</v>
      </c>
      <c r="T102" s="45">
        <f t="shared" si="105"/>
        <v>1246500</v>
      </c>
      <c r="U102" s="45">
        <f t="shared" si="105"/>
        <v>6742847</v>
      </c>
      <c r="V102" s="45">
        <f t="shared" si="105"/>
        <v>0</v>
      </c>
      <c r="W102" s="45">
        <f t="shared" si="105"/>
        <v>0</v>
      </c>
      <c r="X102" s="117">
        <f t="shared" si="43"/>
        <v>0.15602026047936082</v>
      </c>
    </row>
    <row r="103" spans="1:24" s="6" customFormat="1" ht="26.25" customHeight="1" x14ac:dyDescent="0.2">
      <c r="A103" s="34" t="s">
        <v>124</v>
      </c>
      <c r="B103" s="18" t="s">
        <v>125</v>
      </c>
      <c r="C103" s="18" t="s">
        <v>51</v>
      </c>
      <c r="D103" s="14">
        <v>7989347</v>
      </c>
      <c r="E103" s="14">
        <v>0</v>
      </c>
      <c r="F103" s="14">
        <v>0</v>
      </c>
      <c r="G103" s="14">
        <v>0</v>
      </c>
      <c r="H103" s="14">
        <v>0</v>
      </c>
      <c r="I103" s="45">
        <f t="shared" si="45"/>
        <v>0</v>
      </c>
      <c r="J103" s="76">
        <f>D103+I103</f>
        <v>7989347</v>
      </c>
      <c r="K103" s="14">
        <v>0</v>
      </c>
      <c r="L103" s="14">
        <v>622300</v>
      </c>
      <c r="M103" s="14">
        <v>1246500</v>
      </c>
      <c r="N103" s="14">
        <v>0</v>
      </c>
      <c r="O103" s="14">
        <v>622300</v>
      </c>
      <c r="P103" s="14">
        <v>1246500</v>
      </c>
      <c r="Q103" s="76">
        <f t="shared" ref="Q103" si="106">R103+T103</f>
        <v>1246500</v>
      </c>
      <c r="R103" s="14">
        <v>0</v>
      </c>
      <c r="S103" s="14">
        <v>1246500</v>
      </c>
      <c r="T103" s="14">
        <v>1246500</v>
      </c>
      <c r="U103" s="13">
        <f t="shared" ref="U103" si="107">J103-M103</f>
        <v>6742847</v>
      </c>
      <c r="V103" s="14">
        <f t="shared" ref="V103" si="108">M103-P103</f>
        <v>0</v>
      </c>
      <c r="W103" s="13">
        <f t="shared" ref="W103" si="109">P103-Q103</f>
        <v>0</v>
      </c>
      <c r="X103" s="117">
        <f t="shared" si="43"/>
        <v>0.15602026047936082</v>
      </c>
    </row>
    <row r="104" spans="1:24" s="6" customFormat="1" ht="18.75" customHeight="1" x14ac:dyDescent="0.2">
      <c r="A104" s="43" t="s">
        <v>126</v>
      </c>
      <c r="B104" s="44" t="s">
        <v>127</v>
      </c>
      <c r="C104" s="20" t="s">
        <v>32</v>
      </c>
      <c r="D104" s="45">
        <f>D105</f>
        <v>7989347</v>
      </c>
      <c r="E104" s="45">
        <f t="shared" ref="E104:W104" si="110">E105</f>
        <v>0</v>
      </c>
      <c r="F104" s="45">
        <f t="shared" si="110"/>
        <v>0</v>
      </c>
      <c r="G104" s="45">
        <f t="shared" si="110"/>
        <v>0</v>
      </c>
      <c r="H104" s="45">
        <f t="shared" si="110"/>
        <v>0</v>
      </c>
      <c r="I104" s="45">
        <f t="shared" si="110"/>
        <v>0</v>
      </c>
      <c r="J104" s="45">
        <f t="shared" si="110"/>
        <v>7989347</v>
      </c>
      <c r="K104" s="45">
        <f t="shared" si="110"/>
        <v>0</v>
      </c>
      <c r="L104" s="45">
        <f t="shared" si="110"/>
        <v>622300</v>
      </c>
      <c r="M104" s="45">
        <f t="shared" si="110"/>
        <v>1246500</v>
      </c>
      <c r="N104" s="45">
        <f t="shared" si="110"/>
        <v>0</v>
      </c>
      <c r="O104" s="45">
        <f t="shared" si="110"/>
        <v>622300</v>
      </c>
      <c r="P104" s="45">
        <f t="shared" si="110"/>
        <v>1246500</v>
      </c>
      <c r="Q104" s="45">
        <f t="shared" si="110"/>
        <v>1246500</v>
      </c>
      <c r="R104" s="45">
        <f t="shared" si="110"/>
        <v>0</v>
      </c>
      <c r="S104" s="45">
        <f t="shared" si="110"/>
        <v>1246500</v>
      </c>
      <c r="T104" s="45">
        <f t="shared" si="110"/>
        <v>1246500</v>
      </c>
      <c r="U104" s="45">
        <f t="shared" si="110"/>
        <v>6742847</v>
      </c>
      <c r="V104" s="45">
        <f t="shared" si="110"/>
        <v>0</v>
      </c>
      <c r="W104" s="45">
        <f t="shared" si="110"/>
        <v>0</v>
      </c>
      <c r="X104" s="117">
        <f t="shared" si="43"/>
        <v>0.15602026047936082</v>
      </c>
    </row>
    <row r="105" spans="1:24" s="6" customFormat="1" ht="18.75" customHeight="1" x14ac:dyDescent="0.2">
      <c r="A105" s="34" t="s">
        <v>129</v>
      </c>
      <c r="B105" s="18" t="s">
        <v>130</v>
      </c>
      <c r="C105" s="18" t="s">
        <v>51</v>
      </c>
      <c r="D105" s="14">
        <v>7989347</v>
      </c>
      <c r="E105" s="14">
        <v>0</v>
      </c>
      <c r="F105" s="14">
        <v>0</v>
      </c>
      <c r="G105" s="14">
        <v>0</v>
      </c>
      <c r="H105" s="14">
        <v>0</v>
      </c>
      <c r="I105" s="45">
        <f t="shared" si="45"/>
        <v>0</v>
      </c>
      <c r="J105" s="76">
        <f>D105+I105</f>
        <v>7989347</v>
      </c>
      <c r="K105" s="14">
        <v>0</v>
      </c>
      <c r="L105" s="14">
        <v>622300</v>
      </c>
      <c r="M105" s="14">
        <v>1246500</v>
      </c>
      <c r="N105" s="14">
        <v>0</v>
      </c>
      <c r="O105" s="14">
        <v>622300</v>
      </c>
      <c r="P105" s="14">
        <v>1246500</v>
      </c>
      <c r="Q105" s="76">
        <f t="shared" ref="Q105" si="111">R105+T105</f>
        <v>1246500</v>
      </c>
      <c r="R105" s="14">
        <v>0</v>
      </c>
      <c r="S105" s="14">
        <v>1246500</v>
      </c>
      <c r="T105" s="14">
        <v>1246500</v>
      </c>
      <c r="U105" s="13">
        <f t="shared" ref="U105" si="112">J105-M105</f>
        <v>6742847</v>
      </c>
      <c r="V105" s="14">
        <f t="shared" ref="V105" si="113">M105-P105</f>
        <v>0</v>
      </c>
      <c r="W105" s="13">
        <f t="shared" ref="W105" si="114">P105-Q105</f>
        <v>0</v>
      </c>
      <c r="X105" s="117">
        <f t="shared" si="43"/>
        <v>0.15602026047936082</v>
      </c>
    </row>
    <row r="106" spans="1:24" s="6" customFormat="1" ht="26.25" customHeight="1" x14ac:dyDescent="0.2">
      <c r="A106" s="43" t="s">
        <v>131</v>
      </c>
      <c r="B106" s="44" t="s">
        <v>132</v>
      </c>
      <c r="C106" s="20" t="s">
        <v>32</v>
      </c>
      <c r="D106" s="45">
        <f>D107</f>
        <v>15978695</v>
      </c>
      <c r="E106" s="45">
        <f t="shared" ref="E106:W106" si="115">E107</f>
        <v>0</v>
      </c>
      <c r="F106" s="45">
        <f t="shared" si="115"/>
        <v>0</v>
      </c>
      <c r="G106" s="45">
        <f t="shared" si="115"/>
        <v>0</v>
      </c>
      <c r="H106" s="45">
        <f t="shared" si="115"/>
        <v>0</v>
      </c>
      <c r="I106" s="45">
        <f t="shared" si="115"/>
        <v>0</v>
      </c>
      <c r="J106" s="45">
        <f t="shared" si="115"/>
        <v>15978695</v>
      </c>
      <c r="K106" s="45">
        <f t="shared" si="115"/>
        <v>0</v>
      </c>
      <c r="L106" s="45">
        <f t="shared" si="115"/>
        <v>1241900</v>
      </c>
      <c r="M106" s="45">
        <f t="shared" si="115"/>
        <v>2487300</v>
      </c>
      <c r="N106" s="45">
        <f t="shared" si="115"/>
        <v>0</v>
      </c>
      <c r="O106" s="45">
        <f t="shared" si="115"/>
        <v>1241900</v>
      </c>
      <c r="P106" s="45">
        <f t="shared" si="115"/>
        <v>2487300</v>
      </c>
      <c r="Q106" s="45">
        <f t="shared" si="115"/>
        <v>2487300</v>
      </c>
      <c r="R106" s="45">
        <f t="shared" si="115"/>
        <v>0</v>
      </c>
      <c r="S106" s="45">
        <f t="shared" si="115"/>
        <v>2487300</v>
      </c>
      <c r="T106" s="45">
        <f t="shared" si="115"/>
        <v>2487300</v>
      </c>
      <c r="U106" s="45">
        <f t="shared" si="115"/>
        <v>13491395</v>
      </c>
      <c r="V106" s="45">
        <f t="shared" si="115"/>
        <v>0</v>
      </c>
      <c r="W106" s="45">
        <f t="shared" si="115"/>
        <v>0</v>
      </c>
      <c r="X106" s="117">
        <f t="shared" si="43"/>
        <v>0.15566352571345782</v>
      </c>
    </row>
    <row r="107" spans="1:24" s="6" customFormat="1" ht="31.5" customHeight="1" x14ac:dyDescent="0.2">
      <c r="A107" s="34" t="s">
        <v>135</v>
      </c>
      <c r="B107" s="18" t="s">
        <v>136</v>
      </c>
      <c r="C107" s="18" t="s">
        <v>51</v>
      </c>
      <c r="D107" s="14">
        <v>15978695</v>
      </c>
      <c r="E107" s="14">
        <v>0</v>
      </c>
      <c r="F107" s="14">
        <v>0</v>
      </c>
      <c r="G107" s="14">
        <v>0</v>
      </c>
      <c r="H107" s="14">
        <v>0</v>
      </c>
      <c r="I107" s="45">
        <f t="shared" si="45"/>
        <v>0</v>
      </c>
      <c r="J107" s="76">
        <f>D107+I107</f>
        <v>15978695</v>
      </c>
      <c r="K107" s="14">
        <v>0</v>
      </c>
      <c r="L107" s="14">
        <v>1241900</v>
      </c>
      <c r="M107" s="14">
        <v>2487300</v>
      </c>
      <c r="N107" s="14">
        <v>0</v>
      </c>
      <c r="O107" s="14">
        <v>1241900</v>
      </c>
      <c r="P107" s="14">
        <v>2487300</v>
      </c>
      <c r="Q107" s="76">
        <f t="shared" ref="Q107" si="116">R107+T107</f>
        <v>2487300</v>
      </c>
      <c r="R107" s="14">
        <v>0</v>
      </c>
      <c r="S107" s="14">
        <v>2487300</v>
      </c>
      <c r="T107" s="14">
        <v>2487300</v>
      </c>
      <c r="U107" s="13">
        <f t="shared" ref="U107" si="117">J107-M107</f>
        <v>13491395</v>
      </c>
      <c r="V107" s="14">
        <f t="shared" ref="V107" si="118">M107-P107</f>
        <v>0</v>
      </c>
      <c r="W107" s="13">
        <f t="shared" ref="W107" si="119">P107-Q107</f>
        <v>0</v>
      </c>
      <c r="X107" s="117">
        <f t="shared" si="43"/>
        <v>0.15566352571345782</v>
      </c>
    </row>
    <row r="108" spans="1:24" s="6" customFormat="1" ht="28.5" customHeight="1" x14ac:dyDescent="0.2">
      <c r="A108" s="43" t="s">
        <v>137</v>
      </c>
      <c r="B108" s="44" t="s">
        <v>138</v>
      </c>
      <c r="C108" s="20" t="s">
        <v>32</v>
      </c>
      <c r="D108" s="45">
        <f>D109</f>
        <v>114965168</v>
      </c>
      <c r="E108" s="45">
        <f t="shared" ref="E108:W108" si="120">E109</f>
        <v>0</v>
      </c>
      <c r="F108" s="45">
        <f t="shared" si="120"/>
        <v>0</v>
      </c>
      <c r="G108" s="45">
        <f t="shared" si="120"/>
        <v>0</v>
      </c>
      <c r="H108" s="45">
        <f t="shared" si="120"/>
        <v>0</v>
      </c>
      <c r="I108" s="45">
        <f t="shared" si="120"/>
        <v>0</v>
      </c>
      <c r="J108" s="45">
        <f t="shared" si="120"/>
        <v>114965168</v>
      </c>
      <c r="K108" s="45">
        <f t="shared" si="120"/>
        <v>0</v>
      </c>
      <c r="L108" s="45">
        <f t="shared" si="120"/>
        <v>0</v>
      </c>
      <c r="M108" s="45">
        <f t="shared" si="120"/>
        <v>2991821</v>
      </c>
      <c r="N108" s="45">
        <f t="shared" si="120"/>
        <v>0</v>
      </c>
      <c r="O108" s="45">
        <f t="shared" si="120"/>
        <v>0</v>
      </c>
      <c r="P108" s="45">
        <f t="shared" si="120"/>
        <v>2991821</v>
      </c>
      <c r="Q108" s="45">
        <f t="shared" si="120"/>
        <v>2991821</v>
      </c>
      <c r="R108" s="45">
        <f t="shared" si="120"/>
        <v>0</v>
      </c>
      <c r="S108" s="45">
        <f t="shared" si="120"/>
        <v>2991821</v>
      </c>
      <c r="T108" s="45">
        <f t="shared" si="120"/>
        <v>2991821</v>
      </c>
      <c r="U108" s="45">
        <f t="shared" si="120"/>
        <v>111973347</v>
      </c>
      <c r="V108" s="45">
        <f t="shared" si="120"/>
        <v>0</v>
      </c>
      <c r="W108" s="45">
        <f t="shared" si="120"/>
        <v>0</v>
      </c>
      <c r="X108" s="117">
        <f t="shared" si="43"/>
        <v>2.6023717027056404E-2</v>
      </c>
    </row>
    <row r="109" spans="1:24" s="6" customFormat="1" ht="18.75" customHeight="1" x14ac:dyDescent="0.2">
      <c r="A109" s="43" t="s">
        <v>139</v>
      </c>
      <c r="B109" s="44" t="s">
        <v>71</v>
      </c>
      <c r="C109" s="20" t="s">
        <v>32</v>
      </c>
      <c r="D109" s="45">
        <f>D110+D112+D114</f>
        <v>114965168</v>
      </c>
      <c r="E109" s="45">
        <f t="shared" ref="E109:W109" si="121">E110+E112+E114</f>
        <v>0</v>
      </c>
      <c r="F109" s="45">
        <f t="shared" si="121"/>
        <v>0</v>
      </c>
      <c r="G109" s="45">
        <f t="shared" si="121"/>
        <v>0</v>
      </c>
      <c r="H109" s="45">
        <f t="shared" si="121"/>
        <v>0</v>
      </c>
      <c r="I109" s="45">
        <f t="shared" si="121"/>
        <v>0</v>
      </c>
      <c r="J109" s="45">
        <f t="shared" si="121"/>
        <v>114965168</v>
      </c>
      <c r="K109" s="45">
        <f t="shared" si="121"/>
        <v>0</v>
      </c>
      <c r="L109" s="45">
        <f t="shared" si="121"/>
        <v>0</v>
      </c>
      <c r="M109" s="45">
        <f t="shared" si="121"/>
        <v>2991821</v>
      </c>
      <c r="N109" s="45">
        <f t="shared" si="121"/>
        <v>0</v>
      </c>
      <c r="O109" s="45">
        <f t="shared" si="121"/>
        <v>0</v>
      </c>
      <c r="P109" s="45">
        <f t="shared" si="121"/>
        <v>2991821</v>
      </c>
      <c r="Q109" s="45">
        <f t="shared" si="121"/>
        <v>2991821</v>
      </c>
      <c r="R109" s="45">
        <f t="shared" si="121"/>
        <v>0</v>
      </c>
      <c r="S109" s="45">
        <f t="shared" si="121"/>
        <v>2991821</v>
      </c>
      <c r="T109" s="45">
        <f t="shared" si="121"/>
        <v>2991821</v>
      </c>
      <c r="U109" s="45">
        <f t="shared" si="121"/>
        <v>111973347</v>
      </c>
      <c r="V109" s="45">
        <f t="shared" si="121"/>
        <v>0</v>
      </c>
      <c r="W109" s="45">
        <f t="shared" si="121"/>
        <v>0</v>
      </c>
      <c r="X109" s="117">
        <f t="shared" si="43"/>
        <v>2.6023717027056404E-2</v>
      </c>
    </row>
    <row r="110" spans="1:24" s="6" customFormat="1" ht="18.75" customHeight="1" x14ac:dyDescent="0.2">
      <c r="A110" s="43" t="s">
        <v>140</v>
      </c>
      <c r="B110" s="44" t="s">
        <v>141</v>
      </c>
      <c r="C110" s="20" t="s">
        <v>32</v>
      </c>
      <c r="D110" s="45">
        <f>D111</f>
        <v>97835665</v>
      </c>
      <c r="E110" s="45">
        <f t="shared" ref="E110:W110" si="122">E111</f>
        <v>0</v>
      </c>
      <c r="F110" s="45">
        <f t="shared" si="122"/>
        <v>0</v>
      </c>
      <c r="G110" s="45">
        <f t="shared" si="122"/>
        <v>0</v>
      </c>
      <c r="H110" s="45">
        <f t="shared" si="122"/>
        <v>0</v>
      </c>
      <c r="I110" s="45">
        <f t="shared" si="122"/>
        <v>0</v>
      </c>
      <c r="J110" s="45">
        <f t="shared" si="122"/>
        <v>97835665</v>
      </c>
      <c r="K110" s="45">
        <f t="shared" si="122"/>
        <v>0</v>
      </c>
      <c r="L110" s="45">
        <f t="shared" si="122"/>
        <v>0</v>
      </c>
      <c r="M110" s="45">
        <f t="shared" si="122"/>
        <v>2755157</v>
      </c>
      <c r="N110" s="45">
        <f t="shared" si="122"/>
        <v>0</v>
      </c>
      <c r="O110" s="45">
        <f t="shared" si="122"/>
        <v>0</v>
      </c>
      <c r="P110" s="45">
        <f t="shared" si="122"/>
        <v>2755157</v>
      </c>
      <c r="Q110" s="45">
        <f t="shared" si="122"/>
        <v>2755157</v>
      </c>
      <c r="R110" s="45">
        <f t="shared" si="122"/>
        <v>0</v>
      </c>
      <c r="S110" s="45">
        <f t="shared" si="122"/>
        <v>2755157</v>
      </c>
      <c r="T110" s="45">
        <f t="shared" si="122"/>
        <v>2755157</v>
      </c>
      <c r="U110" s="45">
        <f t="shared" si="122"/>
        <v>95080508</v>
      </c>
      <c r="V110" s="45">
        <f t="shared" si="122"/>
        <v>0</v>
      </c>
      <c r="W110" s="45">
        <f t="shared" si="122"/>
        <v>0</v>
      </c>
      <c r="X110" s="117">
        <f t="shared" si="43"/>
        <v>2.8161069892048057E-2</v>
      </c>
    </row>
    <row r="111" spans="1:24" s="6" customFormat="1" ht="18.75" customHeight="1" x14ac:dyDescent="0.2">
      <c r="A111" s="35" t="s">
        <v>143</v>
      </c>
      <c r="B111" s="19" t="s">
        <v>144</v>
      </c>
      <c r="C111" s="19" t="s">
        <v>51</v>
      </c>
      <c r="D111" s="14">
        <v>97835665</v>
      </c>
      <c r="E111" s="14">
        <v>0</v>
      </c>
      <c r="F111" s="14">
        <v>0</v>
      </c>
      <c r="G111" s="14">
        <v>0</v>
      </c>
      <c r="H111" s="14">
        <v>0</v>
      </c>
      <c r="I111" s="45">
        <f t="shared" si="45"/>
        <v>0</v>
      </c>
      <c r="J111" s="76">
        <f>D111+I111</f>
        <v>97835665</v>
      </c>
      <c r="K111" s="14">
        <v>0</v>
      </c>
      <c r="L111" s="14">
        <v>0</v>
      </c>
      <c r="M111" s="14">
        <v>2755157</v>
      </c>
      <c r="N111" s="14">
        <v>0</v>
      </c>
      <c r="O111" s="14">
        <v>0</v>
      </c>
      <c r="P111" s="14">
        <v>2755157</v>
      </c>
      <c r="Q111" s="76">
        <f t="shared" ref="Q111" si="123">R111+T111</f>
        <v>2755157</v>
      </c>
      <c r="R111" s="14">
        <v>0</v>
      </c>
      <c r="S111" s="14">
        <v>2755157</v>
      </c>
      <c r="T111" s="14">
        <v>2755157</v>
      </c>
      <c r="U111" s="13">
        <f t="shared" ref="U111" si="124">J111-M111</f>
        <v>95080508</v>
      </c>
      <c r="V111" s="14">
        <f t="shared" ref="V111" si="125">M111-P111</f>
        <v>0</v>
      </c>
      <c r="W111" s="13">
        <f t="shared" ref="W111" si="126">P111-Q111</f>
        <v>0</v>
      </c>
      <c r="X111" s="117">
        <f t="shared" si="43"/>
        <v>2.8161069892048057E-2</v>
      </c>
    </row>
    <row r="112" spans="1:24" s="6" customFormat="1" ht="18.75" customHeight="1" x14ac:dyDescent="0.2">
      <c r="A112" s="43" t="s">
        <v>145</v>
      </c>
      <c r="B112" s="44" t="s">
        <v>146</v>
      </c>
      <c r="C112" s="20" t="s">
        <v>32</v>
      </c>
      <c r="D112" s="45">
        <f>D113</f>
        <v>8504027</v>
      </c>
      <c r="E112" s="45">
        <f t="shared" ref="E112:W112" si="127">E113</f>
        <v>0</v>
      </c>
      <c r="F112" s="45">
        <f t="shared" si="127"/>
        <v>0</v>
      </c>
      <c r="G112" s="45">
        <f t="shared" si="127"/>
        <v>0</v>
      </c>
      <c r="H112" s="45">
        <f t="shared" si="127"/>
        <v>0</v>
      </c>
      <c r="I112" s="45">
        <f t="shared" si="127"/>
        <v>0</v>
      </c>
      <c r="J112" s="45">
        <f t="shared" si="127"/>
        <v>8504027</v>
      </c>
      <c r="K112" s="45">
        <f t="shared" si="127"/>
        <v>0</v>
      </c>
      <c r="L112" s="45">
        <f t="shared" si="127"/>
        <v>0</v>
      </c>
      <c r="M112" s="45">
        <f t="shared" si="127"/>
        <v>0</v>
      </c>
      <c r="N112" s="45">
        <f t="shared" si="127"/>
        <v>0</v>
      </c>
      <c r="O112" s="45">
        <f t="shared" si="127"/>
        <v>0</v>
      </c>
      <c r="P112" s="45">
        <f t="shared" si="127"/>
        <v>0</v>
      </c>
      <c r="Q112" s="45">
        <f t="shared" si="127"/>
        <v>0</v>
      </c>
      <c r="R112" s="45">
        <f t="shared" si="127"/>
        <v>0</v>
      </c>
      <c r="S112" s="45">
        <f t="shared" si="127"/>
        <v>0</v>
      </c>
      <c r="T112" s="45">
        <f t="shared" si="127"/>
        <v>0</v>
      </c>
      <c r="U112" s="45">
        <f t="shared" si="127"/>
        <v>8504027</v>
      </c>
      <c r="V112" s="45">
        <f t="shared" si="127"/>
        <v>0</v>
      </c>
      <c r="W112" s="45">
        <f t="shared" si="127"/>
        <v>0</v>
      </c>
      <c r="X112" s="117">
        <f t="shared" si="43"/>
        <v>0</v>
      </c>
    </row>
    <row r="113" spans="1:24" s="6" customFormat="1" ht="16.5" customHeight="1" x14ac:dyDescent="0.2">
      <c r="A113" s="34" t="s">
        <v>148</v>
      </c>
      <c r="B113" s="18" t="s">
        <v>149</v>
      </c>
      <c r="C113" s="18" t="s">
        <v>51</v>
      </c>
      <c r="D113" s="14">
        <v>8504027</v>
      </c>
      <c r="E113" s="14">
        <v>0</v>
      </c>
      <c r="F113" s="14">
        <v>0</v>
      </c>
      <c r="G113" s="14">
        <v>0</v>
      </c>
      <c r="H113" s="14">
        <v>0</v>
      </c>
      <c r="I113" s="45">
        <f t="shared" si="45"/>
        <v>0</v>
      </c>
      <c r="J113" s="76">
        <f>D113+I113</f>
        <v>8504027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76">
        <f t="shared" ref="Q113" si="128">R113+T113</f>
        <v>0</v>
      </c>
      <c r="R113" s="14">
        <v>0</v>
      </c>
      <c r="S113" s="14">
        <v>0</v>
      </c>
      <c r="T113" s="14">
        <v>0</v>
      </c>
      <c r="U113" s="13">
        <f t="shared" ref="U113" si="129">J113-M113</f>
        <v>8504027</v>
      </c>
      <c r="V113" s="14">
        <f t="shared" ref="V113" si="130">M113-P113</f>
        <v>0</v>
      </c>
      <c r="W113" s="13">
        <f t="shared" ref="W113" si="131">P113-Q113</f>
        <v>0</v>
      </c>
      <c r="X113" s="117">
        <f t="shared" si="43"/>
        <v>0</v>
      </c>
    </row>
    <row r="114" spans="1:24" s="6" customFormat="1" ht="18.75" customHeight="1" x14ac:dyDescent="0.2">
      <c r="A114" s="43" t="s">
        <v>150</v>
      </c>
      <c r="B114" s="44" t="s">
        <v>151</v>
      </c>
      <c r="C114" s="20" t="s">
        <v>32</v>
      </c>
      <c r="D114" s="45">
        <f>D115</f>
        <v>8625476</v>
      </c>
      <c r="E114" s="45">
        <f t="shared" ref="E114:W114" si="132">E115</f>
        <v>0</v>
      </c>
      <c r="F114" s="45">
        <f t="shared" si="132"/>
        <v>0</v>
      </c>
      <c r="G114" s="45">
        <f t="shared" si="132"/>
        <v>0</v>
      </c>
      <c r="H114" s="45">
        <f t="shared" si="132"/>
        <v>0</v>
      </c>
      <c r="I114" s="45">
        <f t="shared" si="132"/>
        <v>0</v>
      </c>
      <c r="J114" s="45">
        <f t="shared" si="132"/>
        <v>8625476</v>
      </c>
      <c r="K114" s="45">
        <f t="shared" si="132"/>
        <v>0</v>
      </c>
      <c r="L114" s="45">
        <f t="shared" si="132"/>
        <v>0</v>
      </c>
      <c r="M114" s="45">
        <f t="shared" si="132"/>
        <v>236664</v>
      </c>
      <c r="N114" s="45">
        <f t="shared" si="132"/>
        <v>0</v>
      </c>
      <c r="O114" s="45">
        <f t="shared" si="132"/>
        <v>0</v>
      </c>
      <c r="P114" s="45">
        <f t="shared" si="132"/>
        <v>236664</v>
      </c>
      <c r="Q114" s="45">
        <f t="shared" si="132"/>
        <v>236664</v>
      </c>
      <c r="R114" s="45">
        <f t="shared" si="132"/>
        <v>0</v>
      </c>
      <c r="S114" s="45">
        <f t="shared" si="132"/>
        <v>236664</v>
      </c>
      <c r="T114" s="45">
        <f t="shared" si="132"/>
        <v>236664</v>
      </c>
      <c r="U114" s="45">
        <f t="shared" si="132"/>
        <v>8388812</v>
      </c>
      <c r="V114" s="45">
        <f t="shared" si="132"/>
        <v>0</v>
      </c>
      <c r="W114" s="45">
        <f t="shared" si="132"/>
        <v>0</v>
      </c>
      <c r="X114" s="117">
        <f t="shared" si="43"/>
        <v>2.7437790099931875E-2</v>
      </c>
    </row>
    <row r="115" spans="1:24" s="6" customFormat="1" ht="18.75" customHeight="1" x14ac:dyDescent="0.2">
      <c r="A115" s="34" t="s">
        <v>153</v>
      </c>
      <c r="B115" s="18" t="s">
        <v>154</v>
      </c>
      <c r="C115" s="18" t="s">
        <v>51</v>
      </c>
      <c r="D115" s="14">
        <v>8625476</v>
      </c>
      <c r="E115" s="14">
        <v>0</v>
      </c>
      <c r="F115" s="14">
        <v>0</v>
      </c>
      <c r="G115" s="14">
        <v>0</v>
      </c>
      <c r="H115" s="14">
        <v>0</v>
      </c>
      <c r="I115" s="45">
        <f t="shared" si="45"/>
        <v>0</v>
      </c>
      <c r="J115" s="76">
        <f>D115+I115</f>
        <v>8625476</v>
      </c>
      <c r="K115" s="14">
        <v>0</v>
      </c>
      <c r="L115" s="14">
        <v>0</v>
      </c>
      <c r="M115" s="14">
        <v>236664</v>
      </c>
      <c r="N115" s="14">
        <v>0</v>
      </c>
      <c r="O115" s="14">
        <v>0</v>
      </c>
      <c r="P115" s="14">
        <v>236664</v>
      </c>
      <c r="Q115" s="76">
        <f t="shared" ref="Q115" si="133">R115+T115</f>
        <v>236664</v>
      </c>
      <c r="R115" s="14">
        <v>0</v>
      </c>
      <c r="S115" s="14">
        <v>236664</v>
      </c>
      <c r="T115" s="14">
        <v>236664</v>
      </c>
      <c r="U115" s="13">
        <f t="shared" ref="U115" si="134">J115-M115</f>
        <v>8388812</v>
      </c>
      <c r="V115" s="14">
        <f t="shared" ref="V115" si="135">M115-P115</f>
        <v>0</v>
      </c>
      <c r="W115" s="13">
        <f t="shared" ref="W115" si="136">P115-Q115</f>
        <v>0</v>
      </c>
      <c r="X115" s="117">
        <f t="shared" si="43"/>
        <v>2.7437790099931875E-2</v>
      </c>
    </row>
    <row r="116" spans="1:24" s="6" customFormat="1" ht="12.75" customHeight="1" x14ac:dyDescent="0.2">
      <c r="A116" s="34"/>
      <c r="B116" s="18"/>
      <c r="C116" s="18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76"/>
      <c r="R116" s="14"/>
      <c r="S116" s="14"/>
      <c r="T116" s="14"/>
      <c r="U116" s="14"/>
      <c r="V116" s="14"/>
      <c r="W116" s="14"/>
      <c r="X116" s="14"/>
    </row>
    <row r="117" spans="1:24" s="6" customFormat="1" ht="18.75" customHeight="1" x14ac:dyDescent="0.2">
      <c r="A117" s="85" t="s">
        <v>165</v>
      </c>
      <c r="B117" s="80" t="s">
        <v>271</v>
      </c>
      <c r="C117" s="81" t="s">
        <v>32</v>
      </c>
      <c r="D117" s="82">
        <f>D118</f>
        <v>25950092508</v>
      </c>
      <c r="E117" s="82">
        <f t="shared" ref="E117:W117" si="137">E118</f>
        <v>0</v>
      </c>
      <c r="F117" s="82">
        <f t="shared" si="137"/>
        <v>0</v>
      </c>
      <c r="G117" s="82">
        <f t="shared" si="137"/>
        <v>200000000</v>
      </c>
      <c r="H117" s="82">
        <f t="shared" si="137"/>
        <v>77000000</v>
      </c>
      <c r="I117" s="82">
        <f t="shared" si="137"/>
        <v>123000000</v>
      </c>
      <c r="J117" s="82">
        <f t="shared" si="137"/>
        <v>26073092508</v>
      </c>
      <c r="K117" s="82">
        <f t="shared" si="137"/>
        <v>250531115</v>
      </c>
      <c r="L117" s="82">
        <f t="shared" si="137"/>
        <v>9640263994</v>
      </c>
      <c r="M117" s="82">
        <f t="shared" si="137"/>
        <v>16960975056</v>
      </c>
      <c r="N117" s="82">
        <f t="shared" si="137"/>
        <v>0</v>
      </c>
      <c r="O117" s="82">
        <f t="shared" si="137"/>
        <v>3062406341</v>
      </c>
      <c r="P117" s="82">
        <f t="shared" si="137"/>
        <v>9410222926</v>
      </c>
      <c r="Q117" s="96">
        <f t="shared" ref="Q117:Q180" si="138">R117+T117</f>
        <v>1002652745</v>
      </c>
      <c r="R117" s="82">
        <f t="shared" si="137"/>
        <v>24247787</v>
      </c>
      <c r="S117" s="82">
        <f t="shared" si="137"/>
        <v>685484445</v>
      </c>
      <c r="T117" s="82">
        <f t="shared" si="137"/>
        <v>978404958</v>
      </c>
      <c r="U117" s="82">
        <f t="shared" si="137"/>
        <v>9112117452</v>
      </c>
      <c r="V117" s="82">
        <f t="shared" si="137"/>
        <v>7550752130</v>
      </c>
      <c r="W117" s="82">
        <f t="shared" si="137"/>
        <v>8407570181</v>
      </c>
      <c r="X117" s="115">
        <f>P117/J117</f>
        <v>0.36091702290829764</v>
      </c>
    </row>
    <row r="118" spans="1:24" s="6" customFormat="1" ht="18.75" customHeight="1" x14ac:dyDescent="0.2">
      <c r="A118" s="43" t="s">
        <v>167</v>
      </c>
      <c r="B118" s="44" t="s">
        <v>168</v>
      </c>
      <c r="C118" s="20" t="s">
        <v>32</v>
      </c>
      <c r="D118" s="45">
        <f t="shared" ref="D118:U118" si="139">D119+D123</f>
        <v>25950092508</v>
      </c>
      <c r="E118" s="45">
        <f t="shared" si="139"/>
        <v>0</v>
      </c>
      <c r="F118" s="45">
        <f t="shared" si="139"/>
        <v>0</v>
      </c>
      <c r="G118" s="45">
        <f t="shared" si="139"/>
        <v>200000000</v>
      </c>
      <c r="H118" s="45">
        <f t="shared" si="139"/>
        <v>77000000</v>
      </c>
      <c r="I118" s="45">
        <f>I119+I123</f>
        <v>123000000</v>
      </c>
      <c r="J118" s="45">
        <f t="shared" si="139"/>
        <v>26073092508</v>
      </c>
      <c r="K118" s="45">
        <f t="shared" si="139"/>
        <v>250531115</v>
      </c>
      <c r="L118" s="45">
        <f t="shared" si="139"/>
        <v>9640263994</v>
      </c>
      <c r="M118" s="45">
        <f t="shared" si="139"/>
        <v>16960975056</v>
      </c>
      <c r="N118" s="45">
        <f t="shared" si="139"/>
        <v>0</v>
      </c>
      <c r="O118" s="45">
        <f t="shared" si="139"/>
        <v>3062406341</v>
      </c>
      <c r="P118" s="45">
        <f t="shared" si="139"/>
        <v>9410222926</v>
      </c>
      <c r="Q118" s="76">
        <f t="shared" si="138"/>
        <v>1002652745</v>
      </c>
      <c r="R118" s="45">
        <f t="shared" si="139"/>
        <v>24247787</v>
      </c>
      <c r="S118" s="45">
        <f t="shared" si="139"/>
        <v>685484445</v>
      </c>
      <c r="T118" s="45">
        <f t="shared" si="139"/>
        <v>978404958</v>
      </c>
      <c r="U118" s="45">
        <f t="shared" si="139"/>
        <v>9112117452</v>
      </c>
      <c r="V118" s="45">
        <f>V119+V123</f>
        <v>7550752130</v>
      </c>
      <c r="W118" s="45">
        <f>W119+W123</f>
        <v>8407570181</v>
      </c>
      <c r="X118" s="117">
        <f t="shared" ref="X118:X123" si="140">P118/J118</f>
        <v>0.36091702290829764</v>
      </c>
    </row>
    <row r="119" spans="1:24" s="6" customFormat="1" ht="18.75" customHeight="1" x14ac:dyDescent="0.2">
      <c r="A119" s="43" t="s">
        <v>169</v>
      </c>
      <c r="B119" s="44" t="s">
        <v>170</v>
      </c>
      <c r="C119" s="20" t="s">
        <v>32</v>
      </c>
      <c r="D119" s="45">
        <f>D120+D121+D122</f>
        <v>2002150000</v>
      </c>
      <c r="E119" s="45">
        <f t="shared" ref="E119:W119" si="141">E120+E121+E122</f>
        <v>0</v>
      </c>
      <c r="F119" s="45">
        <f t="shared" si="141"/>
        <v>0</v>
      </c>
      <c r="G119" s="45">
        <f t="shared" si="141"/>
        <v>0</v>
      </c>
      <c r="H119" s="45">
        <f t="shared" si="141"/>
        <v>0</v>
      </c>
      <c r="I119" s="45">
        <f t="shared" si="141"/>
        <v>0</v>
      </c>
      <c r="J119" s="45">
        <f t="shared" si="141"/>
        <v>2002150000</v>
      </c>
      <c r="K119" s="45">
        <f t="shared" si="141"/>
        <v>0</v>
      </c>
      <c r="L119" s="45">
        <f t="shared" si="141"/>
        <v>653837460</v>
      </c>
      <c r="M119" s="45">
        <f t="shared" si="141"/>
        <v>655147395</v>
      </c>
      <c r="N119" s="45">
        <f t="shared" si="141"/>
        <v>0</v>
      </c>
      <c r="O119" s="45">
        <f t="shared" si="141"/>
        <v>70507506</v>
      </c>
      <c r="P119" s="45">
        <f t="shared" si="141"/>
        <v>71707506</v>
      </c>
      <c r="Q119" s="76">
        <f t="shared" si="138"/>
        <v>2345385</v>
      </c>
      <c r="R119" s="45">
        <f t="shared" si="141"/>
        <v>0</v>
      </c>
      <c r="S119" s="45">
        <f t="shared" si="141"/>
        <v>1345385</v>
      </c>
      <c r="T119" s="45">
        <f t="shared" si="141"/>
        <v>2345385</v>
      </c>
      <c r="U119" s="45">
        <f t="shared" si="141"/>
        <v>1347002605</v>
      </c>
      <c r="V119" s="45">
        <f t="shared" si="141"/>
        <v>583439889</v>
      </c>
      <c r="W119" s="45">
        <f t="shared" si="141"/>
        <v>69362121</v>
      </c>
      <c r="X119" s="117">
        <f t="shared" si="140"/>
        <v>3.5815251604525138E-2</v>
      </c>
    </row>
    <row r="120" spans="1:24" s="6" customFormat="1" ht="29.25" customHeight="1" x14ac:dyDescent="0.2">
      <c r="A120" s="35" t="s">
        <v>171</v>
      </c>
      <c r="B120" s="19" t="s">
        <v>172</v>
      </c>
      <c r="C120" s="19" t="s">
        <v>48</v>
      </c>
      <c r="D120" s="14">
        <v>50000000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50000000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76">
        <f t="shared" si="138"/>
        <v>0</v>
      </c>
      <c r="R120" s="14">
        <v>0</v>
      </c>
      <c r="S120" s="14">
        <v>0</v>
      </c>
      <c r="T120" s="14">
        <v>0</v>
      </c>
      <c r="U120" s="13">
        <f t="shared" ref="U120" si="142">J120-M120</f>
        <v>50000000</v>
      </c>
      <c r="V120" s="14">
        <f t="shared" ref="V120" si="143">M120-P120</f>
        <v>0</v>
      </c>
      <c r="W120" s="13">
        <f t="shared" ref="W120" si="144">P120-Q120</f>
        <v>0</v>
      </c>
      <c r="X120" s="117">
        <f t="shared" si="140"/>
        <v>0</v>
      </c>
    </row>
    <row r="121" spans="1:24" s="6" customFormat="1" ht="32.25" customHeight="1" x14ac:dyDescent="0.2">
      <c r="A121" s="34" t="s">
        <v>173</v>
      </c>
      <c r="B121" s="18" t="s">
        <v>174</v>
      </c>
      <c r="C121" s="18" t="s">
        <v>48</v>
      </c>
      <c r="D121" s="14">
        <v>1941050000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1941050000</v>
      </c>
      <c r="K121" s="14">
        <v>0</v>
      </c>
      <c r="L121" s="14">
        <v>653459040</v>
      </c>
      <c r="M121" s="14">
        <v>654659040</v>
      </c>
      <c r="N121" s="14">
        <v>0</v>
      </c>
      <c r="O121" s="14">
        <v>70019151</v>
      </c>
      <c r="P121" s="14">
        <v>71219151</v>
      </c>
      <c r="Q121" s="76">
        <f t="shared" si="138"/>
        <v>1857030</v>
      </c>
      <c r="R121" s="14">
        <v>0</v>
      </c>
      <c r="S121" s="14">
        <v>857030</v>
      </c>
      <c r="T121" s="14">
        <v>1857030</v>
      </c>
      <c r="U121" s="13">
        <f t="shared" ref="U121:U122" si="145">J121-M121</f>
        <v>1286390960</v>
      </c>
      <c r="V121" s="14">
        <f t="shared" ref="V121:V122" si="146">M121-P121</f>
        <v>583439889</v>
      </c>
      <c r="W121" s="13">
        <f t="shared" ref="W121:W122" si="147">P121-Q121</f>
        <v>69362121</v>
      </c>
      <c r="X121" s="117">
        <f t="shared" si="140"/>
        <v>3.6691044022565109E-2</v>
      </c>
    </row>
    <row r="122" spans="1:24" s="6" customFormat="1" ht="32.25" customHeight="1" x14ac:dyDescent="0.2">
      <c r="A122" s="34" t="s">
        <v>175</v>
      </c>
      <c r="B122" s="18" t="s">
        <v>176</v>
      </c>
      <c r="C122" s="18"/>
      <c r="D122" s="14">
        <v>11100000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11100000</v>
      </c>
      <c r="K122" s="14">
        <v>0</v>
      </c>
      <c r="L122" s="14">
        <v>378420</v>
      </c>
      <c r="M122" s="14">
        <v>488355</v>
      </c>
      <c r="N122" s="14">
        <v>0</v>
      </c>
      <c r="O122" s="14">
        <v>488355</v>
      </c>
      <c r="P122" s="14">
        <v>488355</v>
      </c>
      <c r="Q122" s="76">
        <f t="shared" si="138"/>
        <v>488355</v>
      </c>
      <c r="R122" s="14">
        <v>0</v>
      </c>
      <c r="S122" s="14">
        <v>488355</v>
      </c>
      <c r="T122" s="14">
        <v>488355</v>
      </c>
      <c r="U122" s="13">
        <f t="shared" si="145"/>
        <v>10611645</v>
      </c>
      <c r="V122" s="14">
        <f t="shared" si="146"/>
        <v>0</v>
      </c>
      <c r="W122" s="13">
        <f t="shared" si="147"/>
        <v>0</v>
      </c>
      <c r="X122" s="117">
        <f t="shared" si="140"/>
        <v>4.3995945945945948E-2</v>
      </c>
    </row>
    <row r="123" spans="1:24" s="6" customFormat="1" ht="18.75" customHeight="1" x14ac:dyDescent="0.2">
      <c r="A123" s="43" t="s">
        <v>177</v>
      </c>
      <c r="B123" s="44" t="s">
        <v>178</v>
      </c>
      <c r="C123" s="20" t="s">
        <v>46</v>
      </c>
      <c r="D123" s="45">
        <f>SUM(D124:D129)</f>
        <v>23947942508</v>
      </c>
      <c r="E123" s="45">
        <f t="shared" ref="E123:W123" si="148">SUM(E124:E129)</f>
        <v>0</v>
      </c>
      <c r="F123" s="45">
        <f t="shared" si="148"/>
        <v>0</v>
      </c>
      <c r="G123" s="45">
        <f t="shared" si="148"/>
        <v>200000000</v>
      </c>
      <c r="H123" s="45">
        <f t="shared" si="148"/>
        <v>77000000</v>
      </c>
      <c r="I123" s="45">
        <f>SUM(I124:I129)</f>
        <v>123000000</v>
      </c>
      <c r="J123" s="45">
        <f t="shared" si="148"/>
        <v>24070942508</v>
      </c>
      <c r="K123" s="45">
        <f t="shared" si="148"/>
        <v>250531115</v>
      </c>
      <c r="L123" s="45">
        <f t="shared" si="148"/>
        <v>8986426534</v>
      </c>
      <c r="M123" s="45">
        <f t="shared" si="148"/>
        <v>16305827661</v>
      </c>
      <c r="N123" s="45">
        <f t="shared" si="148"/>
        <v>0</v>
      </c>
      <c r="O123" s="45">
        <f t="shared" si="148"/>
        <v>2991898835</v>
      </c>
      <c r="P123" s="45">
        <f t="shared" si="148"/>
        <v>9338515420</v>
      </c>
      <c r="Q123" s="76">
        <f t="shared" si="138"/>
        <v>1000307360</v>
      </c>
      <c r="R123" s="45">
        <f t="shared" si="148"/>
        <v>24247787</v>
      </c>
      <c r="S123" s="45">
        <f t="shared" si="148"/>
        <v>684139060</v>
      </c>
      <c r="T123" s="45">
        <f t="shared" si="148"/>
        <v>976059573</v>
      </c>
      <c r="U123" s="45">
        <f t="shared" si="148"/>
        <v>7765114847</v>
      </c>
      <c r="V123" s="45">
        <f t="shared" si="148"/>
        <v>6967312241</v>
      </c>
      <c r="W123" s="45">
        <f t="shared" si="148"/>
        <v>8338208060</v>
      </c>
      <c r="X123" s="117">
        <f t="shared" si="140"/>
        <v>0.38795802934996565</v>
      </c>
    </row>
    <row r="124" spans="1:24" s="6" customFormat="1" ht="18.75" customHeight="1" x14ac:dyDescent="0.2">
      <c r="A124" s="34" t="s">
        <v>179</v>
      </c>
      <c r="B124" s="18" t="s">
        <v>180</v>
      </c>
      <c r="C124" s="18" t="s">
        <v>48</v>
      </c>
      <c r="D124" s="14">
        <v>79927564.5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79927564.5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76">
        <f t="shared" si="138"/>
        <v>0</v>
      </c>
      <c r="R124" s="14">
        <v>0</v>
      </c>
      <c r="S124" s="14">
        <v>0</v>
      </c>
      <c r="T124" s="14">
        <v>0</v>
      </c>
      <c r="U124" s="13">
        <f t="shared" ref="U124:U129" si="149">J124-M124</f>
        <v>79927564.5</v>
      </c>
      <c r="V124" s="14">
        <f t="shared" ref="V124:V129" si="150">M124-P124</f>
        <v>0</v>
      </c>
      <c r="W124" s="13">
        <f t="shared" ref="W124:W129" si="151">P124-Q124</f>
        <v>0</v>
      </c>
      <c r="X124" s="117">
        <f t="shared" ref="X124:X129" si="152">P124/J124</f>
        <v>0</v>
      </c>
    </row>
    <row r="125" spans="1:24" s="6" customFormat="1" ht="39" customHeight="1" x14ac:dyDescent="0.2">
      <c r="A125" s="35" t="s">
        <v>181</v>
      </c>
      <c r="B125" s="19" t="s">
        <v>182</v>
      </c>
      <c r="C125" s="19" t="s">
        <v>48</v>
      </c>
      <c r="D125" s="14">
        <v>2685750000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2685750000</v>
      </c>
      <c r="K125" s="14">
        <v>79932958</v>
      </c>
      <c r="L125" s="14">
        <v>823029644</v>
      </c>
      <c r="M125" s="14">
        <v>888462432</v>
      </c>
      <c r="N125" s="14">
        <v>0</v>
      </c>
      <c r="O125" s="14">
        <v>338029644</v>
      </c>
      <c r="P125" s="14">
        <v>383462432</v>
      </c>
      <c r="Q125" s="76">
        <f t="shared" si="138"/>
        <v>87541312</v>
      </c>
      <c r="R125" s="14">
        <v>0</v>
      </c>
      <c r="S125" s="14">
        <v>61718714</v>
      </c>
      <c r="T125" s="14">
        <v>87541312</v>
      </c>
      <c r="U125" s="13">
        <f t="shared" si="149"/>
        <v>1797287568</v>
      </c>
      <c r="V125" s="14">
        <f t="shared" si="150"/>
        <v>505000000</v>
      </c>
      <c r="W125" s="13">
        <f t="shared" si="151"/>
        <v>295921120</v>
      </c>
      <c r="X125" s="117">
        <f t="shared" si="152"/>
        <v>0.14277666648049894</v>
      </c>
    </row>
    <row r="126" spans="1:24" s="6" customFormat="1" ht="27.75" customHeight="1" x14ac:dyDescent="0.2">
      <c r="A126" s="35" t="s">
        <v>183</v>
      </c>
      <c r="B126" s="19" t="s">
        <v>184</v>
      </c>
      <c r="C126" s="19" t="s">
        <v>48</v>
      </c>
      <c r="D126" s="14">
        <v>3685000000</v>
      </c>
      <c r="E126" s="14">
        <v>0</v>
      </c>
      <c r="F126" s="14">
        <v>0</v>
      </c>
      <c r="G126" s="14">
        <v>0</v>
      </c>
      <c r="H126" s="14">
        <f>27000000+50000000</f>
        <v>77000000</v>
      </c>
      <c r="I126" s="14">
        <f>E126-F126+G126-H126</f>
        <v>-77000000</v>
      </c>
      <c r="J126" s="14">
        <f>D126+I126</f>
        <v>3608000000</v>
      </c>
      <c r="K126" s="14">
        <v>0</v>
      </c>
      <c r="L126" s="14">
        <v>2974941155</v>
      </c>
      <c r="M126" s="14">
        <v>3119467675</v>
      </c>
      <c r="N126" s="14">
        <v>0</v>
      </c>
      <c r="O126" s="14">
        <v>60687997</v>
      </c>
      <c r="P126" s="14">
        <v>83826242</v>
      </c>
      <c r="Q126" s="76">
        <f t="shared" si="138"/>
        <v>82951242</v>
      </c>
      <c r="R126" s="14">
        <v>0</v>
      </c>
      <c r="S126" s="14">
        <v>59812997</v>
      </c>
      <c r="T126" s="14">
        <v>82951242</v>
      </c>
      <c r="U126" s="13">
        <f t="shared" si="149"/>
        <v>488532325</v>
      </c>
      <c r="V126" s="14">
        <f t="shared" si="150"/>
        <v>3035641433</v>
      </c>
      <c r="W126" s="13">
        <f t="shared" si="151"/>
        <v>875000</v>
      </c>
      <c r="X126" s="117">
        <f t="shared" si="152"/>
        <v>2.3233437361419067E-2</v>
      </c>
    </row>
    <row r="127" spans="1:24" s="6" customFormat="1" ht="25.5" customHeight="1" x14ac:dyDescent="0.2">
      <c r="A127" s="34" t="s">
        <v>185</v>
      </c>
      <c r="B127" s="18" t="s">
        <v>186</v>
      </c>
      <c r="C127" s="18" t="s">
        <v>48</v>
      </c>
      <c r="D127" s="14">
        <v>16730764943.5</v>
      </c>
      <c r="E127" s="14">
        <v>0</v>
      </c>
      <c r="F127" s="14">
        <v>0</v>
      </c>
      <c r="G127" s="14">
        <v>200000000</v>
      </c>
      <c r="H127" s="14">
        <v>0</v>
      </c>
      <c r="I127" s="14">
        <f>E127-F127+G127-H127</f>
        <v>200000000</v>
      </c>
      <c r="J127" s="14">
        <f>D127+I127</f>
        <v>16930764943.5</v>
      </c>
      <c r="K127" s="14">
        <v>170598157</v>
      </c>
      <c r="L127" s="14">
        <v>5056302809</v>
      </c>
      <c r="M127" s="14">
        <v>11984487116</v>
      </c>
      <c r="N127" s="14">
        <v>0</v>
      </c>
      <c r="O127" s="14">
        <v>2461912001</v>
      </c>
      <c r="P127" s="14">
        <v>8737816308</v>
      </c>
      <c r="Q127" s="76">
        <f t="shared" si="138"/>
        <v>807598328</v>
      </c>
      <c r="R127" s="14">
        <v>20699667</v>
      </c>
      <c r="S127" s="14">
        <v>545614254</v>
      </c>
      <c r="T127" s="14">
        <v>786898661</v>
      </c>
      <c r="U127" s="13">
        <f t="shared" si="149"/>
        <v>4946277827.5</v>
      </c>
      <c r="V127" s="14">
        <f t="shared" si="150"/>
        <v>3246670808</v>
      </c>
      <c r="W127" s="13">
        <f t="shared" si="151"/>
        <v>7930217980</v>
      </c>
      <c r="X127" s="117">
        <f t="shared" si="152"/>
        <v>0.51609105301261604</v>
      </c>
    </row>
    <row r="128" spans="1:24" s="6" customFormat="1" ht="18.75" customHeight="1" x14ac:dyDescent="0.2">
      <c r="A128" s="34" t="s">
        <v>187</v>
      </c>
      <c r="B128" s="18" t="s">
        <v>188</v>
      </c>
      <c r="C128" s="18" t="s">
        <v>48</v>
      </c>
      <c r="D128" s="14">
        <v>616500000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616500000</v>
      </c>
      <c r="K128" s="14">
        <v>0</v>
      </c>
      <c r="L128" s="14">
        <v>105000000</v>
      </c>
      <c r="M128" s="14">
        <v>279959609</v>
      </c>
      <c r="N128" s="14">
        <v>0</v>
      </c>
      <c r="O128" s="14">
        <v>99959609</v>
      </c>
      <c r="P128" s="14">
        <v>99959609</v>
      </c>
      <c r="Q128" s="76">
        <f t="shared" si="138"/>
        <v>0</v>
      </c>
      <c r="R128" s="14">
        <v>0</v>
      </c>
      <c r="S128" s="14">
        <v>0</v>
      </c>
      <c r="T128" s="14">
        <v>0</v>
      </c>
      <c r="U128" s="13">
        <f t="shared" si="149"/>
        <v>336540391</v>
      </c>
      <c r="V128" s="14">
        <f t="shared" si="150"/>
        <v>180000000</v>
      </c>
      <c r="W128" s="13">
        <f t="shared" si="151"/>
        <v>99959609</v>
      </c>
      <c r="X128" s="117">
        <f t="shared" si="152"/>
        <v>0.16214048499594486</v>
      </c>
    </row>
    <row r="129" spans="1:24" s="6" customFormat="1" ht="18.75" customHeight="1" x14ac:dyDescent="0.2">
      <c r="A129" s="34" t="s">
        <v>189</v>
      </c>
      <c r="B129" s="18" t="s">
        <v>190</v>
      </c>
      <c r="C129" s="18" t="s">
        <v>48</v>
      </c>
      <c r="D129" s="14">
        <v>150000000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150000000</v>
      </c>
      <c r="K129" s="14">
        <v>0</v>
      </c>
      <c r="L129" s="14">
        <v>27152926</v>
      </c>
      <c r="M129" s="14">
        <v>33450829</v>
      </c>
      <c r="N129" s="14">
        <v>0</v>
      </c>
      <c r="O129" s="14">
        <v>31309584</v>
      </c>
      <c r="P129" s="14">
        <v>33450829</v>
      </c>
      <c r="Q129" s="76">
        <f t="shared" si="138"/>
        <v>22216478</v>
      </c>
      <c r="R129" s="14">
        <v>3548120</v>
      </c>
      <c r="S129" s="14">
        <v>16993095</v>
      </c>
      <c r="T129" s="14">
        <v>18668358</v>
      </c>
      <c r="U129" s="13">
        <f t="shared" si="149"/>
        <v>116549171</v>
      </c>
      <c r="V129" s="14">
        <f t="shared" si="150"/>
        <v>0</v>
      </c>
      <c r="W129" s="13">
        <f t="shared" si="151"/>
        <v>11234351</v>
      </c>
      <c r="X129" s="117">
        <f t="shared" si="152"/>
        <v>0.22300552666666668</v>
      </c>
    </row>
    <row r="130" spans="1:24" s="6" customFormat="1" ht="18.75" customHeight="1" x14ac:dyDescent="0.2">
      <c r="A130" s="85" t="s">
        <v>383</v>
      </c>
      <c r="B130" s="80" t="s">
        <v>191</v>
      </c>
      <c r="C130" s="81" t="s">
        <v>32</v>
      </c>
      <c r="D130" s="82">
        <f t="shared" ref="D130:U130" si="153">D131+D155+D169</f>
        <v>129185241788</v>
      </c>
      <c r="E130" s="82">
        <f t="shared" si="153"/>
        <v>0</v>
      </c>
      <c r="F130" s="82">
        <f t="shared" si="153"/>
        <v>0</v>
      </c>
      <c r="G130" s="82">
        <f t="shared" si="153"/>
        <v>0</v>
      </c>
      <c r="H130" s="82">
        <f t="shared" si="153"/>
        <v>500000000</v>
      </c>
      <c r="I130" s="82">
        <f t="shared" si="153"/>
        <v>-500000000</v>
      </c>
      <c r="J130" s="82">
        <f t="shared" si="153"/>
        <v>128685241788</v>
      </c>
      <c r="K130" s="82">
        <f t="shared" si="153"/>
        <v>0</v>
      </c>
      <c r="L130" s="82">
        <f t="shared" si="153"/>
        <v>5304507180.0200005</v>
      </c>
      <c r="M130" s="82">
        <f t="shared" si="153"/>
        <v>12906327379.799999</v>
      </c>
      <c r="N130" s="82">
        <f t="shared" si="153"/>
        <v>0</v>
      </c>
      <c r="O130" s="82">
        <f t="shared" si="153"/>
        <v>5333085616.0200005</v>
      </c>
      <c r="P130" s="82">
        <f t="shared" si="153"/>
        <v>12901777379.799999</v>
      </c>
      <c r="Q130" s="96">
        <f t="shared" si="138"/>
        <v>12864325745.799999</v>
      </c>
      <c r="R130" s="82">
        <f t="shared" si="153"/>
        <v>224862162</v>
      </c>
      <c r="S130" s="82">
        <f t="shared" si="153"/>
        <v>10382021479.77</v>
      </c>
      <c r="T130" s="82">
        <f t="shared" si="153"/>
        <v>12639463583.799999</v>
      </c>
      <c r="U130" s="82">
        <f t="shared" si="153"/>
        <v>115778914408.2</v>
      </c>
      <c r="V130" s="82">
        <f>V131+V155+V169</f>
        <v>4550000</v>
      </c>
      <c r="W130" s="82">
        <f>W131+W155+W169</f>
        <v>37451634</v>
      </c>
      <c r="X130" s="115">
        <f>P130/J130</f>
        <v>0.1002584072620758</v>
      </c>
    </row>
    <row r="131" spans="1:24" s="6" customFormat="1" ht="18.75" customHeight="1" x14ac:dyDescent="0.2">
      <c r="A131" s="43" t="s">
        <v>384</v>
      </c>
      <c r="B131" s="44" t="s">
        <v>192</v>
      </c>
      <c r="C131" s="20" t="s">
        <v>32</v>
      </c>
      <c r="D131" s="45">
        <f t="shared" ref="D131:U131" si="154">D132+D149</f>
        <v>87068561788</v>
      </c>
      <c r="E131" s="45">
        <f t="shared" si="154"/>
        <v>0</v>
      </c>
      <c r="F131" s="45">
        <f t="shared" si="154"/>
        <v>0</v>
      </c>
      <c r="G131" s="45">
        <f t="shared" si="154"/>
        <v>0</v>
      </c>
      <c r="H131" s="45">
        <f t="shared" si="154"/>
        <v>0</v>
      </c>
      <c r="I131" s="45">
        <f t="shared" si="154"/>
        <v>0</v>
      </c>
      <c r="J131" s="45">
        <f t="shared" si="154"/>
        <v>87068561788</v>
      </c>
      <c r="K131" s="45">
        <f t="shared" si="154"/>
        <v>0</v>
      </c>
      <c r="L131" s="45">
        <f t="shared" si="154"/>
        <v>2912793856.6599998</v>
      </c>
      <c r="M131" s="45">
        <f t="shared" si="154"/>
        <v>8294167914.2199993</v>
      </c>
      <c r="N131" s="45">
        <f t="shared" si="154"/>
        <v>0</v>
      </c>
      <c r="O131" s="45">
        <f t="shared" si="154"/>
        <v>2912793856.6599998</v>
      </c>
      <c r="P131" s="45">
        <f t="shared" si="154"/>
        <v>8294167914.2199993</v>
      </c>
      <c r="Q131" s="76">
        <f t="shared" si="138"/>
        <v>8287089324.2199993</v>
      </c>
      <c r="R131" s="45">
        <f t="shared" si="154"/>
        <v>219689532</v>
      </c>
      <c r="S131" s="45">
        <f t="shared" si="154"/>
        <v>5860439828.2199993</v>
      </c>
      <c r="T131" s="45">
        <f t="shared" si="154"/>
        <v>8067399792.2199993</v>
      </c>
      <c r="U131" s="45">
        <f t="shared" si="154"/>
        <v>78774393873.779999</v>
      </c>
      <c r="V131" s="45">
        <f>V132+V149</f>
        <v>0</v>
      </c>
      <c r="W131" s="45">
        <f>W132+W149</f>
        <v>7078590</v>
      </c>
      <c r="X131" s="117">
        <f t="shared" ref="X131:X194" si="155">P131/J131</f>
        <v>9.5260192012992698E-2</v>
      </c>
    </row>
    <row r="132" spans="1:24" s="6" customFormat="1" ht="18.75" customHeight="1" x14ac:dyDescent="0.2">
      <c r="A132" s="43" t="s">
        <v>385</v>
      </c>
      <c r="B132" s="44" t="s">
        <v>193</v>
      </c>
      <c r="C132" s="20" t="s">
        <v>46</v>
      </c>
      <c r="D132" s="45">
        <f>D133</f>
        <v>53254330323</v>
      </c>
      <c r="E132" s="45">
        <f t="shared" ref="E132:W132" si="156">E133</f>
        <v>0</v>
      </c>
      <c r="F132" s="45">
        <f t="shared" si="156"/>
        <v>0</v>
      </c>
      <c r="G132" s="45">
        <f t="shared" si="156"/>
        <v>0</v>
      </c>
      <c r="H132" s="45">
        <f t="shared" si="156"/>
        <v>0</v>
      </c>
      <c r="I132" s="45">
        <f t="shared" si="156"/>
        <v>0</v>
      </c>
      <c r="J132" s="45">
        <f t="shared" si="156"/>
        <v>53254330323</v>
      </c>
      <c r="K132" s="45">
        <f t="shared" si="156"/>
        <v>0</v>
      </c>
      <c r="L132" s="45">
        <f t="shared" si="156"/>
        <v>2912793856.6599998</v>
      </c>
      <c r="M132" s="45">
        <f t="shared" si="156"/>
        <v>5119753820.6599998</v>
      </c>
      <c r="N132" s="45">
        <f t="shared" si="156"/>
        <v>0</v>
      </c>
      <c r="O132" s="45">
        <f t="shared" si="156"/>
        <v>2912793856.6599998</v>
      </c>
      <c r="P132" s="45">
        <f t="shared" si="156"/>
        <v>5119753820.6599998</v>
      </c>
      <c r="Q132" s="76">
        <f t="shared" si="138"/>
        <v>5112675230.6599998</v>
      </c>
      <c r="R132" s="45">
        <f t="shared" si="156"/>
        <v>219689532</v>
      </c>
      <c r="S132" s="45">
        <f t="shared" si="156"/>
        <v>2686025734.6599998</v>
      </c>
      <c r="T132" s="45">
        <f t="shared" si="156"/>
        <v>4892985698.6599998</v>
      </c>
      <c r="U132" s="45">
        <f t="shared" si="156"/>
        <v>48134576502.339996</v>
      </c>
      <c r="V132" s="45">
        <f t="shared" si="156"/>
        <v>0</v>
      </c>
      <c r="W132" s="45">
        <f t="shared" si="156"/>
        <v>7078590</v>
      </c>
      <c r="X132" s="117">
        <f t="shared" si="155"/>
        <v>9.6137793670627206E-2</v>
      </c>
    </row>
    <row r="133" spans="1:24" s="6" customFormat="1" ht="28.5" customHeight="1" x14ac:dyDescent="0.2">
      <c r="A133" s="35" t="s">
        <v>386</v>
      </c>
      <c r="B133" s="19" t="s">
        <v>194</v>
      </c>
      <c r="C133" s="20" t="s">
        <v>46</v>
      </c>
      <c r="D133" s="45">
        <f t="shared" ref="D133:U133" si="157">SUM(D134:D148)</f>
        <v>53254330323</v>
      </c>
      <c r="E133" s="45">
        <f t="shared" si="157"/>
        <v>0</v>
      </c>
      <c r="F133" s="45">
        <f t="shared" si="157"/>
        <v>0</v>
      </c>
      <c r="G133" s="45">
        <f t="shared" si="157"/>
        <v>0</v>
      </c>
      <c r="H133" s="45">
        <f t="shared" si="157"/>
        <v>0</v>
      </c>
      <c r="I133" s="45">
        <f t="shared" si="157"/>
        <v>0</v>
      </c>
      <c r="J133" s="45">
        <f t="shared" si="157"/>
        <v>53254330323</v>
      </c>
      <c r="K133" s="45">
        <f t="shared" si="157"/>
        <v>0</v>
      </c>
      <c r="L133" s="45">
        <f t="shared" si="157"/>
        <v>2912793856.6599998</v>
      </c>
      <c r="M133" s="45">
        <f t="shared" si="157"/>
        <v>5119753820.6599998</v>
      </c>
      <c r="N133" s="45">
        <f t="shared" si="157"/>
        <v>0</v>
      </c>
      <c r="O133" s="45">
        <f t="shared" si="157"/>
        <v>2912793856.6599998</v>
      </c>
      <c r="P133" s="45">
        <f t="shared" si="157"/>
        <v>5119753820.6599998</v>
      </c>
      <c r="Q133" s="76">
        <f t="shared" si="138"/>
        <v>5112675230.6599998</v>
      </c>
      <c r="R133" s="45">
        <f t="shared" si="157"/>
        <v>219689532</v>
      </c>
      <c r="S133" s="45">
        <f t="shared" si="157"/>
        <v>2686025734.6599998</v>
      </c>
      <c r="T133" s="45">
        <f t="shared" si="157"/>
        <v>4892985698.6599998</v>
      </c>
      <c r="U133" s="45">
        <f t="shared" si="157"/>
        <v>48134576502.339996</v>
      </c>
      <c r="V133" s="45">
        <f>SUM(V134:V148)</f>
        <v>0</v>
      </c>
      <c r="W133" s="45">
        <f>SUM(W134:W148)</f>
        <v>7078590</v>
      </c>
      <c r="X133" s="117">
        <f t="shared" si="155"/>
        <v>9.6137793670627206E-2</v>
      </c>
    </row>
    <row r="134" spans="1:24" s="6" customFormat="1" ht="18.75" customHeight="1" x14ac:dyDescent="0.2">
      <c r="A134" s="35" t="s">
        <v>387</v>
      </c>
      <c r="B134" s="19" t="s">
        <v>195</v>
      </c>
      <c r="C134" s="19" t="s">
        <v>48</v>
      </c>
      <c r="D134" s="14">
        <v>2625000000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2625000000</v>
      </c>
      <c r="K134" s="14">
        <v>0</v>
      </c>
      <c r="L134" s="14">
        <v>218750000</v>
      </c>
      <c r="M134" s="14">
        <v>437500000</v>
      </c>
      <c r="N134" s="14">
        <v>0</v>
      </c>
      <c r="O134" s="14">
        <v>218750000</v>
      </c>
      <c r="P134" s="14">
        <v>437500000</v>
      </c>
      <c r="Q134" s="76">
        <f t="shared" si="138"/>
        <v>437500000</v>
      </c>
      <c r="R134" s="14">
        <v>218750000</v>
      </c>
      <c r="S134" s="14">
        <v>0</v>
      </c>
      <c r="T134" s="14">
        <v>218750000</v>
      </c>
      <c r="U134" s="13">
        <f t="shared" ref="U134:U148" si="158">J134-M134</f>
        <v>2187500000</v>
      </c>
      <c r="V134" s="14">
        <f t="shared" ref="V134:V148" si="159">M134-P134</f>
        <v>0</v>
      </c>
      <c r="W134" s="13">
        <f t="shared" ref="W134:W148" si="160">P134-Q134</f>
        <v>0</v>
      </c>
      <c r="X134" s="117">
        <f t="shared" si="155"/>
        <v>0.16666666666666666</v>
      </c>
    </row>
    <row r="135" spans="1:24" s="6" customFormat="1" ht="18.75" customHeight="1" x14ac:dyDescent="0.2">
      <c r="A135" s="34" t="s">
        <v>388</v>
      </c>
      <c r="B135" s="18" t="s">
        <v>196</v>
      </c>
      <c r="C135" s="18" t="s">
        <v>48</v>
      </c>
      <c r="D135" s="14">
        <v>3734934000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3734934000</v>
      </c>
      <c r="K135" s="14">
        <v>0</v>
      </c>
      <c r="L135" s="14">
        <v>311244500</v>
      </c>
      <c r="M135" s="14">
        <v>622489000</v>
      </c>
      <c r="N135" s="14">
        <v>0</v>
      </c>
      <c r="O135" s="14">
        <v>311244500</v>
      </c>
      <c r="P135" s="14">
        <v>622489000</v>
      </c>
      <c r="Q135" s="76">
        <f t="shared" si="138"/>
        <v>622489000</v>
      </c>
      <c r="R135" s="14">
        <v>0</v>
      </c>
      <c r="S135" s="14">
        <v>311244500</v>
      </c>
      <c r="T135" s="14">
        <v>622489000</v>
      </c>
      <c r="U135" s="13">
        <f t="shared" si="158"/>
        <v>3112445000</v>
      </c>
      <c r="V135" s="14">
        <f t="shared" si="159"/>
        <v>0</v>
      </c>
      <c r="W135" s="13">
        <f t="shared" si="160"/>
        <v>0</v>
      </c>
      <c r="X135" s="117">
        <f t="shared" si="155"/>
        <v>0.16666666666666666</v>
      </c>
    </row>
    <row r="136" spans="1:24" s="6" customFormat="1" ht="18.75" customHeight="1" x14ac:dyDescent="0.2">
      <c r="A136" s="35" t="s">
        <v>389</v>
      </c>
      <c r="B136" s="19" t="s">
        <v>197</v>
      </c>
      <c r="C136" s="19" t="s">
        <v>48</v>
      </c>
      <c r="D136" s="14">
        <v>4284767690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4284767690</v>
      </c>
      <c r="K136" s="14">
        <v>0</v>
      </c>
      <c r="L136" s="14">
        <v>357063974</v>
      </c>
      <c r="M136" s="14">
        <v>714127948</v>
      </c>
      <c r="N136" s="14">
        <v>0</v>
      </c>
      <c r="O136" s="14">
        <v>357063974</v>
      </c>
      <c r="P136" s="14">
        <v>714127948</v>
      </c>
      <c r="Q136" s="76">
        <f t="shared" si="138"/>
        <v>714127948</v>
      </c>
      <c r="R136" s="14">
        <v>0</v>
      </c>
      <c r="S136" s="14">
        <v>357063974</v>
      </c>
      <c r="T136" s="14">
        <v>714127948</v>
      </c>
      <c r="U136" s="13">
        <f t="shared" si="158"/>
        <v>3570639742</v>
      </c>
      <c r="V136" s="14">
        <f t="shared" si="159"/>
        <v>0</v>
      </c>
      <c r="W136" s="13">
        <f t="shared" si="160"/>
        <v>0</v>
      </c>
      <c r="X136" s="117">
        <f t="shared" si="155"/>
        <v>0.16666666658887169</v>
      </c>
    </row>
    <row r="137" spans="1:24" s="6" customFormat="1" ht="18.75" customHeight="1" x14ac:dyDescent="0.2">
      <c r="A137" s="34" t="s">
        <v>390</v>
      </c>
      <c r="B137" s="18" t="s">
        <v>198</v>
      </c>
      <c r="C137" s="18" t="s">
        <v>48</v>
      </c>
      <c r="D137" s="14">
        <v>1653787929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1653787929</v>
      </c>
      <c r="K137" s="14">
        <v>0</v>
      </c>
      <c r="L137" s="14">
        <v>24246428</v>
      </c>
      <c r="M137" s="14">
        <v>24246428</v>
      </c>
      <c r="N137" s="14">
        <v>0</v>
      </c>
      <c r="O137" s="14">
        <v>24246428</v>
      </c>
      <c r="P137" s="14">
        <v>24246428</v>
      </c>
      <c r="Q137" s="76">
        <f t="shared" si="138"/>
        <v>24246428</v>
      </c>
      <c r="R137" s="14">
        <v>939532</v>
      </c>
      <c r="S137" s="14">
        <v>23306896</v>
      </c>
      <c r="T137" s="14">
        <v>23306896</v>
      </c>
      <c r="U137" s="13">
        <f t="shared" si="158"/>
        <v>1629541501</v>
      </c>
      <c r="V137" s="14">
        <f t="shared" si="159"/>
        <v>0</v>
      </c>
      <c r="W137" s="13">
        <f t="shared" si="160"/>
        <v>0</v>
      </c>
      <c r="X137" s="117">
        <f t="shared" si="155"/>
        <v>1.4661147039972136E-2</v>
      </c>
    </row>
    <row r="138" spans="1:24" s="6" customFormat="1" ht="18.75" customHeight="1" x14ac:dyDescent="0.2">
      <c r="A138" s="34" t="s">
        <v>391</v>
      </c>
      <c r="B138" s="18" t="s">
        <v>199</v>
      </c>
      <c r="C138" s="18" t="s">
        <v>48</v>
      </c>
      <c r="D138" s="14">
        <v>5710685500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5710685500</v>
      </c>
      <c r="K138" s="14">
        <v>0</v>
      </c>
      <c r="L138" s="14">
        <v>475890458</v>
      </c>
      <c r="M138" s="14">
        <v>475890458</v>
      </c>
      <c r="N138" s="14">
        <v>0</v>
      </c>
      <c r="O138" s="14">
        <v>475890458</v>
      </c>
      <c r="P138" s="14">
        <v>475890458</v>
      </c>
      <c r="Q138" s="76">
        <f t="shared" si="138"/>
        <v>475890458</v>
      </c>
      <c r="R138" s="14">
        <v>0</v>
      </c>
      <c r="S138" s="14">
        <v>475890458</v>
      </c>
      <c r="T138" s="14">
        <v>475890458</v>
      </c>
      <c r="U138" s="13">
        <f t="shared" si="158"/>
        <v>5234795042</v>
      </c>
      <c r="V138" s="14">
        <f t="shared" si="159"/>
        <v>0</v>
      </c>
      <c r="W138" s="13">
        <f t="shared" si="160"/>
        <v>0</v>
      </c>
      <c r="X138" s="117">
        <f t="shared" si="155"/>
        <v>8.3333333274963228E-2</v>
      </c>
    </row>
    <row r="139" spans="1:24" s="6" customFormat="1" ht="18.75" customHeight="1" x14ac:dyDescent="0.2">
      <c r="A139" s="35" t="s">
        <v>392</v>
      </c>
      <c r="B139" s="19" t="s">
        <v>200</v>
      </c>
      <c r="C139" s="19" t="s">
        <v>48</v>
      </c>
      <c r="D139" s="14">
        <v>6472110233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6472110233</v>
      </c>
      <c r="K139" s="14">
        <v>0</v>
      </c>
      <c r="L139" s="14">
        <v>0</v>
      </c>
      <c r="M139" s="14">
        <v>800000000</v>
      </c>
      <c r="N139" s="14">
        <v>0</v>
      </c>
      <c r="O139" s="14">
        <v>0</v>
      </c>
      <c r="P139" s="14">
        <v>800000000</v>
      </c>
      <c r="Q139" s="76">
        <f t="shared" si="138"/>
        <v>800000000</v>
      </c>
      <c r="R139" s="14">
        <v>0</v>
      </c>
      <c r="S139" s="14">
        <v>0</v>
      </c>
      <c r="T139" s="14">
        <v>800000000</v>
      </c>
      <c r="U139" s="13">
        <f t="shared" si="158"/>
        <v>5672110233</v>
      </c>
      <c r="V139" s="14">
        <f t="shared" si="159"/>
        <v>0</v>
      </c>
      <c r="W139" s="13">
        <f t="shared" si="160"/>
        <v>0</v>
      </c>
      <c r="X139" s="117">
        <f t="shared" si="155"/>
        <v>0.12360728899841036</v>
      </c>
    </row>
    <row r="140" spans="1:24" s="6" customFormat="1" ht="18.75" customHeight="1" x14ac:dyDescent="0.2">
      <c r="A140" s="35" t="s">
        <v>393</v>
      </c>
      <c r="B140" s="19" t="s">
        <v>201</v>
      </c>
      <c r="C140" s="19" t="s">
        <v>48</v>
      </c>
      <c r="D140" s="14">
        <v>326615666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326615666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76">
        <f t="shared" si="138"/>
        <v>0</v>
      </c>
      <c r="R140" s="14">
        <v>0</v>
      </c>
      <c r="S140" s="14">
        <v>0</v>
      </c>
      <c r="T140" s="14">
        <v>0</v>
      </c>
      <c r="U140" s="13">
        <f t="shared" si="158"/>
        <v>326615666</v>
      </c>
      <c r="V140" s="14">
        <f t="shared" si="159"/>
        <v>0</v>
      </c>
      <c r="W140" s="13">
        <f t="shared" si="160"/>
        <v>0</v>
      </c>
      <c r="X140" s="117">
        <f t="shared" si="155"/>
        <v>0</v>
      </c>
    </row>
    <row r="141" spans="1:24" s="6" customFormat="1" ht="18.75" customHeight="1" x14ac:dyDescent="0.2">
      <c r="A141" s="34" t="s">
        <v>394</v>
      </c>
      <c r="B141" s="18" t="s">
        <v>202</v>
      </c>
      <c r="C141" s="18" t="s">
        <v>48</v>
      </c>
      <c r="D141" s="14">
        <v>3935955450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3935955450</v>
      </c>
      <c r="K141" s="14">
        <v>0</v>
      </c>
      <c r="L141" s="14">
        <v>327996287</v>
      </c>
      <c r="M141" s="14">
        <v>655992574</v>
      </c>
      <c r="N141" s="14">
        <v>0</v>
      </c>
      <c r="O141" s="14">
        <v>327996287</v>
      </c>
      <c r="P141" s="14">
        <v>655992574</v>
      </c>
      <c r="Q141" s="76">
        <f t="shared" si="138"/>
        <v>655992574</v>
      </c>
      <c r="R141" s="14">
        <v>0</v>
      </c>
      <c r="S141" s="14">
        <v>327996287</v>
      </c>
      <c r="T141" s="14">
        <v>655992574</v>
      </c>
      <c r="U141" s="13">
        <f t="shared" si="158"/>
        <v>3279962876</v>
      </c>
      <c r="V141" s="14">
        <f t="shared" si="159"/>
        <v>0</v>
      </c>
      <c r="W141" s="13">
        <f t="shared" si="160"/>
        <v>0</v>
      </c>
      <c r="X141" s="117">
        <f t="shared" si="155"/>
        <v>0.16666666641259875</v>
      </c>
    </row>
    <row r="142" spans="1:24" s="6" customFormat="1" ht="18.75" customHeight="1" x14ac:dyDescent="0.2">
      <c r="A142" s="35" t="s">
        <v>395</v>
      </c>
      <c r="B142" s="19" t="s">
        <v>203</v>
      </c>
      <c r="C142" s="19" t="s">
        <v>48</v>
      </c>
      <c r="D142" s="14">
        <v>82940750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82940750</v>
      </c>
      <c r="K142" s="14">
        <v>0</v>
      </c>
      <c r="L142" s="14">
        <v>82940750</v>
      </c>
      <c r="M142" s="14">
        <v>82940750</v>
      </c>
      <c r="N142" s="14">
        <v>0</v>
      </c>
      <c r="O142" s="14">
        <v>82940750</v>
      </c>
      <c r="P142" s="14">
        <v>82940750</v>
      </c>
      <c r="Q142" s="76">
        <f t="shared" si="138"/>
        <v>82940750</v>
      </c>
      <c r="R142" s="14">
        <v>0</v>
      </c>
      <c r="S142" s="14">
        <v>82940750</v>
      </c>
      <c r="T142" s="14">
        <v>82940750</v>
      </c>
      <c r="U142" s="13">
        <f t="shared" si="158"/>
        <v>0</v>
      </c>
      <c r="V142" s="14">
        <f t="shared" si="159"/>
        <v>0</v>
      </c>
      <c r="W142" s="13">
        <f t="shared" si="160"/>
        <v>0</v>
      </c>
      <c r="X142" s="117">
        <f t="shared" si="155"/>
        <v>1</v>
      </c>
    </row>
    <row r="143" spans="1:24" s="6" customFormat="1" ht="18.75" customHeight="1" x14ac:dyDescent="0.2">
      <c r="A143" s="34" t="s">
        <v>396</v>
      </c>
      <c r="B143" s="18" t="s">
        <v>203</v>
      </c>
      <c r="C143" s="18" t="s">
        <v>204</v>
      </c>
      <c r="D143" s="14">
        <v>16538194803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16538194803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76">
        <f t="shared" si="138"/>
        <v>0</v>
      </c>
      <c r="R143" s="14">
        <v>0</v>
      </c>
      <c r="S143" s="14">
        <v>0</v>
      </c>
      <c r="T143" s="14">
        <v>0</v>
      </c>
      <c r="U143" s="13">
        <f t="shared" si="158"/>
        <v>16538194803</v>
      </c>
      <c r="V143" s="14">
        <f t="shared" si="159"/>
        <v>0</v>
      </c>
      <c r="W143" s="13">
        <f t="shared" si="160"/>
        <v>0</v>
      </c>
      <c r="X143" s="117">
        <f t="shared" si="155"/>
        <v>0</v>
      </c>
    </row>
    <row r="144" spans="1:24" s="6" customFormat="1" ht="26.25" customHeight="1" x14ac:dyDescent="0.2">
      <c r="A144" s="34" t="s">
        <v>397</v>
      </c>
      <c r="B144" s="18" t="s">
        <v>194</v>
      </c>
      <c r="C144" s="18"/>
      <c r="D144" s="14">
        <v>92409865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92409865</v>
      </c>
      <c r="K144" s="14">
        <v>0</v>
      </c>
      <c r="L144" s="14">
        <v>7078590</v>
      </c>
      <c r="M144" s="14">
        <v>7078590</v>
      </c>
      <c r="N144" s="14">
        <v>0</v>
      </c>
      <c r="O144" s="14">
        <v>7078590</v>
      </c>
      <c r="P144" s="14">
        <v>7078590</v>
      </c>
      <c r="Q144" s="76">
        <f t="shared" si="138"/>
        <v>0</v>
      </c>
      <c r="R144" s="14">
        <v>0</v>
      </c>
      <c r="S144" s="14">
        <v>0</v>
      </c>
      <c r="T144" s="14">
        <v>0</v>
      </c>
      <c r="U144" s="13">
        <f t="shared" si="158"/>
        <v>85331275</v>
      </c>
      <c r="V144" s="14">
        <f t="shared" si="159"/>
        <v>0</v>
      </c>
      <c r="W144" s="13">
        <f t="shared" si="160"/>
        <v>7078590</v>
      </c>
      <c r="X144" s="117">
        <f t="shared" si="155"/>
        <v>7.6599938761949274E-2</v>
      </c>
    </row>
    <row r="145" spans="1:24" s="6" customFormat="1" ht="18.75" customHeight="1" x14ac:dyDescent="0.2">
      <c r="A145" s="34" t="s">
        <v>423</v>
      </c>
      <c r="B145" s="12" t="s">
        <v>424</v>
      </c>
      <c r="C145" s="18"/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76">
        <f t="shared" si="138"/>
        <v>0</v>
      </c>
      <c r="R145" s="14">
        <v>0</v>
      </c>
      <c r="S145" s="14">
        <v>0</v>
      </c>
      <c r="T145" s="14">
        <v>0</v>
      </c>
      <c r="U145" s="13">
        <f t="shared" si="158"/>
        <v>0</v>
      </c>
      <c r="V145" s="14">
        <f t="shared" si="159"/>
        <v>0</v>
      </c>
      <c r="W145" s="13">
        <f t="shared" si="160"/>
        <v>0</v>
      </c>
      <c r="X145" s="117" t="e">
        <f t="shared" si="155"/>
        <v>#DIV/0!</v>
      </c>
    </row>
    <row r="146" spans="1:24" s="6" customFormat="1" ht="18.75" customHeight="1" x14ac:dyDescent="0.2">
      <c r="A146" s="34" t="s">
        <v>432</v>
      </c>
      <c r="B146" s="12" t="s">
        <v>433</v>
      </c>
      <c r="C146" s="18"/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76">
        <f t="shared" si="138"/>
        <v>0</v>
      </c>
      <c r="R146" s="14">
        <v>0</v>
      </c>
      <c r="S146" s="14">
        <v>0</v>
      </c>
      <c r="T146" s="14">
        <v>0</v>
      </c>
      <c r="U146" s="13">
        <f t="shared" si="158"/>
        <v>0</v>
      </c>
      <c r="V146" s="14">
        <f t="shared" si="159"/>
        <v>0</v>
      </c>
      <c r="W146" s="13">
        <f t="shared" si="160"/>
        <v>0</v>
      </c>
      <c r="X146" s="117" t="e">
        <f t="shared" si="155"/>
        <v>#DIV/0!</v>
      </c>
    </row>
    <row r="147" spans="1:24" s="6" customFormat="1" ht="18.75" customHeight="1" x14ac:dyDescent="0.2">
      <c r="A147" s="34" t="s">
        <v>1577</v>
      </c>
      <c r="B147" s="12" t="s">
        <v>1579</v>
      </c>
      <c r="C147" s="18"/>
      <c r="D147" s="14">
        <v>2302862437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2302862437</v>
      </c>
      <c r="K147" s="14">
        <v>0</v>
      </c>
      <c r="L147" s="14">
        <v>191905203</v>
      </c>
      <c r="M147" s="14">
        <v>383810406</v>
      </c>
      <c r="N147" s="14">
        <v>0</v>
      </c>
      <c r="O147" s="14">
        <v>191905203</v>
      </c>
      <c r="P147" s="14">
        <v>383810406</v>
      </c>
      <c r="Q147" s="76">
        <f t="shared" si="138"/>
        <v>383810406</v>
      </c>
      <c r="R147" s="14">
        <v>0</v>
      </c>
      <c r="S147" s="14">
        <v>191905203</v>
      </c>
      <c r="T147" s="14">
        <v>383810406</v>
      </c>
      <c r="U147" s="13">
        <f t="shared" si="158"/>
        <v>1919052031</v>
      </c>
      <c r="V147" s="14">
        <f t="shared" si="159"/>
        <v>0</v>
      </c>
      <c r="W147" s="13">
        <f t="shared" si="160"/>
        <v>0</v>
      </c>
      <c r="X147" s="117">
        <f t="shared" si="155"/>
        <v>0.16666666659429297</v>
      </c>
    </row>
    <row r="148" spans="1:24" s="6" customFormat="1" ht="18" customHeight="1" x14ac:dyDescent="0.2">
      <c r="A148" s="34" t="s">
        <v>1578</v>
      </c>
      <c r="B148" s="12" t="s">
        <v>337</v>
      </c>
      <c r="C148" s="18" t="s">
        <v>205</v>
      </c>
      <c r="D148" s="14">
        <v>5494066000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5494066000</v>
      </c>
      <c r="K148" s="14">
        <v>0</v>
      </c>
      <c r="L148" s="14">
        <v>915677666.65999997</v>
      </c>
      <c r="M148" s="14">
        <v>915677666.65999997</v>
      </c>
      <c r="N148" s="14">
        <v>0</v>
      </c>
      <c r="O148" s="14">
        <v>915677666.65999997</v>
      </c>
      <c r="P148" s="14">
        <v>915677666.65999997</v>
      </c>
      <c r="Q148" s="76">
        <f t="shared" si="138"/>
        <v>915677666.65999997</v>
      </c>
      <c r="R148" s="14">
        <v>0</v>
      </c>
      <c r="S148" s="14">
        <v>915677666.65999997</v>
      </c>
      <c r="T148" s="14">
        <v>915677666.65999997</v>
      </c>
      <c r="U148" s="13">
        <f t="shared" si="158"/>
        <v>4578388333.3400002</v>
      </c>
      <c r="V148" s="14">
        <f t="shared" si="159"/>
        <v>0</v>
      </c>
      <c r="W148" s="13">
        <f t="shared" si="160"/>
        <v>0</v>
      </c>
      <c r="X148" s="117">
        <f t="shared" si="155"/>
        <v>0.16666666666545324</v>
      </c>
    </row>
    <row r="149" spans="1:24" s="6" customFormat="1" ht="18.75" customHeight="1" x14ac:dyDescent="0.2">
      <c r="A149" s="43" t="s">
        <v>398</v>
      </c>
      <c r="B149" s="44" t="s">
        <v>206</v>
      </c>
      <c r="C149" s="20" t="s">
        <v>32</v>
      </c>
      <c r="D149" s="45">
        <f>D150</f>
        <v>33814231465</v>
      </c>
      <c r="E149" s="45">
        <f t="shared" ref="E149:W151" si="161">E150</f>
        <v>0</v>
      </c>
      <c r="F149" s="45">
        <f t="shared" si="161"/>
        <v>0</v>
      </c>
      <c r="G149" s="45">
        <f t="shared" si="161"/>
        <v>0</v>
      </c>
      <c r="H149" s="45">
        <f t="shared" si="161"/>
        <v>0</v>
      </c>
      <c r="I149" s="45">
        <f t="shared" si="161"/>
        <v>0</v>
      </c>
      <c r="J149" s="45">
        <f t="shared" si="161"/>
        <v>33814231465</v>
      </c>
      <c r="K149" s="45">
        <f t="shared" si="161"/>
        <v>0</v>
      </c>
      <c r="L149" s="45">
        <f t="shared" si="161"/>
        <v>0</v>
      </c>
      <c r="M149" s="45">
        <f t="shared" si="161"/>
        <v>3174414093.5599999</v>
      </c>
      <c r="N149" s="45">
        <f t="shared" si="161"/>
        <v>0</v>
      </c>
      <c r="O149" s="45">
        <f t="shared" si="161"/>
        <v>0</v>
      </c>
      <c r="P149" s="45">
        <f t="shared" si="161"/>
        <v>3174414093.5599999</v>
      </c>
      <c r="Q149" s="45">
        <f t="shared" si="138"/>
        <v>3174414093.5599999</v>
      </c>
      <c r="R149" s="45">
        <f t="shared" si="161"/>
        <v>0</v>
      </c>
      <c r="S149" s="45">
        <f t="shared" si="161"/>
        <v>3174414093.5599999</v>
      </c>
      <c r="T149" s="45">
        <f t="shared" si="161"/>
        <v>3174414093.5599999</v>
      </c>
      <c r="U149" s="45">
        <f t="shared" si="161"/>
        <v>30639817371.439999</v>
      </c>
      <c r="V149" s="45">
        <f t="shared" si="161"/>
        <v>0</v>
      </c>
      <c r="W149" s="45">
        <f t="shared" si="161"/>
        <v>0</v>
      </c>
      <c r="X149" s="117">
        <f t="shared" si="155"/>
        <v>9.387804944926019E-2</v>
      </c>
    </row>
    <row r="150" spans="1:24" s="6" customFormat="1" ht="18.75" customHeight="1" x14ac:dyDescent="0.2">
      <c r="A150" s="43" t="s">
        <v>207</v>
      </c>
      <c r="B150" s="44" t="s">
        <v>208</v>
      </c>
      <c r="C150" s="20" t="s">
        <v>32</v>
      </c>
      <c r="D150" s="45">
        <f>D151</f>
        <v>33814231465</v>
      </c>
      <c r="E150" s="45">
        <f t="shared" si="161"/>
        <v>0</v>
      </c>
      <c r="F150" s="45">
        <f t="shared" si="161"/>
        <v>0</v>
      </c>
      <c r="G150" s="45">
        <f t="shared" si="161"/>
        <v>0</v>
      </c>
      <c r="H150" s="45">
        <f t="shared" si="161"/>
        <v>0</v>
      </c>
      <c r="I150" s="45">
        <f t="shared" si="161"/>
        <v>0</v>
      </c>
      <c r="J150" s="45">
        <f t="shared" si="161"/>
        <v>33814231465</v>
      </c>
      <c r="K150" s="45">
        <f t="shared" si="161"/>
        <v>0</v>
      </c>
      <c r="L150" s="45">
        <f t="shared" si="161"/>
        <v>0</v>
      </c>
      <c r="M150" s="45">
        <f t="shared" si="161"/>
        <v>3174414093.5599999</v>
      </c>
      <c r="N150" s="45">
        <f t="shared" si="161"/>
        <v>0</v>
      </c>
      <c r="O150" s="45">
        <f t="shared" si="161"/>
        <v>0</v>
      </c>
      <c r="P150" s="45">
        <f t="shared" si="161"/>
        <v>3174414093.5599999</v>
      </c>
      <c r="Q150" s="45">
        <f t="shared" si="138"/>
        <v>3174414093.5599999</v>
      </c>
      <c r="R150" s="45">
        <f t="shared" si="161"/>
        <v>0</v>
      </c>
      <c r="S150" s="45">
        <f t="shared" si="161"/>
        <v>3174414093.5599999</v>
      </c>
      <c r="T150" s="45">
        <f t="shared" si="161"/>
        <v>3174414093.5599999</v>
      </c>
      <c r="U150" s="45">
        <f t="shared" si="161"/>
        <v>30639817371.439999</v>
      </c>
      <c r="V150" s="45">
        <f t="shared" si="161"/>
        <v>0</v>
      </c>
      <c r="W150" s="45">
        <f t="shared" si="161"/>
        <v>0</v>
      </c>
      <c r="X150" s="117">
        <f t="shared" si="155"/>
        <v>9.387804944926019E-2</v>
      </c>
    </row>
    <row r="151" spans="1:24" s="6" customFormat="1" ht="22.5" customHeight="1" x14ac:dyDescent="0.2">
      <c r="A151" s="43" t="s">
        <v>209</v>
      </c>
      <c r="B151" s="44" t="s">
        <v>210</v>
      </c>
      <c r="C151" s="20" t="s">
        <v>32</v>
      </c>
      <c r="D151" s="45">
        <f>D152</f>
        <v>33814231465</v>
      </c>
      <c r="E151" s="45">
        <f t="shared" si="161"/>
        <v>0</v>
      </c>
      <c r="F151" s="45">
        <f t="shared" si="161"/>
        <v>0</v>
      </c>
      <c r="G151" s="45">
        <f t="shared" si="161"/>
        <v>0</v>
      </c>
      <c r="H151" s="45">
        <f t="shared" si="161"/>
        <v>0</v>
      </c>
      <c r="I151" s="45">
        <f t="shared" si="161"/>
        <v>0</v>
      </c>
      <c r="J151" s="45">
        <f t="shared" si="161"/>
        <v>33814231465</v>
      </c>
      <c r="K151" s="45">
        <f t="shared" si="161"/>
        <v>0</v>
      </c>
      <c r="L151" s="45">
        <f t="shared" si="161"/>
        <v>0</v>
      </c>
      <c r="M151" s="45">
        <f t="shared" si="161"/>
        <v>3174414093.5599999</v>
      </c>
      <c r="N151" s="45">
        <f t="shared" si="161"/>
        <v>0</v>
      </c>
      <c r="O151" s="45">
        <f t="shared" si="161"/>
        <v>0</v>
      </c>
      <c r="P151" s="45">
        <f t="shared" si="161"/>
        <v>3174414093.5599999</v>
      </c>
      <c r="Q151" s="45">
        <f t="shared" si="138"/>
        <v>3174414093.5599999</v>
      </c>
      <c r="R151" s="45">
        <f t="shared" si="161"/>
        <v>0</v>
      </c>
      <c r="S151" s="45">
        <f t="shared" si="161"/>
        <v>3174414093.5599999</v>
      </c>
      <c r="T151" s="45">
        <f t="shared" si="161"/>
        <v>3174414093.5599999</v>
      </c>
      <c r="U151" s="45">
        <f t="shared" si="161"/>
        <v>30639817371.439999</v>
      </c>
      <c r="V151" s="45">
        <f t="shared" si="161"/>
        <v>0</v>
      </c>
      <c r="W151" s="45">
        <f t="shared" si="161"/>
        <v>0</v>
      </c>
      <c r="X151" s="117">
        <f t="shared" si="155"/>
        <v>9.387804944926019E-2</v>
      </c>
    </row>
    <row r="152" spans="1:24" s="6" customFormat="1" ht="27" customHeight="1" x14ac:dyDescent="0.2">
      <c r="A152" s="43" t="s">
        <v>211</v>
      </c>
      <c r="B152" s="44" t="s">
        <v>212</v>
      </c>
      <c r="C152" s="20" t="s">
        <v>32</v>
      </c>
      <c r="D152" s="45">
        <f>D153+D154</f>
        <v>33814231465</v>
      </c>
      <c r="E152" s="45">
        <f t="shared" ref="E152:W152" si="162">E153+E154</f>
        <v>0</v>
      </c>
      <c r="F152" s="45">
        <f t="shared" si="162"/>
        <v>0</v>
      </c>
      <c r="G152" s="45">
        <f t="shared" si="162"/>
        <v>0</v>
      </c>
      <c r="H152" s="45">
        <f t="shared" si="162"/>
        <v>0</v>
      </c>
      <c r="I152" s="45">
        <f t="shared" si="162"/>
        <v>0</v>
      </c>
      <c r="J152" s="45">
        <f t="shared" si="162"/>
        <v>33814231465</v>
      </c>
      <c r="K152" s="45">
        <f t="shared" si="162"/>
        <v>0</v>
      </c>
      <c r="L152" s="45">
        <f t="shared" si="162"/>
        <v>0</v>
      </c>
      <c r="M152" s="45">
        <f t="shared" si="162"/>
        <v>3174414093.5599999</v>
      </c>
      <c r="N152" s="45">
        <f t="shared" si="162"/>
        <v>0</v>
      </c>
      <c r="O152" s="45">
        <f t="shared" si="162"/>
        <v>0</v>
      </c>
      <c r="P152" s="45">
        <f t="shared" si="162"/>
        <v>3174414093.5599999</v>
      </c>
      <c r="Q152" s="45">
        <f t="shared" si="138"/>
        <v>3174414093.5599999</v>
      </c>
      <c r="R152" s="45">
        <f t="shared" si="162"/>
        <v>0</v>
      </c>
      <c r="S152" s="45">
        <f t="shared" si="162"/>
        <v>3174414093.5599999</v>
      </c>
      <c r="T152" s="45">
        <f t="shared" si="162"/>
        <v>3174414093.5599999</v>
      </c>
      <c r="U152" s="45">
        <f t="shared" si="162"/>
        <v>30639817371.439999</v>
      </c>
      <c r="V152" s="45">
        <f t="shared" si="162"/>
        <v>0</v>
      </c>
      <c r="W152" s="45">
        <f t="shared" si="162"/>
        <v>0</v>
      </c>
      <c r="X152" s="117">
        <f t="shared" si="155"/>
        <v>9.387804944926019E-2</v>
      </c>
    </row>
    <row r="153" spans="1:24" s="6" customFormat="1" ht="18.75" customHeight="1" x14ac:dyDescent="0.2">
      <c r="A153" s="34" t="s">
        <v>213</v>
      </c>
      <c r="B153" s="18" t="s">
        <v>214</v>
      </c>
      <c r="C153" s="18" t="s">
        <v>215</v>
      </c>
      <c r="D153" s="14">
        <v>33472408068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33472408068</v>
      </c>
      <c r="K153" s="14">
        <v>0</v>
      </c>
      <c r="L153" s="14">
        <v>0</v>
      </c>
      <c r="M153" s="14">
        <v>3153882702.5599999</v>
      </c>
      <c r="N153" s="14">
        <v>0</v>
      </c>
      <c r="O153" s="14">
        <v>0</v>
      </c>
      <c r="P153" s="14">
        <v>3153882702.5599999</v>
      </c>
      <c r="Q153" s="76">
        <f t="shared" si="138"/>
        <v>3153882702.5599999</v>
      </c>
      <c r="R153" s="14">
        <v>0</v>
      </c>
      <c r="S153" s="14">
        <v>3153882702.5599999</v>
      </c>
      <c r="T153" s="14">
        <v>3153882702.5599999</v>
      </c>
      <c r="U153" s="13">
        <f t="shared" ref="U153:U154" si="163">J153-M153</f>
        <v>30318525365.439999</v>
      </c>
      <c r="V153" s="14">
        <f t="shared" ref="V153:V154" si="164">M153-P153</f>
        <v>0</v>
      </c>
      <c r="W153" s="13">
        <f t="shared" ref="W153:W154" si="165">P153-Q153</f>
        <v>0</v>
      </c>
      <c r="X153" s="117">
        <f t="shared" si="155"/>
        <v>9.4223358419651543E-2</v>
      </c>
    </row>
    <row r="154" spans="1:24" s="6" customFormat="1" ht="18.75" customHeight="1" x14ac:dyDescent="0.2">
      <c r="A154" s="34" t="s">
        <v>216</v>
      </c>
      <c r="B154" s="18" t="s">
        <v>217</v>
      </c>
      <c r="C154" s="18" t="s">
        <v>215</v>
      </c>
      <c r="D154" s="14">
        <v>341823397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341823397</v>
      </c>
      <c r="K154" s="14">
        <v>0</v>
      </c>
      <c r="L154" s="14">
        <v>0</v>
      </c>
      <c r="M154" s="14">
        <v>20531391</v>
      </c>
      <c r="N154" s="14">
        <v>0</v>
      </c>
      <c r="O154" s="14">
        <v>0</v>
      </c>
      <c r="P154" s="14">
        <v>20531391</v>
      </c>
      <c r="Q154" s="76">
        <f t="shared" si="138"/>
        <v>20531391</v>
      </c>
      <c r="R154" s="14">
        <v>0</v>
      </c>
      <c r="S154" s="14">
        <v>20531391</v>
      </c>
      <c r="T154" s="14">
        <v>20531391</v>
      </c>
      <c r="U154" s="13">
        <f t="shared" si="163"/>
        <v>321292006</v>
      </c>
      <c r="V154" s="14">
        <f t="shared" si="164"/>
        <v>0</v>
      </c>
      <c r="W154" s="13">
        <f t="shared" si="165"/>
        <v>0</v>
      </c>
      <c r="X154" s="117">
        <f t="shared" si="155"/>
        <v>6.0064323215417582E-2</v>
      </c>
    </row>
    <row r="155" spans="1:24" s="6" customFormat="1" ht="18.75" customHeight="1" x14ac:dyDescent="0.2">
      <c r="A155" s="43" t="s">
        <v>399</v>
      </c>
      <c r="B155" s="44" t="s">
        <v>218</v>
      </c>
      <c r="C155" s="20" t="s">
        <v>46</v>
      </c>
      <c r="D155" s="45">
        <f>D156</f>
        <v>42016680000</v>
      </c>
      <c r="E155" s="45">
        <f t="shared" ref="E155:W155" si="166">E156</f>
        <v>0</v>
      </c>
      <c r="F155" s="45">
        <f t="shared" si="166"/>
        <v>0</v>
      </c>
      <c r="G155" s="45">
        <f t="shared" si="166"/>
        <v>0</v>
      </c>
      <c r="H155" s="45">
        <f t="shared" si="166"/>
        <v>500000000</v>
      </c>
      <c r="I155" s="45">
        <f t="shared" si="166"/>
        <v>-500000000</v>
      </c>
      <c r="J155" s="45">
        <f t="shared" si="166"/>
        <v>41516680000</v>
      </c>
      <c r="K155" s="45">
        <f t="shared" si="166"/>
        <v>0</v>
      </c>
      <c r="L155" s="45">
        <f t="shared" si="166"/>
        <v>2386883323.3600001</v>
      </c>
      <c r="M155" s="45">
        <f t="shared" si="166"/>
        <v>4597319465.5799999</v>
      </c>
      <c r="N155" s="45">
        <f t="shared" si="166"/>
        <v>0</v>
      </c>
      <c r="O155" s="45">
        <f t="shared" si="166"/>
        <v>2410001759.3600001</v>
      </c>
      <c r="P155" s="45">
        <f t="shared" si="166"/>
        <v>4597319465.5799999</v>
      </c>
      <c r="Q155" s="45">
        <f t="shared" si="138"/>
        <v>4566946421.5799999</v>
      </c>
      <c r="R155" s="45">
        <f t="shared" si="166"/>
        <v>4542630</v>
      </c>
      <c r="S155" s="45">
        <f t="shared" si="166"/>
        <v>4511921651.5500002</v>
      </c>
      <c r="T155" s="45">
        <f t="shared" si="166"/>
        <v>4562403791.5799999</v>
      </c>
      <c r="U155" s="45">
        <f t="shared" si="166"/>
        <v>36919360534.419998</v>
      </c>
      <c r="V155" s="45">
        <f t="shared" si="166"/>
        <v>0</v>
      </c>
      <c r="W155" s="45">
        <f t="shared" si="166"/>
        <v>30373044</v>
      </c>
      <c r="X155" s="117">
        <f t="shared" si="155"/>
        <v>0.11073427512941786</v>
      </c>
    </row>
    <row r="156" spans="1:24" s="6" customFormat="1" ht="26.25" customHeight="1" x14ac:dyDescent="0.2">
      <c r="A156" s="43" t="s">
        <v>400</v>
      </c>
      <c r="B156" s="44" t="s">
        <v>219</v>
      </c>
      <c r="C156" s="20" t="s">
        <v>46</v>
      </c>
      <c r="D156" s="45">
        <f t="shared" ref="D156:W156" si="167">D157+D162+D165+D167+D168</f>
        <v>42016680000</v>
      </c>
      <c r="E156" s="45">
        <f t="shared" si="167"/>
        <v>0</v>
      </c>
      <c r="F156" s="45">
        <f t="shared" si="167"/>
        <v>0</v>
      </c>
      <c r="G156" s="45">
        <f t="shared" si="167"/>
        <v>0</v>
      </c>
      <c r="H156" s="45">
        <f t="shared" si="167"/>
        <v>500000000</v>
      </c>
      <c r="I156" s="45">
        <f t="shared" si="167"/>
        <v>-500000000</v>
      </c>
      <c r="J156" s="45">
        <f t="shared" si="167"/>
        <v>41516680000</v>
      </c>
      <c r="K156" s="45">
        <f t="shared" si="167"/>
        <v>0</v>
      </c>
      <c r="L156" s="45">
        <f t="shared" si="167"/>
        <v>2386883323.3600001</v>
      </c>
      <c r="M156" s="45">
        <f t="shared" si="167"/>
        <v>4597319465.5799999</v>
      </c>
      <c r="N156" s="45">
        <f t="shared" si="167"/>
        <v>0</v>
      </c>
      <c r="O156" s="45">
        <f t="shared" si="167"/>
        <v>2410001759.3600001</v>
      </c>
      <c r="P156" s="45">
        <f t="shared" si="167"/>
        <v>4597319465.5799999</v>
      </c>
      <c r="Q156" s="45">
        <f t="shared" si="138"/>
        <v>4566946421.5799999</v>
      </c>
      <c r="R156" s="45">
        <f t="shared" si="167"/>
        <v>4542630</v>
      </c>
      <c r="S156" s="45">
        <f t="shared" si="167"/>
        <v>4511921651.5500002</v>
      </c>
      <c r="T156" s="45">
        <f t="shared" si="167"/>
        <v>4562403791.5799999</v>
      </c>
      <c r="U156" s="45">
        <f t="shared" si="167"/>
        <v>36919360534.419998</v>
      </c>
      <c r="V156" s="45">
        <f t="shared" si="167"/>
        <v>0</v>
      </c>
      <c r="W156" s="45">
        <f t="shared" si="167"/>
        <v>30373044</v>
      </c>
      <c r="X156" s="117">
        <f t="shared" si="155"/>
        <v>0.11073427512941786</v>
      </c>
    </row>
    <row r="157" spans="1:24" s="6" customFormat="1" ht="18.75" customHeight="1" x14ac:dyDescent="0.2">
      <c r="A157" s="43" t="s">
        <v>401</v>
      </c>
      <c r="B157" s="44" t="s">
        <v>220</v>
      </c>
      <c r="C157" s="20" t="s">
        <v>46</v>
      </c>
      <c r="D157" s="45">
        <f>D158</f>
        <v>41000000000</v>
      </c>
      <c r="E157" s="45">
        <f t="shared" ref="E157:W157" si="168">E158</f>
        <v>0</v>
      </c>
      <c r="F157" s="45">
        <f t="shared" si="168"/>
        <v>0</v>
      </c>
      <c r="G157" s="45">
        <f t="shared" si="168"/>
        <v>0</v>
      </c>
      <c r="H157" s="45">
        <f t="shared" si="168"/>
        <v>500000000</v>
      </c>
      <c r="I157" s="45">
        <f t="shared" si="168"/>
        <v>-500000000</v>
      </c>
      <c r="J157" s="45">
        <f t="shared" si="168"/>
        <v>40500000000</v>
      </c>
      <c r="K157" s="45">
        <f t="shared" si="168"/>
        <v>0</v>
      </c>
      <c r="L157" s="45">
        <f t="shared" si="168"/>
        <v>2120540130</v>
      </c>
      <c r="M157" s="45">
        <f t="shared" si="168"/>
        <v>4248954684</v>
      </c>
      <c r="N157" s="45">
        <f t="shared" si="168"/>
        <v>0</v>
      </c>
      <c r="O157" s="45">
        <f t="shared" si="168"/>
        <v>2120540130</v>
      </c>
      <c r="P157" s="45">
        <f t="shared" si="168"/>
        <v>4248954684</v>
      </c>
      <c r="Q157" s="45">
        <f t="shared" si="138"/>
        <v>4248954684</v>
      </c>
      <c r="R157" s="45">
        <f t="shared" si="168"/>
        <v>0</v>
      </c>
      <c r="S157" s="45">
        <f t="shared" si="168"/>
        <v>4248954684</v>
      </c>
      <c r="T157" s="45">
        <f t="shared" si="168"/>
        <v>4248954684</v>
      </c>
      <c r="U157" s="45">
        <f t="shared" si="168"/>
        <v>36251045316</v>
      </c>
      <c r="V157" s="45">
        <f t="shared" si="168"/>
        <v>0</v>
      </c>
      <c r="W157" s="45">
        <f t="shared" si="168"/>
        <v>0</v>
      </c>
      <c r="X157" s="117">
        <f t="shared" si="155"/>
        <v>0.10491246133333333</v>
      </c>
    </row>
    <row r="158" spans="1:24" s="6" customFormat="1" ht="29.25" customHeight="1" x14ac:dyDescent="0.2">
      <c r="A158" s="43" t="s">
        <v>402</v>
      </c>
      <c r="B158" s="44" t="s">
        <v>221</v>
      </c>
      <c r="C158" s="20" t="s">
        <v>32</v>
      </c>
      <c r="D158" s="45">
        <f t="shared" ref="D158:W158" si="169">SUM(D159:D161)</f>
        <v>41000000000</v>
      </c>
      <c r="E158" s="45">
        <f t="shared" si="169"/>
        <v>0</v>
      </c>
      <c r="F158" s="45">
        <f t="shared" si="169"/>
        <v>0</v>
      </c>
      <c r="G158" s="45">
        <f t="shared" si="169"/>
        <v>0</v>
      </c>
      <c r="H158" s="45">
        <f t="shared" si="169"/>
        <v>500000000</v>
      </c>
      <c r="I158" s="45">
        <f t="shared" si="169"/>
        <v>-500000000</v>
      </c>
      <c r="J158" s="45">
        <f t="shared" si="169"/>
        <v>40500000000</v>
      </c>
      <c r="K158" s="45">
        <f t="shared" si="169"/>
        <v>0</v>
      </c>
      <c r="L158" s="45">
        <f t="shared" si="169"/>
        <v>2120540130</v>
      </c>
      <c r="M158" s="45">
        <f t="shared" si="169"/>
        <v>4248954684</v>
      </c>
      <c r="N158" s="45">
        <f t="shared" si="169"/>
        <v>0</v>
      </c>
      <c r="O158" s="45">
        <f t="shared" si="169"/>
        <v>2120540130</v>
      </c>
      <c r="P158" s="45">
        <f t="shared" si="169"/>
        <v>4248954684</v>
      </c>
      <c r="Q158" s="45">
        <f t="shared" si="138"/>
        <v>4248954684</v>
      </c>
      <c r="R158" s="45">
        <f t="shared" si="169"/>
        <v>0</v>
      </c>
      <c r="S158" s="45">
        <f t="shared" si="169"/>
        <v>4248954684</v>
      </c>
      <c r="T158" s="45">
        <f t="shared" si="169"/>
        <v>4248954684</v>
      </c>
      <c r="U158" s="45">
        <f t="shared" si="169"/>
        <v>36251045316</v>
      </c>
      <c r="V158" s="45">
        <f t="shared" si="169"/>
        <v>0</v>
      </c>
      <c r="W158" s="45">
        <f t="shared" si="169"/>
        <v>0</v>
      </c>
      <c r="X158" s="117">
        <f t="shared" si="155"/>
        <v>0.10491246133333333</v>
      </c>
    </row>
    <row r="159" spans="1:24" s="6" customFormat="1" ht="18.75" customHeight="1" x14ac:dyDescent="0.2">
      <c r="A159" s="34" t="s">
        <v>403</v>
      </c>
      <c r="B159" s="18" t="s">
        <v>222</v>
      </c>
      <c r="C159" s="18" t="s">
        <v>48</v>
      </c>
      <c r="D159" s="14">
        <v>27987092619</v>
      </c>
      <c r="E159" s="14">
        <v>0</v>
      </c>
      <c r="F159" s="14">
        <v>0</v>
      </c>
      <c r="G159" s="14">
        <v>0</v>
      </c>
      <c r="H159" s="14">
        <f>200000000+300000000</f>
        <v>500000000</v>
      </c>
      <c r="I159" s="14">
        <f>E159-F159+G159-H159</f>
        <v>-500000000</v>
      </c>
      <c r="J159" s="14">
        <f>D159+I159</f>
        <v>27487092619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76">
        <f t="shared" si="138"/>
        <v>0</v>
      </c>
      <c r="R159" s="14">
        <v>0</v>
      </c>
      <c r="S159" s="14">
        <v>0</v>
      </c>
      <c r="T159" s="14">
        <v>0</v>
      </c>
      <c r="U159" s="13">
        <f t="shared" ref="U159:U161" si="170">J159-M159</f>
        <v>27487092619</v>
      </c>
      <c r="V159" s="14">
        <f t="shared" ref="V159:V161" si="171">M159-P159</f>
        <v>0</v>
      </c>
      <c r="W159" s="13">
        <f t="shared" ref="W159:W161" si="172">P159-Q159</f>
        <v>0</v>
      </c>
      <c r="X159" s="117">
        <f t="shared" si="155"/>
        <v>0</v>
      </c>
    </row>
    <row r="160" spans="1:24" s="6" customFormat="1" ht="28.5" customHeight="1" x14ac:dyDescent="0.2">
      <c r="A160" s="34" t="s">
        <v>404</v>
      </c>
      <c r="B160" s="18" t="s">
        <v>223</v>
      </c>
      <c r="C160" s="15" t="s">
        <v>224</v>
      </c>
      <c r="D160" s="14">
        <v>10000000000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10000000000</v>
      </c>
      <c r="K160" s="14">
        <v>0</v>
      </c>
      <c r="L160" s="14">
        <v>1961832730</v>
      </c>
      <c r="M160" s="14">
        <v>3931539884</v>
      </c>
      <c r="N160" s="14">
        <v>0</v>
      </c>
      <c r="O160" s="14">
        <v>1961832730</v>
      </c>
      <c r="P160" s="14">
        <v>3931539884</v>
      </c>
      <c r="Q160" s="76">
        <f t="shared" si="138"/>
        <v>3931539884</v>
      </c>
      <c r="R160" s="14">
        <v>0</v>
      </c>
      <c r="S160" s="14">
        <v>3931539884</v>
      </c>
      <c r="T160" s="14">
        <v>3931539884</v>
      </c>
      <c r="U160" s="13">
        <f t="shared" si="170"/>
        <v>6068460116</v>
      </c>
      <c r="V160" s="14">
        <f t="shared" si="171"/>
        <v>0</v>
      </c>
      <c r="W160" s="13">
        <f t="shared" si="172"/>
        <v>0</v>
      </c>
      <c r="X160" s="117">
        <f t="shared" si="155"/>
        <v>0.39315398839999999</v>
      </c>
    </row>
    <row r="161" spans="1:24" s="6" customFormat="1" ht="27" customHeight="1" x14ac:dyDescent="0.2">
      <c r="A161" s="34" t="s">
        <v>405</v>
      </c>
      <c r="B161" s="18" t="s">
        <v>225</v>
      </c>
      <c r="C161" s="19" t="s">
        <v>226</v>
      </c>
      <c r="D161" s="14">
        <v>3012907381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3012907381</v>
      </c>
      <c r="K161" s="14">
        <v>0</v>
      </c>
      <c r="L161" s="14">
        <v>158707400</v>
      </c>
      <c r="M161" s="14">
        <v>317414800</v>
      </c>
      <c r="N161" s="14">
        <v>0</v>
      </c>
      <c r="O161" s="14">
        <v>158707400</v>
      </c>
      <c r="P161" s="14">
        <v>317414800</v>
      </c>
      <c r="Q161" s="76">
        <f t="shared" si="138"/>
        <v>317414800</v>
      </c>
      <c r="R161" s="14">
        <v>0</v>
      </c>
      <c r="S161" s="14">
        <v>317414800</v>
      </c>
      <c r="T161" s="14">
        <v>317414800</v>
      </c>
      <c r="U161" s="13">
        <f t="shared" si="170"/>
        <v>2695492581</v>
      </c>
      <c r="V161" s="14">
        <f t="shared" si="171"/>
        <v>0</v>
      </c>
      <c r="W161" s="13">
        <f t="shared" si="172"/>
        <v>0</v>
      </c>
      <c r="X161" s="117">
        <f t="shared" si="155"/>
        <v>0.10535166198658531</v>
      </c>
    </row>
    <row r="162" spans="1:24" s="6" customFormat="1" ht="18.75" customHeight="1" x14ac:dyDescent="0.2">
      <c r="A162" s="43" t="s">
        <v>406</v>
      </c>
      <c r="B162" s="44" t="s">
        <v>227</v>
      </c>
      <c r="C162" s="20" t="s">
        <v>32</v>
      </c>
      <c r="D162" s="45">
        <f>SUM(D163:D164)</f>
        <v>500000000</v>
      </c>
      <c r="E162" s="45">
        <f t="shared" ref="E162:W162" si="173">SUM(E163:E164)</f>
        <v>0</v>
      </c>
      <c r="F162" s="45">
        <f t="shared" si="173"/>
        <v>0</v>
      </c>
      <c r="G162" s="45">
        <f t="shared" si="173"/>
        <v>0</v>
      </c>
      <c r="H162" s="45">
        <f t="shared" si="173"/>
        <v>0</v>
      </c>
      <c r="I162" s="45">
        <f t="shared" si="173"/>
        <v>0</v>
      </c>
      <c r="J162" s="45">
        <f t="shared" si="173"/>
        <v>500000000</v>
      </c>
      <c r="K162" s="45">
        <f t="shared" si="173"/>
        <v>0</v>
      </c>
      <c r="L162" s="45">
        <f t="shared" si="173"/>
        <v>234802889.36000001</v>
      </c>
      <c r="M162" s="45">
        <f t="shared" si="173"/>
        <v>283892590.57999998</v>
      </c>
      <c r="N162" s="45">
        <f t="shared" si="173"/>
        <v>0</v>
      </c>
      <c r="O162" s="45">
        <f t="shared" si="173"/>
        <v>234802889.36000001</v>
      </c>
      <c r="P162" s="45">
        <f t="shared" si="173"/>
        <v>283892590.57999998</v>
      </c>
      <c r="Q162" s="45">
        <f t="shared" si="138"/>
        <v>283892590.57999998</v>
      </c>
      <c r="R162" s="45">
        <f t="shared" si="173"/>
        <v>0</v>
      </c>
      <c r="S162" s="45">
        <f t="shared" si="173"/>
        <v>235516762.55000001</v>
      </c>
      <c r="T162" s="45">
        <f t="shared" si="173"/>
        <v>283892590.57999998</v>
      </c>
      <c r="U162" s="45">
        <f t="shared" si="173"/>
        <v>216107409.42000002</v>
      </c>
      <c r="V162" s="45">
        <f t="shared" si="173"/>
        <v>0</v>
      </c>
      <c r="W162" s="45">
        <f t="shared" si="173"/>
        <v>0</v>
      </c>
      <c r="X162" s="117">
        <f t="shared" si="155"/>
        <v>0.56778518115999999</v>
      </c>
    </row>
    <row r="163" spans="1:24" s="6" customFormat="1" ht="18.75" customHeight="1" x14ac:dyDescent="0.2">
      <c r="A163" s="34" t="s">
        <v>408</v>
      </c>
      <c r="B163" s="18" t="s">
        <v>222</v>
      </c>
      <c r="C163" s="15" t="s">
        <v>48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76">
        <f t="shared" si="138"/>
        <v>0</v>
      </c>
      <c r="R163" s="14">
        <v>0</v>
      </c>
      <c r="S163" s="14">
        <v>0</v>
      </c>
      <c r="T163" s="14">
        <v>0</v>
      </c>
      <c r="U163" s="13">
        <f t="shared" ref="U163:U164" si="174">J163-M163</f>
        <v>0</v>
      </c>
      <c r="V163" s="14">
        <f t="shared" ref="V163:V164" si="175">M163-P163</f>
        <v>0</v>
      </c>
      <c r="W163" s="13">
        <f t="shared" ref="W163:W164" si="176">P163-Q163</f>
        <v>0</v>
      </c>
      <c r="X163" s="117" t="e">
        <f t="shared" si="155"/>
        <v>#DIV/0!</v>
      </c>
    </row>
    <row r="164" spans="1:24" s="6" customFormat="1" ht="25.5" customHeight="1" x14ac:dyDescent="0.2">
      <c r="A164" s="34" t="s">
        <v>407</v>
      </c>
      <c r="B164" s="18" t="s">
        <v>228</v>
      </c>
      <c r="C164" s="15" t="s">
        <v>229</v>
      </c>
      <c r="D164" s="14">
        <v>500000000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500000000</v>
      </c>
      <c r="K164" s="14">
        <v>0</v>
      </c>
      <c r="L164" s="14">
        <v>234802889.36000001</v>
      </c>
      <c r="M164" s="14">
        <v>283892590.57999998</v>
      </c>
      <c r="N164" s="14">
        <v>0</v>
      </c>
      <c r="O164" s="14">
        <v>234802889.36000001</v>
      </c>
      <c r="P164" s="14">
        <v>283892590.57999998</v>
      </c>
      <c r="Q164" s="76">
        <f t="shared" si="138"/>
        <v>283892590.57999998</v>
      </c>
      <c r="R164" s="14">
        <v>0</v>
      </c>
      <c r="S164" s="14">
        <v>235516762.55000001</v>
      </c>
      <c r="T164" s="14">
        <v>283892590.57999998</v>
      </c>
      <c r="U164" s="13">
        <f t="shared" si="174"/>
        <v>216107409.42000002</v>
      </c>
      <c r="V164" s="14">
        <f t="shared" si="175"/>
        <v>0</v>
      </c>
      <c r="W164" s="13">
        <f t="shared" si="176"/>
        <v>0</v>
      </c>
      <c r="X164" s="117">
        <f t="shared" si="155"/>
        <v>0.56778518115999999</v>
      </c>
    </row>
    <row r="165" spans="1:24" s="6" customFormat="1" ht="18.75" customHeight="1" x14ac:dyDescent="0.2">
      <c r="A165" s="43" t="s">
        <v>409</v>
      </c>
      <c r="B165" s="44" t="s">
        <v>230</v>
      </c>
      <c r="C165" s="20" t="s">
        <v>32</v>
      </c>
      <c r="D165" s="45">
        <f>D166</f>
        <v>232400000</v>
      </c>
      <c r="E165" s="45">
        <f t="shared" ref="E165:W165" si="177">E166</f>
        <v>0</v>
      </c>
      <c r="F165" s="45">
        <f t="shared" si="177"/>
        <v>0</v>
      </c>
      <c r="G165" s="45">
        <f t="shared" si="177"/>
        <v>0</v>
      </c>
      <c r="H165" s="45">
        <f t="shared" si="177"/>
        <v>0</v>
      </c>
      <c r="I165" s="45">
        <f t="shared" si="177"/>
        <v>0</v>
      </c>
      <c r="J165" s="45">
        <f t="shared" si="177"/>
        <v>232400000</v>
      </c>
      <c r="K165" s="45">
        <f t="shared" si="177"/>
        <v>0</v>
      </c>
      <c r="L165" s="45">
        <f t="shared" si="177"/>
        <v>9085260</v>
      </c>
      <c r="M165" s="45">
        <f t="shared" si="177"/>
        <v>13627890</v>
      </c>
      <c r="N165" s="45">
        <f t="shared" si="177"/>
        <v>0</v>
      </c>
      <c r="O165" s="45">
        <f t="shared" si="177"/>
        <v>9085260</v>
      </c>
      <c r="P165" s="45">
        <f t="shared" si="177"/>
        <v>13627890</v>
      </c>
      <c r="Q165" s="45">
        <f t="shared" si="138"/>
        <v>13627890</v>
      </c>
      <c r="R165" s="45">
        <f t="shared" si="177"/>
        <v>4542630</v>
      </c>
      <c r="S165" s="45">
        <f t="shared" si="177"/>
        <v>9085260</v>
      </c>
      <c r="T165" s="45">
        <f t="shared" si="177"/>
        <v>9085260</v>
      </c>
      <c r="U165" s="45">
        <f t="shared" si="177"/>
        <v>218772110</v>
      </c>
      <c r="V165" s="45">
        <f t="shared" si="177"/>
        <v>0</v>
      </c>
      <c r="W165" s="45">
        <f t="shared" si="177"/>
        <v>0</v>
      </c>
      <c r="X165" s="117">
        <f t="shared" si="155"/>
        <v>5.8639802065404478E-2</v>
      </c>
    </row>
    <row r="166" spans="1:24" s="6" customFormat="1" ht="18.75" customHeight="1" x14ac:dyDescent="0.2">
      <c r="A166" s="34" t="s">
        <v>410</v>
      </c>
      <c r="B166" s="18" t="s">
        <v>231</v>
      </c>
      <c r="C166" s="15" t="s">
        <v>48</v>
      </c>
      <c r="D166" s="14">
        <v>232400000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232400000</v>
      </c>
      <c r="K166" s="14">
        <v>0</v>
      </c>
      <c r="L166" s="14">
        <v>9085260</v>
      </c>
      <c r="M166" s="14">
        <v>13627890</v>
      </c>
      <c r="N166" s="14">
        <v>0</v>
      </c>
      <c r="O166" s="14">
        <v>9085260</v>
      </c>
      <c r="P166" s="14">
        <v>13627890</v>
      </c>
      <c r="Q166" s="76">
        <f t="shared" si="138"/>
        <v>13627890</v>
      </c>
      <c r="R166" s="14">
        <v>4542630</v>
      </c>
      <c r="S166" s="14">
        <v>9085260</v>
      </c>
      <c r="T166" s="14">
        <v>9085260</v>
      </c>
      <c r="U166" s="13">
        <f t="shared" ref="U166:U168" si="178">J166-M166</f>
        <v>218772110</v>
      </c>
      <c r="V166" s="14">
        <f t="shared" ref="V166:V168" si="179">M166-P166</f>
        <v>0</v>
      </c>
      <c r="W166" s="13">
        <f t="shared" ref="W166:W168" si="180">P166-Q166</f>
        <v>0</v>
      </c>
      <c r="X166" s="117">
        <f t="shared" si="155"/>
        <v>5.8639802065404478E-2</v>
      </c>
    </row>
    <row r="167" spans="1:24" s="6" customFormat="1" ht="18.75" customHeight="1" x14ac:dyDescent="0.2">
      <c r="A167" s="34" t="s">
        <v>411</v>
      </c>
      <c r="B167" s="18" t="s">
        <v>232</v>
      </c>
      <c r="C167" s="15" t="s">
        <v>48</v>
      </c>
      <c r="D167" s="14">
        <v>10300000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10300000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76">
        <f t="shared" si="138"/>
        <v>0</v>
      </c>
      <c r="R167" s="14">
        <v>0</v>
      </c>
      <c r="S167" s="14">
        <v>0</v>
      </c>
      <c r="T167" s="14">
        <v>0</v>
      </c>
      <c r="U167" s="13">
        <f t="shared" si="178"/>
        <v>10300000</v>
      </c>
      <c r="V167" s="14">
        <f t="shared" si="179"/>
        <v>0</v>
      </c>
      <c r="W167" s="13">
        <f t="shared" si="180"/>
        <v>0</v>
      </c>
      <c r="X167" s="117">
        <f t="shared" si="155"/>
        <v>0</v>
      </c>
    </row>
    <row r="168" spans="1:24" s="6" customFormat="1" ht="18.75" customHeight="1" x14ac:dyDescent="0.2">
      <c r="A168" s="34" t="s">
        <v>412</v>
      </c>
      <c r="B168" s="18" t="s">
        <v>233</v>
      </c>
      <c r="C168" s="15" t="s">
        <v>48</v>
      </c>
      <c r="D168" s="14">
        <v>273980000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273980000</v>
      </c>
      <c r="K168" s="14">
        <v>0</v>
      </c>
      <c r="L168" s="14">
        <v>22455044</v>
      </c>
      <c r="M168" s="14">
        <v>50844301</v>
      </c>
      <c r="N168" s="14">
        <v>0</v>
      </c>
      <c r="O168" s="14">
        <v>45573480</v>
      </c>
      <c r="P168" s="14">
        <v>50844301</v>
      </c>
      <c r="Q168" s="76">
        <f t="shared" si="138"/>
        <v>20471257</v>
      </c>
      <c r="R168" s="14">
        <v>0</v>
      </c>
      <c r="S168" s="14">
        <v>18364945</v>
      </c>
      <c r="T168" s="14">
        <v>20471257</v>
      </c>
      <c r="U168" s="13">
        <f t="shared" si="178"/>
        <v>223135699</v>
      </c>
      <c r="V168" s="14">
        <f t="shared" si="179"/>
        <v>0</v>
      </c>
      <c r="W168" s="13">
        <f t="shared" si="180"/>
        <v>30373044</v>
      </c>
      <c r="X168" s="117">
        <f t="shared" si="155"/>
        <v>0.18557668807942185</v>
      </c>
    </row>
    <row r="169" spans="1:24" s="6" customFormat="1" ht="18.75" customHeight="1" x14ac:dyDescent="0.2">
      <c r="A169" s="43" t="s">
        <v>413</v>
      </c>
      <c r="B169" s="44" t="s">
        <v>234</v>
      </c>
      <c r="C169" s="20" t="s">
        <v>32</v>
      </c>
      <c r="D169" s="45">
        <f>D170</f>
        <v>100000000</v>
      </c>
      <c r="E169" s="45">
        <f t="shared" ref="E169:W169" si="181">E170</f>
        <v>0</v>
      </c>
      <c r="F169" s="45">
        <f t="shared" si="181"/>
        <v>0</v>
      </c>
      <c r="G169" s="45">
        <f t="shared" si="181"/>
        <v>0</v>
      </c>
      <c r="H169" s="45">
        <f t="shared" si="181"/>
        <v>0</v>
      </c>
      <c r="I169" s="45">
        <f t="shared" si="181"/>
        <v>0</v>
      </c>
      <c r="J169" s="45">
        <f t="shared" si="181"/>
        <v>100000000</v>
      </c>
      <c r="K169" s="45">
        <f t="shared" si="181"/>
        <v>0</v>
      </c>
      <c r="L169" s="45">
        <f t="shared" si="181"/>
        <v>4830000</v>
      </c>
      <c r="M169" s="45">
        <f t="shared" si="181"/>
        <v>14840000</v>
      </c>
      <c r="N169" s="45">
        <f t="shared" si="181"/>
        <v>0</v>
      </c>
      <c r="O169" s="45">
        <f t="shared" si="181"/>
        <v>10290000</v>
      </c>
      <c r="P169" s="45">
        <f t="shared" si="181"/>
        <v>10290000</v>
      </c>
      <c r="Q169" s="76">
        <f t="shared" si="138"/>
        <v>10290000</v>
      </c>
      <c r="R169" s="45">
        <f t="shared" si="181"/>
        <v>630000</v>
      </c>
      <c r="S169" s="45">
        <f t="shared" si="181"/>
        <v>9660000</v>
      </c>
      <c r="T169" s="45">
        <f t="shared" si="181"/>
        <v>9660000</v>
      </c>
      <c r="U169" s="45">
        <f t="shared" si="181"/>
        <v>85160000</v>
      </c>
      <c r="V169" s="45">
        <f t="shared" si="181"/>
        <v>4550000</v>
      </c>
      <c r="W169" s="45">
        <f t="shared" si="181"/>
        <v>0</v>
      </c>
      <c r="X169" s="117">
        <f t="shared" si="155"/>
        <v>0.10290000000000001</v>
      </c>
    </row>
    <row r="170" spans="1:24" s="6" customFormat="1" ht="18.75" customHeight="1" x14ac:dyDescent="0.2">
      <c r="A170" s="43" t="s">
        <v>414</v>
      </c>
      <c r="B170" s="44" t="s">
        <v>235</v>
      </c>
      <c r="C170" s="20" t="s">
        <v>32</v>
      </c>
      <c r="D170" s="45">
        <f t="shared" ref="D170:W170" si="182">SUM(D171:D171)</f>
        <v>100000000</v>
      </c>
      <c r="E170" s="45">
        <f t="shared" si="182"/>
        <v>0</v>
      </c>
      <c r="F170" s="45">
        <f t="shared" si="182"/>
        <v>0</v>
      </c>
      <c r="G170" s="45">
        <f t="shared" si="182"/>
        <v>0</v>
      </c>
      <c r="H170" s="45">
        <f t="shared" si="182"/>
        <v>0</v>
      </c>
      <c r="I170" s="45">
        <f t="shared" si="182"/>
        <v>0</v>
      </c>
      <c r="J170" s="45">
        <f t="shared" si="182"/>
        <v>100000000</v>
      </c>
      <c r="K170" s="45">
        <f t="shared" si="182"/>
        <v>0</v>
      </c>
      <c r="L170" s="45">
        <f t="shared" si="182"/>
        <v>4830000</v>
      </c>
      <c r="M170" s="45">
        <f t="shared" si="182"/>
        <v>14840000</v>
      </c>
      <c r="N170" s="45">
        <f t="shared" si="182"/>
        <v>0</v>
      </c>
      <c r="O170" s="45">
        <f t="shared" si="182"/>
        <v>10290000</v>
      </c>
      <c r="P170" s="45">
        <f t="shared" si="182"/>
        <v>10290000</v>
      </c>
      <c r="Q170" s="76">
        <f t="shared" si="138"/>
        <v>10290000</v>
      </c>
      <c r="R170" s="45">
        <f t="shared" si="182"/>
        <v>630000</v>
      </c>
      <c r="S170" s="45">
        <f t="shared" si="182"/>
        <v>9660000</v>
      </c>
      <c r="T170" s="45">
        <f t="shared" si="182"/>
        <v>9660000</v>
      </c>
      <c r="U170" s="45">
        <f t="shared" si="182"/>
        <v>85160000</v>
      </c>
      <c r="V170" s="45">
        <f t="shared" si="182"/>
        <v>4550000</v>
      </c>
      <c r="W170" s="45">
        <f t="shared" si="182"/>
        <v>0</v>
      </c>
      <c r="X170" s="117">
        <f t="shared" si="155"/>
        <v>0.10290000000000001</v>
      </c>
    </row>
    <row r="171" spans="1:24" s="6" customFormat="1" ht="18.75" customHeight="1" x14ac:dyDescent="0.2">
      <c r="A171" s="34" t="s">
        <v>415</v>
      </c>
      <c r="B171" s="18" t="s">
        <v>236</v>
      </c>
      <c r="C171" s="15" t="s">
        <v>48</v>
      </c>
      <c r="D171" s="14">
        <v>100000000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100000000</v>
      </c>
      <c r="K171" s="14">
        <v>0</v>
      </c>
      <c r="L171" s="14">
        <v>4830000</v>
      </c>
      <c r="M171" s="14">
        <v>14840000</v>
      </c>
      <c r="N171" s="14">
        <v>0</v>
      </c>
      <c r="O171" s="14">
        <v>10290000</v>
      </c>
      <c r="P171" s="14">
        <v>10290000</v>
      </c>
      <c r="Q171" s="76">
        <f t="shared" si="138"/>
        <v>10290000</v>
      </c>
      <c r="R171" s="14">
        <v>630000</v>
      </c>
      <c r="S171" s="14">
        <v>9660000</v>
      </c>
      <c r="T171" s="14">
        <v>9660000</v>
      </c>
      <c r="U171" s="13">
        <f t="shared" ref="U171" si="183">J171-M171</f>
        <v>85160000</v>
      </c>
      <c r="V171" s="14">
        <f t="shared" ref="V171" si="184">M171-P171</f>
        <v>4550000</v>
      </c>
      <c r="W171" s="13">
        <f t="shared" ref="W171" si="185">P171-Q171</f>
        <v>0</v>
      </c>
      <c r="X171" s="117">
        <f t="shared" si="155"/>
        <v>0.10290000000000001</v>
      </c>
    </row>
    <row r="172" spans="1:24" s="52" customFormat="1" ht="18.75" customHeight="1" x14ac:dyDescent="0.2">
      <c r="A172" s="97" t="s">
        <v>425</v>
      </c>
      <c r="B172" s="83" t="s">
        <v>1627</v>
      </c>
      <c r="C172" s="119"/>
      <c r="D172" s="120">
        <f>D173</f>
        <v>0</v>
      </c>
      <c r="E172" s="120">
        <f t="shared" ref="E172:W173" si="186">E173</f>
        <v>0</v>
      </c>
      <c r="F172" s="120">
        <f t="shared" si="186"/>
        <v>0</v>
      </c>
      <c r="G172" s="120">
        <f t="shared" si="186"/>
        <v>12000000</v>
      </c>
      <c r="H172" s="120">
        <f t="shared" si="186"/>
        <v>0</v>
      </c>
      <c r="I172" s="120">
        <f t="shared" si="186"/>
        <v>12000000</v>
      </c>
      <c r="J172" s="120">
        <f t="shared" si="186"/>
        <v>12000000</v>
      </c>
      <c r="K172" s="120">
        <f t="shared" si="186"/>
        <v>0</v>
      </c>
      <c r="L172" s="120">
        <f t="shared" si="186"/>
        <v>11924822</v>
      </c>
      <c r="M172" s="120">
        <f t="shared" si="186"/>
        <v>11924822</v>
      </c>
      <c r="N172" s="120">
        <f t="shared" si="186"/>
        <v>0</v>
      </c>
      <c r="O172" s="120">
        <f t="shared" si="186"/>
        <v>11924822</v>
      </c>
      <c r="P172" s="120">
        <f t="shared" si="186"/>
        <v>11924822</v>
      </c>
      <c r="Q172" s="82">
        <f t="shared" si="138"/>
        <v>0</v>
      </c>
      <c r="R172" s="120">
        <f t="shared" si="186"/>
        <v>0</v>
      </c>
      <c r="S172" s="120">
        <f t="shared" si="186"/>
        <v>0</v>
      </c>
      <c r="T172" s="120">
        <f t="shared" si="186"/>
        <v>0</v>
      </c>
      <c r="U172" s="120">
        <f t="shared" si="186"/>
        <v>75178</v>
      </c>
      <c r="V172" s="120">
        <f t="shared" si="186"/>
        <v>0</v>
      </c>
      <c r="W172" s="120">
        <f t="shared" si="186"/>
        <v>11924822</v>
      </c>
      <c r="X172" s="115">
        <f>P172/J172</f>
        <v>0.99373516666666661</v>
      </c>
    </row>
    <row r="173" spans="1:24" s="6" customFormat="1" ht="18.75" customHeight="1" x14ac:dyDescent="0.2">
      <c r="A173" s="47" t="s">
        <v>426</v>
      </c>
      <c r="B173" s="46" t="s">
        <v>1628</v>
      </c>
      <c r="C173" s="15"/>
      <c r="D173" s="14">
        <f>D174</f>
        <v>0</v>
      </c>
      <c r="E173" s="14">
        <f t="shared" si="186"/>
        <v>0</v>
      </c>
      <c r="F173" s="14">
        <f t="shared" si="186"/>
        <v>0</v>
      </c>
      <c r="G173" s="14">
        <f t="shared" si="186"/>
        <v>12000000</v>
      </c>
      <c r="H173" s="14">
        <f t="shared" si="186"/>
        <v>0</v>
      </c>
      <c r="I173" s="14">
        <f t="shared" si="186"/>
        <v>12000000</v>
      </c>
      <c r="J173" s="14">
        <f t="shared" si="186"/>
        <v>12000000</v>
      </c>
      <c r="K173" s="14">
        <f t="shared" si="186"/>
        <v>0</v>
      </c>
      <c r="L173" s="14">
        <f t="shared" si="186"/>
        <v>11924822</v>
      </c>
      <c r="M173" s="14">
        <f t="shared" si="186"/>
        <v>11924822</v>
      </c>
      <c r="N173" s="14">
        <f t="shared" si="186"/>
        <v>0</v>
      </c>
      <c r="O173" s="14">
        <f t="shared" si="186"/>
        <v>11924822</v>
      </c>
      <c r="P173" s="14">
        <f t="shared" si="186"/>
        <v>11924822</v>
      </c>
      <c r="Q173" s="76">
        <f t="shared" si="138"/>
        <v>0</v>
      </c>
      <c r="R173" s="14">
        <f t="shared" si="186"/>
        <v>0</v>
      </c>
      <c r="S173" s="14">
        <f t="shared" si="186"/>
        <v>0</v>
      </c>
      <c r="T173" s="14">
        <f t="shared" si="186"/>
        <v>0</v>
      </c>
      <c r="U173" s="14">
        <f t="shared" si="186"/>
        <v>75178</v>
      </c>
      <c r="V173" s="14">
        <f t="shared" si="186"/>
        <v>0</v>
      </c>
      <c r="W173" s="14">
        <f t="shared" si="186"/>
        <v>11924822</v>
      </c>
      <c r="X173" s="117">
        <f t="shared" si="155"/>
        <v>0.99373516666666661</v>
      </c>
    </row>
    <row r="174" spans="1:24" s="6" customFormat="1" ht="18.75" customHeight="1" x14ac:dyDescent="0.2">
      <c r="A174" s="70" t="s">
        <v>427</v>
      </c>
      <c r="B174" s="11" t="s">
        <v>271</v>
      </c>
      <c r="C174" s="15"/>
      <c r="D174" s="14">
        <v>0</v>
      </c>
      <c r="E174" s="14">
        <v>0</v>
      </c>
      <c r="F174" s="14">
        <v>0</v>
      </c>
      <c r="G174" s="14">
        <v>12000000</v>
      </c>
      <c r="H174" s="14">
        <v>0</v>
      </c>
      <c r="I174" s="14">
        <f>E174-F174+G174-H174</f>
        <v>12000000</v>
      </c>
      <c r="J174" s="14">
        <f>D174+I174</f>
        <v>12000000</v>
      </c>
      <c r="K174" s="14">
        <v>0</v>
      </c>
      <c r="L174" s="14">
        <v>11924822</v>
      </c>
      <c r="M174" s="14">
        <v>11924822</v>
      </c>
      <c r="N174" s="14">
        <v>0</v>
      </c>
      <c r="O174" s="14">
        <v>11924822</v>
      </c>
      <c r="P174" s="14">
        <v>11924822</v>
      </c>
      <c r="Q174" s="76">
        <f t="shared" si="138"/>
        <v>0</v>
      </c>
      <c r="R174" s="14">
        <v>0</v>
      </c>
      <c r="S174" s="14">
        <v>0</v>
      </c>
      <c r="T174" s="14">
        <v>0</v>
      </c>
      <c r="U174" s="13">
        <f t="shared" ref="U174" si="187">J174-M174</f>
        <v>75178</v>
      </c>
      <c r="V174" s="14">
        <f t="shared" ref="V174" si="188">M174-P174</f>
        <v>0</v>
      </c>
      <c r="W174" s="13">
        <f t="shared" ref="W174" si="189">P174-Q174</f>
        <v>11924822</v>
      </c>
      <c r="X174" s="117">
        <f t="shared" si="155"/>
        <v>0.99373516666666661</v>
      </c>
    </row>
    <row r="175" spans="1:24" s="6" customFormat="1" ht="27.75" customHeight="1" x14ac:dyDescent="0.2">
      <c r="A175" s="85" t="s">
        <v>416</v>
      </c>
      <c r="B175" s="80" t="s">
        <v>237</v>
      </c>
      <c r="C175" s="81" t="s">
        <v>32</v>
      </c>
      <c r="D175" s="82">
        <f>SUM(D176+D178+D179+D180+D185)</f>
        <v>4872333219</v>
      </c>
      <c r="E175" s="82">
        <f t="shared" ref="E175:W175" si="190">SUM(E176+E178+E179+E180+E185)</f>
        <v>0</v>
      </c>
      <c r="F175" s="82">
        <f t="shared" si="190"/>
        <v>0</v>
      </c>
      <c r="G175" s="82">
        <f t="shared" si="190"/>
        <v>365000000</v>
      </c>
      <c r="H175" s="82">
        <f t="shared" si="190"/>
        <v>0</v>
      </c>
      <c r="I175" s="82">
        <f t="shared" si="190"/>
        <v>365000000</v>
      </c>
      <c r="J175" s="82">
        <f t="shared" si="190"/>
        <v>5237333219</v>
      </c>
      <c r="K175" s="82">
        <f t="shared" si="190"/>
        <v>0</v>
      </c>
      <c r="L175" s="82">
        <f t="shared" si="190"/>
        <v>89407889</v>
      </c>
      <c r="M175" s="82">
        <f t="shared" si="190"/>
        <v>2455172884.7400002</v>
      </c>
      <c r="N175" s="82">
        <f t="shared" si="190"/>
        <v>0</v>
      </c>
      <c r="O175" s="82">
        <f t="shared" si="190"/>
        <v>40592100</v>
      </c>
      <c r="P175" s="82">
        <f t="shared" si="190"/>
        <v>2406357095.7400002</v>
      </c>
      <c r="Q175" s="96">
        <f t="shared" si="138"/>
        <v>2374100491.7400002</v>
      </c>
      <c r="R175" s="82">
        <f t="shared" si="190"/>
        <v>0</v>
      </c>
      <c r="S175" s="82">
        <f t="shared" si="190"/>
        <v>8342100</v>
      </c>
      <c r="T175" s="82">
        <f t="shared" si="190"/>
        <v>2374100491.7400002</v>
      </c>
      <c r="U175" s="82">
        <f t="shared" si="190"/>
        <v>2782160334.2599998</v>
      </c>
      <c r="V175" s="82">
        <f t="shared" si="190"/>
        <v>48815789</v>
      </c>
      <c r="W175" s="82">
        <f t="shared" si="190"/>
        <v>32256604</v>
      </c>
      <c r="X175" s="115">
        <f>P175/J175</f>
        <v>0.45946228645720244</v>
      </c>
    </row>
    <row r="176" spans="1:24" s="6" customFormat="1" ht="18.75" customHeight="1" x14ac:dyDescent="0.2">
      <c r="A176" s="43" t="s">
        <v>417</v>
      </c>
      <c r="B176" s="44" t="s">
        <v>238</v>
      </c>
      <c r="C176" s="20" t="s">
        <v>32</v>
      </c>
      <c r="D176" s="45">
        <f>D177</f>
        <v>50000000</v>
      </c>
      <c r="E176" s="45">
        <f t="shared" ref="E176:W176" si="191">E177</f>
        <v>0</v>
      </c>
      <c r="F176" s="45">
        <f t="shared" si="191"/>
        <v>0</v>
      </c>
      <c r="G176" s="45">
        <f t="shared" si="191"/>
        <v>0</v>
      </c>
      <c r="H176" s="45">
        <f t="shared" si="191"/>
        <v>0</v>
      </c>
      <c r="I176" s="45">
        <f t="shared" si="191"/>
        <v>0</v>
      </c>
      <c r="J176" s="45">
        <f t="shared" si="191"/>
        <v>50000000</v>
      </c>
      <c r="K176" s="45">
        <f t="shared" si="191"/>
        <v>0</v>
      </c>
      <c r="L176" s="45">
        <f t="shared" si="191"/>
        <v>0</v>
      </c>
      <c r="M176" s="45">
        <f t="shared" si="191"/>
        <v>0</v>
      </c>
      <c r="N176" s="45">
        <f t="shared" si="191"/>
        <v>0</v>
      </c>
      <c r="O176" s="45">
        <f t="shared" si="191"/>
        <v>0</v>
      </c>
      <c r="P176" s="45">
        <f t="shared" si="191"/>
        <v>0</v>
      </c>
      <c r="Q176" s="76">
        <f t="shared" si="138"/>
        <v>0</v>
      </c>
      <c r="R176" s="45">
        <f t="shared" si="191"/>
        <v>0</v>
      </c>
      <c r="S176" s="45">
        <f t="shared" si="191"/>
        <v>0</v>
      </c>
      <c r="T176" s="45">
        <f t="shared" si="191"/>
        <v>0</v>
      </c>
      <c r="U176" s="45">
        <f t="shared" si="191"/>
        <v>50000000</v>
      </c>
      <c r="V176" s="45">
        <f t="shared" si="191"/>
        <v>0</v>
      </c>
      <c r="W176" s="45">
        <f t="shared" si="191"/>
        <v>0</v>
      </c>
      <c r="X176" s="117">
        <f t="shared" si="155"/>
        <v>0</v>
      </c>
    </row>
    <row r="177" spans="1:24" s="6" customFormat="1" ht="18.75" customHeight="1" x14ac:dyDescent="0.2">
      <c r="A177" s="34" t="s">
        <v>418</v>
      </c>
      <c r="B177" s="18" t="s">
        <v>239</v>
      </c>
      <c r="C177" s="15" t="s">
        <v>48</v>
      </c>
      <c r="D177" s="14">
        <v>50000000</v>
      </c>
      <c r="E177" s="14"/>
      <c r="F177" s="14">
        <v>0</v>
      </c>
      <c r="G177" s="14">
        <v>0</v>
      </c>
      <c r="H177" s="14">
        <v>0</v>
      </c>
      <c r="I177" s="14">
        <v>0</v>
      </c>
      <c r="J177" s="14">
        <v>50000000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76">
        <f t="shared" si="138"/>
        <v>0</v>
      </c>
      <c r="R177" s="14">
        <v>0</v>
      </c>
      <c r="S177" s="14">
        <v>0</v>
      </c>
      <c r="T177" s="14">
        <v>0</v>
      </c>
      <c r="U177" s="13">
        <f t="shared" ref="U177:U179" si="192">J177-M177</f>
        <v>50000000</v>
      </c>
      <c r="V177" s="14">
        <f t="shared" ref="V177:V179" si="193">M177-P177</f>
        <v>0</v>
      </c>
      <c r="W177" s="13">
        <f t="shared" ref="W177:W179" si="194">P177-Q177</f>
        <v>0</v>
      </c>
      <c r="X177" s="117">
        <f t="shared" si="155"/>
        <v>0</v>
      </c>
    </row>
    <row r="178" spans="1:24" s="6" customFormat="1" ht="18.75" customHeight="1" x14ac:dyDescent="0.2">
      <c r="A178" s="34" t="s">
        <v>382</v>
      </c>
      <c r="B178" s="18" t="s">
        <v>240</v>
      </c>
      <c r="C178" s="15" t="s">
        <v>48</v>
      </c>
      <c r="D178" s="14">
        <v>50000000</v>
      </c>
      <c r="E178" s="14"/>
      <c r="F178" s="14">
        <v>0</v>
      </c>
      <c r="G178" s="14">
        <v>0</v>
      </c>
      <c r="H178" s="14">
        <v>0</v>
      </c>
      <c r="I178" s="14">
        <v>0</v>
      </c>
      <c r="J178" s="14">
        <v>50000000</v>
      </c>
      <c r="K178" s="14">
        <v>0</v>
      </c>
      <c r="L178" s="14">
        <v>575300</v>
      </c>
      <c r="M178" s="14">
        <v>7038900</v>
      </c>
      <c r="N178" s="14">
        <v>0</v>
      </c>
      <c r="O178" s="14">
        <v>575300</v>
      </c>
      <c r="P178" s="14">
        <v>7038900</v>
      </c>
      <c r="Q178" s="76">
        <f t="shared" si="138"/>
        <v>7038900</v>
      </c>
      <c r="R178" s="14">
        <v>0</v>
      </c>
      <c r="S178" s="14">
        <v>575300</v>
      </c>
      <c r="T178" s="14">
        <v>7038900</v>
      </c>
      <c r="U178" s="13">
        <f t="shared" si="192"/>
        <v>42961100</v>
      </c>
      <c r="V178" s="14">
        <f t="shared" si="193"/>
        <v>0</v>
      </c>
      <c r="W178" s="13">
        <f t="shared" si="194"/>
        <v>0</v>
      </c>
      <c r="X178" s="117">
        <f t="shared" si="155"/>
        <v>0.14077799999999999</v>
      </c>
    </row>
    <row r="179" spans="1:24" s="6" customFormat="1" ht="18.75" customHeight="1" x14ac:dyDescent="0.2">
      <c r="A179" s="34" t="s">
        <v>381</v>
      </c>
      <c r="B179" s="18" t="s">
        <v>241</v>
      </c>
      <c r="C179" s="15" t="s">
        <v>48</v>
      </c>
      <c r="D179" s="14">
        <v>10000000</v>
      </c>
      <c r="E179" s="14">
        <v>0</v>
      </c>
      <c r="F179" s="14">
        <v>0</v>
      </c>
      <c r="G179" s="14">
        <f>15000000+50000000+300000000</f>
        <v>365000000</v>
      </c>
      <c r="H179" s="14">
        <v>0</v>
      </c>
      <c r="I179" s="14">
        <f>E179-F179+G179-H179</f>
        <v>365000000</v>
      </c>
      <c r="J179" s="14">
        <f>D179+I179</f>
        <v>375000000</v>
      </c>
      <c r="K179" s="14">
        <v>0</v>
      </c>
      <c r="L179" s="14">
        <v>56582589</v>
      </c>
      <c r="M179" s="14">
        <v>78801910.980000004</v>
      </c>
      <c r="N179" s="14">
        <v>0</v>
      </c>
      <c r="O179" s="14">
        <v>7766800</v>
      </c>
      <c r="P179" s="14">
        <v>29986121.98</v>
      </c>
      <c r="Q179" s="76">
        <f t="shared" si="138"/>
        <v>29979517.98</v>
      </c>
      <c r="R179" s="14">
        <v>0</v>
      </c>
      <c r="S179" s="14">
        <v>7766800</v>
      </c>
      <c r="T179" s="14">
        <v>29979517.98</v>
      </c>
      <c r="U179" s="13">
        <f t="shared" si="192"/>
        <v>296198089.01999998</v>
      </c>
      <c r="V179" s="14">
        <f t="shared" si="193"/>
        <v>48815789</v>
      </c>
      <c r="W179" s="13">
        <f t="shared" si="194"/>
        <v>6604</v>
      </c>
      <c r="X179" s="117">
        <f t="shared" si="155"/>
        <v>7.9962991946666673E-2</v>
      </c>
    </row>
    <row r="180" spans="1:24" s="6" customFormat="1" ht="18.75" customHeight="1" x14ac:dyDescent="0.2">
      <c r="A180" s="43" t="s">
        <v>380</v>
      </c>
      <c r="B180" s="44" t="s">
        <v>242</v>
      </c>
      <c r="C180" s="20" t="s">
        <v>32</v>
      </c>
      <c r="D180" s="45">
        <f>D181+D184</f>
        <v>4712333219</v>
      </c>
      <c r="E180" s="45">
        <f t="shared" ref="E180:W180" si="195">E181+E184</f>
        <v>0</v>
      </c>
      <c r="F180" s="45">
        <f t="shared" si="195"/>
        <v>0</v>
      </c>
      <c r="G180" s="45">
        <f t="shared" si="195"/>
        <v>0</v>
      </c>
      <c r="H180" s="45">
        <f t="shared" si="195"/>
        <v>0</v>
      </c>
      <c r="I180" s="45">
        <f t="shared" si="195"/>
        <v>0</v>
      </c>
      <c r="J180" s="45">
        <f t="shared" si="195"/>
        <v>4712333219</v>
      </c>
      <c r="K180" s="45">
        <f t="shared" si="195"/>
        <v>0</v>
      </c>
      <c r="L180" s="45">
        <f t="shared" si="195"/>
        <v>32000000</v>
      </c>
      <c r="M180" s="45">
        <f t="shared" si="195"/>
        <v>2369082073.7600002</v>
      </c>
      <c r="N180" s="45">
        <f t="shared" si="195"/>
        <v>0</v>
      </c>
      <c r="O180" s="45">
        <f t="shared" si="195"/>
        <v>32000000</v>
      </c>
      <c r="P180" s="45">
        <f t="shared" si="195"/>
        <v>2369082073.7600002</v>
      </c>
      <c r="Q180" s="45">
        <f t="shared" si="138"/>
        <v>2337082073.7600002</v>
      </c>
      <c r="R180" s="45">
        <f t="shared" si="195"/>
        <v>0</v>
      </c>
      <c r="S180" s="45">
        <f t="shared" si="195"/>
        <v>0</v>
      </c>
      <c r="T180" s="45">
        <f t="shared" si="195"/>
        <v>2337082073.7600002</v>
      </c>
      <c r="U180" s="45">
        <f t="shared" si="195"/>
        <v>2343251145.2399998</v>
      </c>
      <c r="V180" s="45">
        <f t="shared" si="195"/>
        <v>0</v>
      </c>
      <c r="W180" s="45">
        <f t="shared" si="195"/>
        <v>32000000</v>
      </c>
      <c r="X180" s="117">
        <f t="shared" si="155"/>
        <v>0.50274077907053039</v>
      </c>
    </row>
    <row r="181" spans="1:24" s="6" customFormat="1" ht="18.75" customHeight="1" x14ac:dyDescent="0.2">
      <c r="A181" s="43" t="s">
        <v>379</v>
      </c>
      <c r="B181" s="44" t="s">
        <v>243</v>
      </c>
      <c r="C181" s="20" t="s">
        <v>32</v>
      </c>
      <c r="D181" s="45">
        <f>D182+D183</f>
        <v>4612333219</v>
      </c>
      <c r="E181" s="45">
        <f t="shared" ref="E181:W181" si="196">E182+E183</f>
        <v>0</v>
      </c>
      <c r="F181" s="45">
        <f t="shared" si="196"/>
        <v>0</v>
      </c>
      <c r="G181" s="45">
        <f t="shared" si="196"/>
        <v>0</v>
      </c>
      <c r="H181" s="45">
        <f t="shared" si="196"/>
        <v>0</v>
      </c>
      <c r="I181" s="45">
        <f t="shared" si="196"/>
        <v>0</v>
      </c>
      <c r="J181" s="45">
        <f t="shared" si="196"/>
        <v>4612333219</v>
      </c>
      <c r="K181" s="45">
        <f t="shared" si="196"/>
        <v>0</v>
      </c>
      <c r="L181" s="45">
        <f t="shared" si="196"/>
        <v>0</v>
      </c>
      <c r="M181" s="45">
        <f t="shared" si="196"/>
        <v>2337082073.7600002</v>
      </c>
      <c r="N181" s="45">
        <f t="shared" si="196"/>
        <v>0</v>
      </c>
      <c r="O181" s="45">
        <f t="shared" si="196"/>
        <v>0</v>
      </c>
      <c r="P181" s="45">
        <f t="shared" si="196"/>
        <v>2337082073.7600002</v>
      </c>
      <c r="Q181" s="45">
        <f t="shared" ref="Q181:Q188" si="197">R181+T181</f>
        <v>2337082073.7600002</v>
      </c>
      <c r="R181" s="45">
        <f t="shared" si="196"/>
        <v>0</v>
      </c>
      <c r="S181" s="45">
        <f t="shared" si="196"/>
        <v>0</v>
      </c>
      <c r="T181" s="45">
        <f t="shared" si="196"/>
        <v>2337082073.7600002</v>
      </c>
      <c r="U181" s="45">
        <f t="shared" si="196"/>
        <v>2275251145.2399998</v>
      </c>
      <c r="V181" s="45">
        <f t="shared" si="196"/>
        <v>0</v>
      </c>
      <c r="W181" s="45">
        <f t="shared" si="196"/>
        <v>0</v>
      </c>
      <c r="X181" s="117">
        <f t="shared" si="155"/>
        <v>0.50670278203939112</v>
      </c>
    </row>
    <row r="182" spans="1:24" s="6" customFormat="1" ht="18.75" customHeight="1" x14ac:dyDescent="0.2">
      <c r="A182" s="34" t="s">
        <v>378</v>
      </c>
      <c r="B182" s="18" t="s">
        <v>222</v>
      </c>
      <c r="C182" s="15" t="s">
        <v>48</v>
      </c>
      <c r="D182" s="14">
        <v>3413145044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3413145044</v>
      </c>
      <c r="K182" s="14">
        <v>0</v>
      </c>
      <c r="L182" s="14">
        <v>0</v>
      </c>
      <c r="M182" s="14">
        <v>2237149725.8400002</v>
      </c>
      <c r="N182" s="14">
        <v>0</v>
      </c>
      <c r="O182" s="14">
        <v>0</v>
      </c>
      <c r="P182" s="14">
        <v>2237149725.8400002</v>
      </c>
      <c r="Q182" s="76">
        <f t="shared" si="197"/>
        <v>2237149725.8400002</v>
      </c>
      <c r="R182" s="14">
        <v>0</v>
      </c>
      <c r="S182" s="14">
        <v>0</v>
      </c>
      <c r="T182" s="14">
        <v>2237149725.8400002</v>
      </c>
      <c r="U182" s="13">
        <f t="shared" ref="U182:U184" si="198">J182-M182</f>
        <v>1175995318.1599998</v>
      </c>
      <c r="V182" s="14">
        <f t="shared" ref="V182:V184" si="199">M182-P182</f>
        <v>0</v>
      </c>
      <c r="W182" s="13">
        <f t="shared" ref="W182:W184" si="200">P182-Q182</f>
        <v>0</v>
      </c>
      <c r="X182" s="117">
        <f t="shared" si="155"/>
        <v>0.65545111532037204</v>
      </c>
    </row>
    <row r="183" spans="1:24" s="6" customFormat="1" ht="18.75" customHeight="1" x14ac:dyDescent="0.2">
      <c r="A183" s="34" t="s">
        <v>377</v>
      </c>
      <c r="B183" s="18" t="s">
        <v>244</v>
      </c>
      <c r="C183" s="15" t="s">
        <v>245</v>
      </c>
      <c r="D183" s="14">
        <v>1199188175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1199188175</v>
      </c>
      <c r="K183" s="14">
        <v>0</v>
      </c>
      <c r="L183" s="14">
        <v>0</v>
      </c>
      <c r="M183" s="14">
        <v>99932347.920000002</v>
      </c>
      <c r="N183" s="14">
        <v>0</v>
      </c>
      <c r="O183" s="14">
        <v>0</v>
      </c>
      <c r="P183" s="14">
        <v>99932347.920000002</v>
      </c>
      <c r="Q183" s="76">
        <f t="shared" si="197"/>
        <v>99932347.920000002</v>
      </c>
      <c r="R183" s="14">
        <v>0</v>
      </c>
      <c r="S183" s="14">
        <v>0</v>
      </c>
      <c r="T183" s="14">
        <v>99932347.920000002</v>
      </c>
      <c r="U183" s="13">
        <f t="shared" si="198"/>
        <v>1099255827.0799999</v>
      </c>
      <c r="V183" s="14">
        <f t="shared" si="199"/>
        <v>0</v>
      </c>
      <c r="W183" s="13">
        <f t="shared" si="200"/>
        <v>0</v>
      </c>
      <c r="X183" s="117">
        <f t="shared" si="155"/>
        <v>8.3333333336112994E-2</v>
      </c>
    </row>
    <row r="184" spans="1:24" s="6" customFormat="1" ht="18.75" customHeight="1" x14ac:dyDescent="0.2">
      <c r="A184" s="34" t="s">
        <v>376</v>
      </c>
      <c r="B184" s="18" t="s">
        <v>246</v>
      </c>
      <c r="C184" s="15" t="s">
        <v>48</v>
      </c>
      <c r="D184" s="14">
        <v>100000000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100000000</v>
      </c>
      <c r="K184" s="14">
        <v>0</v>
      </c>
      <c r="L184" s="14">
        <v>32000000</v>
      </c>
      <c r="M184" s="14">
        <v>32000000</v>
      </c>
      <c r="N184" s="14">
        <v>0</v>
      </c>
      <c r="O184" s="14">
        <v>32000000</v>
      </c>
      <c r="P184" s="14">
        <v>32000000</v>
      </c>
      <c r="Q184" s="76">
        <f t="shared" si="197"/>
        <v>0</v>
      </c>
      <c r="R184" s="14">
        <v>0</v>
      </c>
      <c r="S184" s="14">
        <v>0</v>
      </c>
      <c r="T184" s="14">
        <v>0</v>
      </c>
      <c r="U184" s="13">
        <f t="shared" si="198"/>
        <v>68000000</v>
      </c>
      <c r="V184" s="14">
        <f t="shared" si="199"/>
        <v>0</v>
      </c>
      <c r="W184" s="13">
        <f t="shared" si="200"/>
        <v>32000000</v>
      </c>
      <c r="X184" s="117">
        <f t="shared" si="155"/>
        <v>0.32</v>
      </c>
    </row>
    <row r="185" spans="1:24" s="6" customFormat="1" ht="18.75" customHeight="1" x14ac:dyDescent="0.2">
      <c r="A185" s="43" t="s">
        <v>375</v>
      </c>
      <c r="B185" s="44" t="s">
        <v>247</v>
      </c>
      <c r="C185" s="20" t="s">
        <v>32</v>
      </c>
      <c r="D185" s="45">
        <f>D186+D188</f>
        <v>50000000</v>
      </c>
      <c r="E185" s="45">
        <f t="shared" ref="E185:W185" si="201">E186+E188</f>
        <v>0</v>
      </c>
      <c r="F185" s="45">
        <f t="shared" si="201"/>
        <v>0</v>
      </c>
      <c r="G185" s="45">
        <f t="shared" si="201"/>
        <v>0</v>
      </c>
      <c r="H185" s="45">
        <f t="shared" si="201"/>
        <v>0</v>
      </c>
      <c r="I185" s="45">
        <f t="shared" si="201"/>
        <v>0</v>
      </c>
      <c r="J185" s="45">
        <f t="shared" si="201"/>
        <v>50000000</v>
      </c>
      <c r="K185" s="45">
        <f t="shared" si="201"/>
        <v>0</v>
      </c>
      <c r="L185" s="45">
        <f t="shared" si="201"/>
        <v>250000</v>
      </c>
      <c r="M185" s="45">
        <f t="shared" si="201"/>
        <v>250000</v>
      </c>
      <c r="N185" s="45">
        <f t="shared" si="201"/>
        <v>0</v>
      </c>
      <c r="O185" s="45">
        <f t="shared" si="201"/>
        <v>250000</v>
      </c>
      <c r="P185" s="45">
        <f t="shared" si="201"/>
        <v>250000</v>
      </c>
      <c r="Q185" s="76">
        <f t="shared" si="197"/>
        <v>0</v>
      </c>
      <c r="R185" s="45">
        <f t="shared" si="201"/>
        <v>0</v>
      </c>
      <c r="S185" s="45">
        <f t="shared" si="201"/>
        <v>0</v>
      </c>
      <c r="T185" s="45">
        <f t="shared" si="201"/>
        <v>0</v>
      </c>
      <c r="U185" s="45">
        <f t="shared" si="201"/>
        <v>49750000</v>
      </c>
      <c r="V185" s="45">
        <f t="shared" si="201"/>
        <v>0</v>
      </c>
      <c r="W185" s="45">
        <f t="shared" si="201"/>
        <v>250000</v>
      </c>
      <c r="X185" s="117">
        <f t="shared" si="155"/>
        <v>5.0000000000000001E-3</v>
      </c>
    </row>
    <row r="186" spans="1:24" s="6" customFormat="1" ht="18.75" customHeight="1" x14ac:dyDescent="0.2">
      <c r="A186" s="43" t="s">
        <v>374</v>
      </c>
      <c r="B186" s="44" t="s">
        <v>248</v>
      </c>
      <c r="C186" s="20" t="s">
        <v>32</v>
      </c>
      <c r="D186" s="45">
        <f>D187</f>
        <v>10000000</v>
      </c>
      <c r="E186" s="45">
        <f t="shared" ref="E186:W186" si="202">E187</f>
        <v>0</v>
      </c>
      <c r="F186" s="45">
        <f t="shared" si="202"/>
        <v>0</v>
      </c>
      <c r="G186" s="45">
        <f t="shared" si="202"/>
        <v>0</v>
      </c>
      <c r="H186" s="45">
        <f t="shared" si="202"/>
        <v>0</v>
      </c>
      <c r="I186" s="45">
        <f t="shared" si="202"/>
        <v>0</v>
      </c>
      <c r="J186" s="45">
        <f t="shared" si="202"/>
        <v>10000000</v>
      </c>
      <c r="K186" s="45">
        <f t="shared" si="202"/>
        <v>0</v>
      </c>
      <c r="L186" s="45">
        <f t="shared" si="202"/>
        <v>250000</v>
      </c>
      <c r="M186" s="45">
        <f t="shared" si="202"/>
        <v>250000</v>
      </c>
      <c r="N186" s="45">
        <f t="shared" si="202"/>
        <v>0</v>
      </c>
      <c r="O186" s="45">
        <f t="shared" si="202"/>
        <v>250000</v>
      </c>
      <c r="P186" s="45">
        <f t="shared" si="202"/>
        <v>250000</v>
      </c>
      <c r="Q186" s="76">
        <f t="shared" si="197"/>
        <v>0</v>
      </c>
      <c r="R186" s="45">
        <f t="shared" si="202"/>
        <v>0</v>
      </c>
      <c r="S186" s="45">
        <f t="shared" si="202"/>
        <v>0</v>
      </c>
      <c r="T186" s="45">
        <f t="shared" si="202"/>
        <v>0</v>
      </c>
      <c r="U186" s="45">
        <f t="shared" si="202"/>
        <v>9750000</v>
      </c>
      <c r="V186" s="45">
        <f t="shared" si="202"/>
        <v>0</v>
      </c>
      <c r="W186" s="45">
        <f t="shared" si="202"/>
        <v>250000</v>
      </c>
      <c r="X186" s="117">
        <f t="shared" si="155"/>
        <v>2.5000000000000001E-2</v>
      </c>
    </row>
    <row r="187" spans="1:24" s="6" customFormat="1" ht="18.75" customHeight="1" x14ac:dyDescent="0.2">
      <c r="A187" s="34" t="s">
        <v>373</v>
      </c>
      <c r="B187" s="18" t="s">
        <v>249</v>
      </c>
      <c r="C187" s="15" t="s">
        <v>48</v>
      </c>
      <c r="D187" s="14">
        <v>10000000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10000000</v>
      </c>
      <c r="K187" s="14">
        <v>0</v>
      </c>
      <c r="L187" s="14">
        <v>250000</v>
      </c>
      <c r="M187" s="14">
        <v>250000</v>
      </c>
      <c r="N187" s="14">
        <v>0</v>
      </c>
      <c r="O187" s="14">
        <v>250000</v>
      </c>
      <c r="P187" s="14">
        <v>250000</v>
      </c>
      <c r="Q187" s="76">
        <f t="shared" si="197"/>
        <v>0</v>
      </c>
      <c r="R187" s="14">
        <v>0</v>
      </c>
      <c r="S187" s="14">
        <v>0</v>
      </c>
      <c r="T187" s="14">
        <v>0</v>
      </c>
      <c r="U187" s="13">
        <f t="shared" ref="U187:U188" si="203">J187-M187</f>
        <v>9750000</v>
      </c>
      <c r="V187" s="14">
        <f t="shared" ref="V187:V188" si="204">M187-P187</f>
        <v>0</v>
      </c>
      <c r="W187" s="13">
        <f t="shared" ref="W187:W188" si="205">P187-Q187</f>
        <v>250000</v>
      </c>
      <c r="X187" s="117">
        <f t="shared" si="155"/>
        <v>2.5000000000000001E-2</v>
      </c>
    </row>
    <row r="188" spans="1:24" s="6" customFormat="1" ht="18.75" customHeight="1" x14ac:dyDescent="0.2">
      <c r="A188" s="34" t="s">
        <v>372</v>
      </c>
      <c r="B188" s="18" t="s">
        <v>250</v>
      </c>
      <c r="C188" s="15" t="s">
        <v>48</v>
      </c>
      <c r="D188" s="14">
        <v>40000000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40000000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76">
        <f t="shared" si="197"/>
        <v>0</v>
      </c>
      <c r="R188" s="14">
        <v>0</v>
      </c>
      <c r="S188" s="14">
        <v>0</v>
      </c>
      <c r="T188" s="14">
        <v>0</v>
      </c>
      <c r="U188" s="13">
        <f t="shared" si="203"/>
        <v>40000000</v>
      </c>
      <c r="V188" s="14">
        <f t="shared" si="204"/>
        <v>0</v>
      </c>
      <c r="W188" s="13">
        <f t="shared" si="205"/>
        <v>0</v>
      </c>
      <c r="X188" s="117">
        <f t="shared" si="155"/>
        <v>0</v>
      </c>
    </row>
    <row r="189" spans="1:24" s="6" customFormat="1" ht="18.75" customHeight="1" x14ac:dyDescent="0.2">
      <c r="A189" s="85" t="s">
        <v>371</v>
      </c>
      <c r="B189" s="80" t="s">
        <v>251</v>
      </c>
      <c r="C189" s="81" t="s">
        <v>32</v>
      </c>
      <c r="D189" s="82">
        <f>D190</f>
        <v>24996945995</v>
      </c>
      <c r="E189" s="82">
        <f t="shared" ref="E189:W189" si="206">E190</f>
        <v>0</v>
      </c>
      <c r="F189" s="82">
        <f t="shared" si="206"/>
        <v>0</v>
      </c>
      <c r="G189" s="82">
        <f t="shared" si="206"/>
        <v>0</v>
      </c>
      <c r="H189" s="82">
        <f t="shared" si="206"/>
        <v>0</v>
      </c>
      <c r="I189" s="82">
        <f t="shared" si="206"/>
        <v>0</v>
      </c>
      <c r="J189" s="82">
        <f t="shared" si="206"/>
        <v>24996945995</v>
      </c>
      <c r="K189" s="82">
        <f t="shared" si="206"/>
        <v>0</v>
      </c>
      <c r="L189" s="82">
        <f t="shared" si="206"/>
        <v>774958165.75</v>
      </c>
      <c r="M189" s="82">
        <f t="shared" si="206"/>
        <v>2324996474.7399998</v>
      </c>
      <c r="N189" s="82">
        <f t="shared" si="206"/>
        <v>0</v>
      </c>
      <c r="O189" s="82">
        <f t="shared" si="206"/>
        <v>737025689.75</v>
      </c>
      <c r="P189" s="82">
        <f t="shared" si="206"/>
        <v>2283404894.7399998</v>
      </c>
      <c r="Q189" s="82">
        <f>R189+T189</f>
        <v>2283404894.7399998</v>
      </c>
      <c r="R189" s="82">
        <f t="shared" si="206"/>
        <v>284871454</v>
      </c>
      <c r="S189" s="82">
        <f t="shared" si="206"/>
        <v>478487976.32999998</v>
      </c>
      <c r="T189" s="82">
        <f t="shared" si="206"/>
        <v>1998533440.74</v>
      </c>
      <c r="U189" s="82">
        <f t="shared" si="206"/>
        <v>22671949520.260002</v>
      </c>
      <c r="V189" s="82">
        <f t="shared" si="206"/>
        <v>41591580</v>
      </c>
      <c r="W189" s="82">
        <f t="shared" si="206"/>
        <v>0</v>
      </c>
      <c r="X189" s="115">
        <f>P189/J189</f>
        <v>9.1347354800731917E-2</v>
      </c>
    </row>
    <row r="190" spans="1:24" s="6" customFormat="1" ht="18.75" customHeight="1" x14ac:dyDescent="0.2">
      <c r="A190" s="43" t="s">
        <v>370</v>
      </c>
      <c r="B190" s="44" t="s">
        <v>252</v>
      </c>
      <c r="C190" s="20" t="s">
        <v>32</v>
      </c>
      <c r="D190" s="45">
        <f t="shared" ref="D190:U190" si="207">D191+D201+D206+D196+D205</f>
        <v>24996945995</v>
      </c>
      <c r="E190" s="45">
        <f t="shared" si="207"/>
        <v>0</v>
      </c>
      <c r="F190" s="45">
        <f t="shared" si="207"/>
        <v>0</v>
      </c>
      <c r="G190" s="45">
        <f t="shared" si="207"/>
        <v>0</v>
      </c>
      <c r="H190" s="45">
        <f t="shared" si="207"/>
        <v>0</v>
      </c>
      <c r="I190" s="45">
        <f t="shared" si="207"/>
        <v>0</v>
      </c>
      <c r="J190" s="45">
        <f t="shared" si="207"/>
        <v>24996945995</v>
      </c>
      <c r="K190" s="45">
        <f t="shared" si="207"/>
        <v>0</v>
      </c>
      <c r="L190" s="45">
        <f t="shared" si="207"/>
        <v>774958165.75</v>
      </c>
      <c r="M190" s="45">
        <f t="shared" si="207"/>
        <v>2324996474.7399998</v>
      </c>
      <c r="N190" s="45">
        <f t="shared" si="207"/>
        <v>0</v>
      </c>
      <c r="O190" s="45">
        <f t="shared" si="207"/>
        <v>737025689.75</v>
      </c>
      <c r="P190" s="45">
        <f t="shared" si="207"/>
        <v>2283404894.7399998</v>
      </c>
      <c r="Q190" s="45">
        <f t="shared" ref="Q190:Q211" si="208">R190+T190</f>
        <v>2283404894.7399998</v>
      </c>
      <c r="R190" s="45">
        <f t="shared" si="207"/>
        <v>284871454</v>
      </c>
      <c r="S190" s="45">
        <f t="shared" si="207"/>
        <v>478487976.32999998</v>
      </c>
      <c r="T190" s="45">
        <f t="shared" si="207"/>
        <v>1998533440.74</v>
      </c>
      <c r="U190" s="45">
        <f t="shared" si="207"/>
        <v>22671949520.260002</v>
      </c>
      <c r="V190" s="45">
        <f>V191+V201+V206+V196+V205</f>
        <v>41591580</v>
      </c>
      <c r="W190" s="45">
        <f>W191+W201+W206+W196+W205</f>
        <v>0</v>
      </c>
      <c r="X190" s="117">
        <f t="shared" si="155"/>
        <v>9.1347354800731917E-2</v>
      </c>
    </row>
    <row r="191" spans="1:24" s="6" customFormat="1" ht="18.75" customHeight="1" x14ac:dyDescent="0.2">
      <c r="A191" s="43" t="s">
        <v>369</v>
      </c>
      <c r="B191" s="44" t="s">
        <v>253</v>
      </c>
      <c r="C191" s="20" t="s">
        <v>32</v>
      </c>
      <c r="D191" s="45">
        <f>D192</f>
        <v>3358344839</v>
      </c>
      <c r="E191" s="45">
        <f t="shared" ref="E191:T194" si="209">E192</f>
        <v>0</v>
      </c>
      <c r="F191" s="45">
        <f t="shared" si="209"/>
        <v>0</v>
      </c>
      <c r="G191" s="45">
        <f t="shared" si="209"/>
        <v>0</v>
      </c>
      <c r="H191" s="45">
        <f t="shared" si="209"/>
        <v>0</v>
      </c>
      <c r="I191" s="45">
        <f t="shared" si="209"/>
        <v>0</v>
      </c>
      <c r="J191" s="45">
        <f t="shared" si="209"/>
        <v>3358344839</v>
      </c>
      <c r="K191" s="45">
        <f t="shared" si="209"/>
        <v>0</v>
      </c>
      <c r="L191" s="45">
        <f t="shared" si="209"/>
        <v>24771618</v>
      </c>
      <c r="M191" s="45">
        <f t="shared" si="209"/>
        <v>24771618</v>
      </c>
      <c r="N191" s="45">
        <f t="shared" si="209"/>
        <v>0</v>
      </c>
      <c r="O191" s="45">
        <f t="shared" si="209"/>
        <v>24771618</v>
      </c>
      <c r="P191" s="45">
        <f t="shared" si="209"/>
        <v>24771618</v>
      </c>
      <c r="Q191" s="76">
        <f t="shared" si="208"/>
        <v>24771618</v>
      </c>
      <c r="R191" s="45">
        <f t="shared" si="209"/>
        <v>0</v>
      </c>
      <c r="S191" s="45">
        <f t="shared" si="209"/>
        <v>24771618</v>
      </c>
      <c r="T191" s="45">
        <f t="shared" si="209"/>
        <v>24771618</v>
      </c>
      <c r="U191" s="45">
        <f t="shared" ref="U191:W194" si="210">U192</f>
        <v>3333573221</v>
      </c>
      <c r="V191" s="45">
        <f t="shared" si="210"/>
        <v>0</v>
      </c>
      <c r="W191" s="45">
        <f t="shared" si="210"/>
        <v>0</v>
      </c>
      <c r="X191" s="117">
        <f t="shared" si="155"/>
        <v>7.3761388980460203E-3</v>
      </c>
    </row>
    <row r="192" spans="1:24" s="6" customFormat="1" ht="18.75" customHeight="1" x14ac:dyDescent="0.2">
      <c r="A192" s="43" t="s">
        <v>368</v>
      </c>
      <c r="B192" s="44" t="s">
        <v>254</v>
      </c>
      <c r="C192" s="20" t="s">
        <v>32</v>
      </c>
      <c r="D192" s="45">
        <f>D193</f>
        <v>3358344839</v>
      </c>
      <c r="E192" s="45">
        <f t="shared" si="209"/>
        <v>0</v>
      </c>
      <c r="F192" s="45">
        <f t="shared" si="209"/>
        <v>0</v>
      </c>
      <c r="G192" s="45">
        <f t="shared" si="209"/>
        <v>0</v>
      </c>
      <c r="H192" s="45">
        <f t="shared" si="209"/>
        <v>0</v>
      </c>
      <c r="I192" s="45">
        <f t="shared" si="209"/>
        <v>0</v>
      </c>
      <c r="J192" s="45">
        <f t="shared" si="209"/>
        <v>3358344839</v>
      </c>
      <c r="K192" s="45">
        <f t="shared" si="209"/>
        <v>0</v>
      </c>
      <c r="L192" s="45">
        <f t="shared" si="209"/>
        <v>24771618</v>
      </c>
      <c r="M192" s="45">
        <f t="shared" si="209"/>
        <v>24771618</v>
      </c>
      <c r="N192" s="45">
        <f t="shared" si="209"/>
        <v>0</v>
      </c>
      <c r="O192" s="45">
        <f t="shared" si="209"/>
        <v>24771618</v>
      </c>
      <c r="P192" s="45">
        <f t="shared" si="209"/>
        <v>24771618</v>
      </c>
      <c r="Q192" s="76">
        <f t="shared" si="208"/>
        <v>24771618</v>
      </c>
      <c r="R192" s="45">
        <f t="shared" si="209"/>
        <v>0</v>
      </c>
      <c r="S192" s="45">
        <f t="shared" si="209"/>
        <v>24771618</v>
      </c>
      <c r="T192" s="45">
        <f t="shared" si="209"/>
        <v>24771618</v>
      </c>
      <c r="U192" s="45">
        <f t="shared" si="210"/>
        <v>3333573221</v>
      </c>
      <c r="V192" s="45">
        <f t="shared" si="210"/>
        <v>0</v>
      </c>
      <c r="W192" s="45">
        <f t="shared" si="210"/>
        <v>0</v>
      </c>
      <c r="X192" s="117">
        <f t="shared" si="155"/>
        <v>7.3761388980460203E-3</v>
      </c>
    </row>
    <row r="193" spans="1:24" s="6" customFormat="1" ht="18.75" customHeight="1" x14ac:dyDescent="0.2">
      <c r="A193" s="43" t="s">
        <v>367</v>
      </c>
      <c r="B193" s="44" t="s">
        <v>255</v>
      </c>
      <c r="C193" s="20" t="s">
        <v>32</v>
      </c>
      <c r="D193" s="45">
        <f>D194</f>
        <v>3358344839</v>
      </c>
      <c r="E193" s="45">
        <f t="shared" si="209"/>
        <v>0</v>
      </c>
      <c r="F193" s="45">
        <f t="shared" si="209"/>
        <v>0</v>
      </c>
      <c r="G193" s="45">
        <f t="shared" si="209"/>
        <v>0</v>
      </c>
      <c r="H193" s="45">
        <f t="shared" si="209"/>
        <v>0</v>
      </c>
      <c r="I193" s="45">
        <f t="shared" si="209"/>
        <v>0</v>
      </c>
      <c r="J193" s="45">
        <f t="shared" si="209"/>
        <v>3358344839</v>
      </c>
      <c r="K193" s="45">
        <f t="shared" si="209"/>
        <v>0</v>
      </c>
      <c r="L193" s="45">
        <f t="shared" si="209"/>
        <v>24771618</v>
      </c>
      <c r="M193" s="45">
        <f t="shared" si="209"/>
        <v>24771618</v>
      </c>
      <c r="N193" s="45">
        <f t="shared" si="209"/>
        <v>0</v>
      </c>
      <c r="O193" s="45">
        <f t="shared" si="209"/>
        <v>24771618</v>
      </c>
      <c r="P193" s="45">
        <f t="shared" si="209"/>
        <v>24771618</v>
      </c>
      <c r="Q193" s="76">
        <f t="shared" si="208"/>
        <v>24771618</v>
      </c>
      <c r="R193" s="45">
        <f t="shared" si="209"/>
        <v>0</v>
      </c>
      <c r="S193" s="45">
        <f t="shared" si="209"/>
        <v>24771618</v>
      </c>
      <c r="T193" s="45">
        <f t="shared" si="209"/>
        <v>24771618</v>
      </c>
      <c r="U193" s="45">
        <f t="shared" si="210"/>
        <v>3333573221</v>
      </c>
      <c r="V193" s="45">
        <f t="shared" si="210"/>
        <v>0</v>
      </c>
      <c r="W193" s="45">
        <f t="shared" si="210"/>
        <v>0</v>
      </c>
      <c r="X193" s="117">
        <f t="shared" si="155"/>
        <v>7.3761388980460203E-3</v>
      </c>
    </row>
    <row r="194" spans="1:24" s="6" customFormat="1" ht="18.75" customHeight="1" x14ac:dyDescent="0.2">
      <c r="A194" s="43" t="s">
        <v>366</v>
      </c>
      <c r="B194" s="44" t="s">
        <v>256</v>
      </c>
      <c r="C194" s="20" t="s">
        <v>32</v>
      </c>
      <c r="D194" s="45">
        <f>D195</f>
        <v>3358344839</v>
      </c>
      <c r="E194" s="45">
        <f t="shared" si="209"/>
        <v>0</v>
      </c>
      <c r="F194" s="45">
        <f t="shared" si="209"/>
        <v>0</v>
      </c>
      <c r="G194" s="45">
        <f t="shared" si="209"/>
        <v>0</v>
      </c>
      <c r="H194" s="45">
        <f t="shared" si="209"/>
        <v>0</v>
      </c>
      <c r="I194" s="45">
        <f t="shared" si="209"/>
        <v>0</v>
      </c>
      <c r="J194" s="45">
        <f t="shared" si="209"/>
        <v>3358344839</v>
      </c>
      <c r="K194" s="45">
        <f t="shared" si="209"/>
        <v>0</v>
      </c>
      <c r="L194" s="45">
        <f t="shared" si="209"/>
        <v>24771618</v>
      </c>
      <c r="M194" s="45">
        <f t="shared" si="209"/>
        <v>24771618</v>
      </c>
      <c r="N194" s="45">
        <f t="shared" si="209"/>
        <v>0</v>
      </c>
      <c r="O194" s="45">
        <f t="shared" si="209"/>
        <v>24771618</v>
      </c>
      <c r="P194" s="45">
        <f t="shared" si="209"/>
        <v>24771618</v>
      </c>
      <c r="Q194" s="76">
        <f t="shared" si="208"/>
        <v>24771618</v>
      </c>
      <c r="R194" s="45">
        <f t="shared" si="209"/>
        <v>0</v>
      </c>
      <c r="S194" s="45">
        <f t="shared" si="209"/>
        <v>24771618</v>
      </c>
      <c r="T194" s="45">
        <f t="shared" si="209"/>
        <v>24771618</v>
      </c>
      <c r="U194" s="45">
        <f t="shared" si="210"/>
        <v>3333573221</v>
      </c>
      <c r="V194" s="45">
        <f t="shared" si="210"/>
        <v>0</v>
      </c>
      <c r="W194" s="45">
        <f t="shared" si="210"/>
        <v>0</v>
      </c>
      <c r="X194" s="117">
        <f t="shared" si="155"/>
        <v>7.3761388980460203E-3</v>
      </c>
    </row>
    <row r="195" spans="1:24" s="6" customFormat="1" ht="18.75" customHeight="1" x14ac:dyDescent="0.2">
      <c r="A195" s="34" t="s">
        <v>365</v>
      </c>
      <c r="B195" s="18" t="s">
        <v>256</v>
      </c>
      <c r="C195" s="15" t="s">
        <v>48</v>
      </c>
      <c r="D195" s="14">
        <v>3358344839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3358344839</v>
      </c>
      <c r="K195" s="14">
        <v>0</v>
      </c>
      <c r="L195" s="14">
        <v>24771618</v>
      </c>
      <c r="M195" s="14">
        <v>24771618</v>
      </c>
      <c r="N195" s="14">
        <v>0</v>
      </c>
      <c r="O195" s="14">
        <v>24771618</v>
      </c>
      <c r="P195" s="14">
        <v>24771618</v>
      </c>
      <c r="Q195" s="76">
        <f t="shared" si="208"/>
        <v>24771618</v>
      </c>
      <c r="R195" s="14">
        <v>0</v>
      </c>
      <c r="S195" s="14">
        <v>24771618</v>
      </c>
      <c r="T195" s="14">
        <v>24771618</v>
      </c>
      <c r="U195" s="13">
        <f t="shared" ref="U195" si="211">J195-M195</f>
        <v>3333573221</v>
      </c>
      <c r="V195" s="14">
        <f t="shared" ref="V195" si="212">M195-P195</f>
        <v>0</v>
      </c>
      <c r="W195" s="13">
        <f t="shared" ref="W195" si="213">P195-Q195</f>
        <v>0</v>
      </c>
      <c r="X195" s="117">
        <f t="shared" ref="X195" si="214">P195/J195</f>
        <v>7.3761388980460203E-3</v>
      </c>
    </row>
    <row r="196" spans="1:24" s="6" customFormat="1" ht="18.75" customHeight="1" x14ac:dyDescent="0.2">
      <c r="A196" s="43" t="s">
        <v>257</v>
      </c>
      <c r="B196" s="44" t="s">
        <v>258</v>
      </c>
      <c r="C196" s="20" t="s">
        <v>32</v>
      </c>
      <c r="D196" s="45">
        <f>D197</f>
        <v>12909713389</v>
      </c>
      <c r="E196" s="45">
        <f t="shared" ref="E196:W199" si="215">E197</f>
        <v>0</v>
      </c>
      <c r="F196" s="45">
        <f t="shared" si="215"/>
        <v>0</v>
      </c>
      <c r="G196" s="45">
        <f t="shared" si="215"/>
        <v>0</v>
      </c>
      <c r="H196" s="45">
        <f t="shared" si="215"/>
        <v>0</v>
      </c>
      <c r="I196" s="45">
        <f t="shared" si="215"/>
        <v>0</v>
      </c>
      <c r="J196" s="45">
        <f t="shared" si="215"/>
        <v>12909713389</v>
      </c>
      <c r="K196" s="45">
        <f t="shared" si="215"/>
        <v>0</v>
      </c>
      <c r="L196" s="45">
        <f t="shared" si="215"/>
        <v>309471397.08999997</v>
      </c>
      <c r="M196" s="45">
        <f t="shared" si="215"/>
        <v>1806310510.72</v>
      </c>
      <c r="N196" s="45">
        <f t="shared" si="215"/>
        <v>0</v>
      </c>
      <c r="O196" s="45">
        <f t="shared" si="215"/>
        <v>309471397.08999997</v>
      </c>
      <c r="P196" s="45">
        <f t="shared" si="215"/>
        <v>1806310510.72</v>
      </c>
      <c r="Q196" s="45">
        <f t="shared" si="208"/>
        <v>1806310510.72</v>
      </c>
      <c r="R196" s="45">
        <f t="shared" si="215"/>
        <v>0</v>
      </c>
      <c r="S196" s="45">
        <f t="shared" si="215"/>
        <v>309471397.08999997</v>
      </c>
      <c r="T196" s="45">
        <f t="shared" si="215"/>
        <v>1806310510.72</v>
      </c>
      <c r="U196" s="45">
        <f t="shared" si="215"/>
        <v>11103402878.280001</v>
      </c>
      <c r="V196" s="45">
        <f t="shared" si="215"/>
        <v>0</v>
      </c>
      <c r="W196" s="45">
        <f t="shared" si="215"/>
        <v>0</v>
      </c>
      <c r="X196" s="117">
        <f t="shared" ref="X196:X211" si="216">P196/J196</f>
        <v>0.13991871517915386</v>
      </c>
    </row>
    <row r="197" spans="1:24" s="6" customFormat="1" ht="18.75" customHeight="1" x14ac:dyDescent="0.2">
      <c r="A197" s="43" t="s">
        <v>364</v>
      </c>
      <c r="B197" s="44" t="s">
        <v>259</v>
      </c>
      <c r="C197" s="20" t="s">
        <v>46</v>
      </c>
      <c r="D197" s="45">
        <f>D198</f>
        <v>12909713389</v>
      </c>
      <c r="E197" s="45">
        <f t="shared" si="215"/>
        <v>0</v>
      </c>
      <c r="F197" s="45">
        <f t="shared" si="215"/>
        <v>0</v>
      </c>
      <c r="G197" s="45">
        <f t="shared" si="215"/>
        <v>0</v>
      </c>
      <c r="H197" s="45">
        <f t="shared" si="215"/>
        <v>0</v>
      </c>
      <c r="I197" s="45">
        <f t="shared" si="215"/>
        <v>0</v>
      </c>
      <c r="J197" s="45">
        <f t="shared" si="215"/>
        <v>12909713389</v>
      </c>
      <c r="K197" s="45">
        <f t="shared" si="215"/>
        <v>0</v>
      </c>
      <c r="L197" s="45">
        <f t="shared" si="215"/>
        <v>309471397.08999997</v>
      </c>
      <c r="M197" s="45">
        <f t="shared" si="215"/>
        <v>1806310510.72</v>
      </c>
      <c r="N197" s="45">
        <f t="shared" si="215"/>
        <v>0</v>
      </c>
      <c r="O197" s="45">
        <f t="shared" si="215"/>
        <v>309471397.08999997</v>
      </c>
      <c r="P197" s="45">
        <f t="shared" si="215"/>
        <v>1806310510.72</v>
      </c>
      <c r="Q197" s="45">
        <f t="shared" si="208"/>
        <v>1806310510.72</v>
      </c>
      <c r="R197" s="45">
        <f t="shared" si="215"/>
        <v>0</v>
      </c>
      <c r="S197" s="45">
        <f t="shared" si="215"/>
        <v>309471397.08999997</v>
      </c>
      <c r="T197" s="45">
        <f t="shared" si="215"/>
        <v>1806310510.72</v>
      </c>
      <c r="U197" s="45">
        <f t="shared" si="215"/>
        <v>11103402878.280001</v>
      </c>
      <c r="V197" s="45">
        <f t="shared" si="215"/>
        <v>0</v>
      </c>
      <c r="W197" s="45">
        <f t="shared" si="215"/>
        <v>0</v>
      </c>
      <c r="X197" s="117">
        <f t="shared" si="216"/>
        <v>0.13991871517915386</v>
      </c>
    </row>
    <row r="198" spans="1:24" s="6" customFormat="1" ht="18.75" customHeight="1" x14ac:dyDescent="0.2">
      <c r="A198" s="43" t="s">
        <v>363</v>
      </c>
      <c r="B198" s="44" t="s">
        <v>255</v>
      </c>
      <c r="C198" s="20" t="s">
        <v>32</v>
      </c>
      <c r="D198" s="45">
        <f>D199</f>
        <v>12909713389</v>
      </c>
      <c r="E198" s="45">
        <f t="shared" si="215"/>
        <v>0</v>
      </c>
      <c r="F198" s="45">
        <f t="shared" si="215"/>
        <v>0</v>
      </c>
      <c r="G198" s="45">
        <f t="shared" si="215"/>
        <v>0</v>
      </c>
      <c r="H198" s="45">
        <f t="shared" si="215"/>
        <v>0</v>
      </c>
      <c r="I198" s="45">
        <f t="shared" si="215"/>
        <v>0</v>
      </c>
      <c r="J198" s="45">
        <f t="shared" si="215"/>
        <v>12909713389</v>
      </c>
      <c r="K198" s="45">
        <f t="shared" si="215"/>
        <v>0</v>
      </c>
      <c r="L198" s="45">
        <f t="shared" si="215"/>
        <v>309471397.08999997</v>
      </c>
      <c r="M198" s="45">
        <f t="shared" si="215"/>
        <v>1806310510.72</v>
      </c>
      <c r="N198" s="45">
        <f t="shared" si="215"/>
        <v>0</v>
      </c>
      <c r="O198" s="45">
        <f t="shared" si="215"/>
        <v>309471397.08999997</v>
      </c>
      <c r="P198" s="45">
        <f t="shared" si="215"/>
        <v>1806310510.72</v>
      </c>
      <c r="Q198" s="45">
        <f t="shared" si="208"/>
        <v>1806310510.72</v>
      </c>
      <c r="R198" s="45">
        <f t="shared" si="215"/>
        <v>0</v>
      </c>
      <c r="S198" s="45">
        <f t="shared" si="215"/>
        <v>309471397.08999997</v>
      </c>
      <c r="T198" s="45">
        <f t="shared" si="215"/>
        <v>1806310510.72</v>
      </c>
      <c r="U198" s="45">
        <f t="shared" si="215"/>
        <v>11103402878.280001</v>
      </c>
      <c r="V198" s="45">
        <f t="shared" si="215"/>
        <v>0</v>
      </c>
      <c r="W198" s="45">
        <f t="shared" si="215"/>
        <v>0</v>
      </c>
      <c r="X198" s="117">
        <f t="shared" si="216"/>
        <v>0.13991871517915386</v>
      </c>
    </row>
    <row r="199" spans="1:24" s="6" customFormat="1" ht="18.75" customHeight="1" x14ac:dyDescent="0.2">
      <c r="A199" s="43" t="s">
        <v>362</v>
      </c>
      <c r="B199" s="44" t="s">
        <v>256</v>
      </c>
      <c r="C199" s="20" t="s">
        <v>32</v>
      </c>
      <c r="D199" s="45">
        <f>D200</f>
        <v>12909713389</v>
      </c>
      <c r="E199" s="45">
        <f t="shared" si="215"/>
        <v>0</v>
      </c>
      <c r="F199" s="45">
        <f t="shared" si="215"/>
        <v>0</v>
      </c>
      <c r="G199" s="45">
        <f t="shared" si="215"/>
        <v>0</v>
      </c>
      <c r="H199" s="45">
        <f t="shared" si="215"/>
        <v>0</v>
      </c>
      <c r="I199" s="45">
        <f t="shared" si="215"/>
        <v>0</v>
      </c>
      <c r="J199" s="45">
        <f t="shared" si="215"/>
        <v>12909713389</v>
      </c>
      <c r="K199" s="45">
        <f t="shared" si="215"/>
        <v>0</v>
      </c>
      <c r="L199" s="45">
        <f t="shared" si="215"/>
        <v>309471397.08999997</v>
      </c>
      <c r="M199" s="45">
        <f t="shared" si="215"/>
        <v>1806310510.72</v>
      </c>
      <c r="N199" s="45">
        <f t="shared" si="215"/>
        <v>0</v>
      </c>
      <c r="O199" s="45">
        <f t="shared" si="215"/>
        <v>309471397.08999997</v>
      </c>
      <c r="P199" s="45">
        <f t="shared" si="215"/>
        <v>1806310510.72</v>
      </c>
      <c r="Q199" s="45">
        <f t="shared" si="208"/>
        <v>1806310510.72</v>
      </c>
      <c r="R199" s="45">
        <f t="shared" si="215"/>
        <v>0</v>
      </c>
      <c r="S199" s="45">
        <f t="shared" si="215"/>
        <v>309471397.08999997</v>
      </c>
      <c r="T199" s="45">
        <f t="shared" si="215"/>
        <v>1806310510.72</v>
      </c>
      <c r="U199" s="45">
        <f t="shared" si="215"/>
        <v>11103402878.280001</v>
      </c>
      <c r="V199" s="45">
        <f t="shared" si="215"/>
        <v>0</v>
      </c>
      <c r="W199" s="45">
        <f t="shared" si="215"/>
        <v>0</v>
      </c>
      <c r="X199" s="117">
        <f t="shared" si="216"/>
        <v>0.13991871517915386</v>
      </c>
    </row>
    <row r="200" spans="1:24" s="6" customFormat="1" ht="18.75" customHeight="1" x14ac:dyDescent="0.2">
      <c r="A200" s="34" t="s">
        <v>361</v>
      </c>
      <c r="B200" s="18" t="s">
        <v>256</v>
      </c>
      <c r="C200" s="15" t="s">
        <v>48</v>
      </c>
      <c r="D200" s="14">
        <v>12909713389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12909713389</v>
      </c>
      <c r="K200" s="14">
        <v>0</v>
      </c>
      <c r="L200" s="14">
        <v>309471397.08999997</v>
      </c>
      <c r="M200" s="14">
        <v>1806310510.72</v>
      </c>
      <c r="N200" s="14">
        <v>0</v>
      </c>
      <c r="O200" s="14">
        <v>309471397.08999997</v>
      </c>
      <c r="P200" s="14">
        <v>1806310510.72</v>
      </c>
      <c r="Q200" s="76">
        <f t="shared" si="208"/>
        <v>1806310510.72</v>
      </c>
      <c r="R200" s="14">
        <v>0</v>
      </c>
      <c r="S200" s="14">
        <v>309471397.08999997</v>
      </c>
      <c r="T200" s="14">
        <v>1806310510.72</v>
      </c>
      <c r="U200" s="13">
        <f t="shared" ref="U200" si="217">J200-M200</f>
        <v>11103402878.280001</v>
      </c>
      <c r="V200" s="14">
        <f t="shared" ref="V200" si="218">M200-P200</f>
        <v>0</v>
      </c>
      <c r="W200" s="13">
        <f t="shared" ref="W200" si="219">P200-Q200</f>
        <v>0</v>
      </c>
      <c r="X200" s="117">
        <f t="shared" si="216"/>
        <v>0.13991871517915386</v>
      </c>
    </row>
    <row r="201" spans="1:24" s="6" customFormat="1" ht="18.75" customHeight="1" x14ac:dyDescent="0.2">
      <c r="A201" s="43" t="s">
        <v>260</v>
      </c>
      <c r="B201" s="44" t="s">
        <v>261</v>
      </c>
      <c r="C201" s="20" t="s">
        <v>32</v>
      </c>
      <c r="D201" s="45">
        <f>D202</f>
        <v>0</v>
      </c>
      <c r="E201" s="45">
        <v>0</v>
      </c>
      <c r="F201" s="45">
        <v>0</v>
      </c>
      <c r="G201" s="45">
        <v>0</v>
      </c>
      <c r="H201" s="45">
        <v>0</v>
      </c>
      <c r="I201" s="45">
        <v>0</v>
      </c>
      <c r="J201" s="45">
        <f>J202</f>
        <v>0</v>
      </c>
      <c r="K201" s="45">
        <v>0</v>
      </c>
      <c r="L201" s="45">
        <v>0</v>
      </c>
      <c r="M201" s="45">
        <v>0</v>
      </c>
      <c r="N201" s="45">
        <v>0</v>
      </c>
      <c r="O201" s="45">
        <v>0</v>
      </c>
      <c r="P201" s="45">
        <v>0</v>
      </c>
      <c r="Q201" s="76">
        <f t="shared" si="208"/>
        <v>0</v>
      </c>
      <c r="R201" s="45">
        <v>0</v>
      </c>
      <c r="S201" s="45">
        <v>0</v>
      </c>
      <c r="T201" s="45">
        <v>0</v>
      </c>
      <c r="U201" s="45">
        <f>R201+T201</f>
        <v>0</v>
      </c>
      <c r="V201" s="45">
        <f>S201+U201</f>
        <v>0</v>
      </c>
      <c r="W201" s="45">
        <v>0</v>
      </c>
      <c r="X201" s="117">
        <v>0</v>
      </c>
    </row>
    <row r="202" spans="1:24" s="6" customFormat="1" ht="18.75" customHeight="1" x14ac:dyDescent="0.2">
      <c r="A202" s="43" t="s">
        <v>358</v>
      </c>
      <c r="B202" s="44" t="s">
        <v>259</v>
      </c>
      <c r="C202" s="20" t="s">
        <v>32</v>
      </c>
      <c r="D202" s="45">
        <f>D203</f>
        <v>0</v>
      </c>
      <c r="E202" s="45">
        <v>0</v>
      </c>
      <c r="F202" s="45">
        <v>0</v>
      </c>
      <c r="G202" s="45">
        <v>0</v>
      </c>
      <c r="H202" s="45">
        <v>0</v>
      </c>
      <c r="I202" s="45">
        <v>0</v>
      </c>
      <c r="J202" s="45">
        <f>J203</f>
        <v>0</v>
      </c>
      <c r="K202" s="45">
        <v>0</v>
      </c>
      <c r="L202" s="45">
        <v>0</v>
      </c>
      <c r="M202" s="45">
        <v>0</v>
      </c>
      <c r="N202" s="45">
        <v>0</v>
      </c>
      <c r="O202" s="45">
        <v>0</v>
      </c>
      <c r="P202" s="45">
        <v>0</v>
      </c>
      <c r="Q202" s="76">
        <f t="shared" si="208"/>
        <v>0</v>
      </c>
      <c r="R202" s="45">
        <v>0</v>
      </c>
      <c r="S202" s="45">
        <v>0</v>
      </c>
      <c r="T202" s="45">
        <v>0</v>
      </c>
      <c r="U202" s="45">
        <f t="shared" ref="U202:V204" si="220">R202+T202</f>
        <v>0</v>
      </c>
      <c r="V202" s="45">
        <f t="shared" si="220"/>
        <v>0</v>
      </c>
      <c r="W202" s="45">
        <v>0</v>
      </c>
      <c r="X202" s="117">
        <v>0</v>
      </c>
    </row>
    <row r="203" spans="1:24" s="6" customFormat="1" ht="18.75" customHeight="1" x14ac:dyDescent="0.2">
      <c r="A203" s="43" t="s">
        <v>360</v>
      </c>
      <c r="B203" s="44" t="s">
        <v>255</v>
      </c>
      <c r="C203" s="20" t="s">
        <v>32</v>
      </c>
      <c r="D203" s="45">
        <f>D204</f>
        <v>0</v>
      </c>
      <c r="E203" s="45">
        <v>0</v>
      </c>
      <c r="F203" s="45">
        <v>0</v>
      </c>
      <c r="G203" s="45">
        <v>0</v>
      </c>
      <c r="H203" s="45">
        <v>0</v>
      </c>
      <c r="I203" s="45">
        <v>0</v>
      </c>
      <c r="J203" s="45">
        <f>J204</f>
        <v>0</v>
      </c>
      <c r="K203" s="45">
        <v>0</v>
      </c>
      <c r="L203" s="45">
        <v>0</v>
      </c>
      <c r="M203" s="45">
        <v>0</v>
      </c>
      <c r="N203" s="45">
        <v>0</v>
      </c>
      <c r="O203" s="45">
        <v>0</v>
      </c>
      <c r="P203" s="45">
        <v>0</v>
      </c>
      <c r="Q203" s="76">
        <f t="shared" si="208"/>
        <v>0</v>
      </c>
      <c r="R203" s="45">
        <v>0</v>
      </c>
      <c r="S203" s="45">
        <v>0</v>
      </c>
      <c r="T203" s="45">
        <v>0</v>
      </c>
      <c r="U203" s="45">
        <f t="shared" si="220"/>
        <v>0</v>
      </c>
      <c r="V203" s="45">
        <f t="shared" si="220"/>
        <v>0</v>
      </c>
      <c r="W203" s="45">
        <v>0</v>
      </c>
      <c r="X203" s="117">
        <v>0</v>
      </c>
    </row>
    <row r="204" spans="1:24" s="6" customFormat="1" ht="18.75" customHeight="1" x14ac:dyDescent="0.2">
      <c r="A204" s="34" t="s">
        <v>359</v>
      </c>
      <c r="B204" s="18" t="s">
        <v>256</v>
      </c>
      <c r="C204" s="15" t="s">
        <v>48</v>
      </c>
      <c r="D204" s="48">
        <v>0</v>
      </c>
      <c r="E204" s="48">
        <v>0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76">
        <f t="shared" si="208"/>
        <v>0</v>
      </c>
      <c r="R204" s="48">
        <v>0</v>
      </c>
      <c r="S204" s="48">
        <v>0</v>
      </c>
      <c r="T204" s="48">
        <v>0</v>
      </c>
      <c r="U204" s="45">
        <f t="shared" si="220"/>
        <v>0</v>
      </c>
      <c r="V204" s="48"/>
      <c r="W204" s="48">
        <v>0</v>
      </c>
      <c r="X204" s="117">
        <v>0</v>
      </c>
    </row>
    <row r="205" spans="1:24" s="52" customFormat="1" ht="18.75" customHeight="1" x14ac:dyDescent="0.2">
      <c r="A205" s="49" t="s">
        <v>357</v>
      </c>
      <c r="B205" s="50" t="s">
        <v>262</v>
      </c>
      <c r="C205" s="51" t="s">
        <v>48</v>
      </c>
      <c r="D205" s="14">
        <v>3441610454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3441610454</v>
      </c>
      <c r="K205" s="14">
        <v>0</v>
      </c>
      <c r="L205" s="14">
        <v>44993736.5</v>
      </c>
      <c r="M205" s="14">
        <v>58652840.5</v>
      </c>
      <c r="N205" s="14">
        <v>0</v>
      </c>
      <c r="O205" s="14">
        <v>7061260.5</v>
      </c>
      <c r="P205" s="14">
        <v>17061260.5</v>
      </c>
      <c r="Q205" s="76">
        <f t="shared" si="208"/>
        <v>17061260.5</v>
      </c>
      <c r="R205" s="14">
        <v>0</v>
      </c>
      <c r="S205" s="14">
        <v>17061260.5</v>
      </c>
      <c r="T205" s="14">
        <v>17061260.5</v>
      </c>
      <c r="U205" s="13">
        <f t="shared" ref="U205" si="221">J205-M205</f>
        <v>3382957613.5</v>
      </c>
      <c r="V205" s="14">
        <f t="shared" ref="V205" si="222">M205-P205</f>
        <v>41591580</v>
      </c>
      <c r="W205" s="13">
        <f t="shared" ref="W205" si="223">P205-Q205</f>
        <v>0</v>
      </c>
      <c r="X205" s="117">
        <f t="shared" ref="X205" si="224">P205/J205</f>
        <v>4.9573479416215186E-3</v>
      </c>
    </row>
    <row r="206" spans="1:24" s="6" customFormat="1" ht="18.75" customHeight="1" x14ac:dyDescent="0.2">
      <c r="A206" s="43" t="s">
        <v>356</v>
      </c>
      <c r="B206" s="44" t="s">
        <v>263</v>
      </c>
      <c r="C206" s="20" t="s">
        <v>32</v>
      </c>
      <c r="D206" s="45">
        <f>D207</f>
        <v>5287277313</v>
      </c>
      <c r="E206" s="45">
        <f t="shared" ref="E206:W206" si="225">E207</f>
        <v>0</v>
      </c>
      <c r="F206" s="45">
        <f t="shared" si="225"/>
        <v>0</v>
      </c>
      <c r="G206" s="45">
        <f t="shared" si="225"/>
        <v>0</v>
      </c>
      <c r="H206" s="45">
        <f t="shared" si="225"/>
        <v>0</v>
      </c>
      <c r="I206" s="45">
        <f t="shared" si="225"/>
        <v>0</v>
      </c>
      <c r="J206" s="45">
        <f t="shared" si="225"/>
        <v>5287277313</v>
      </c>
      <c r="K206" s="45">
        <f t="shared" si="225"/>
        <v>0</v>
      </c>
      <c r="L206" s="45">
        <f t="shared" si="225"/>
        <v>395721414.15999997</v>
      </c>
      <c r="M206" s="45">
        <f t="shared" si="225"/>
        <v>435261505.51999998</v>
      </c>
      <c r="N206" s="45">
        <f t="shared" si="225"/>
        <v>0</v>
      </c>
      <c r="O206" s="45">
        <f t="shared" si="225"/>
        <v>395721414.15999997</v>
      </c>
      <c r="P206" s="45">
        <f t="shared" si="225"/>
        <v>435261505.51999998</v>
      </c>
      <c r="Q206" s="45">
        <f t="shared" si="225"/>
        <v>435261505.51999998</v>
      </c>
      <c r="R206" s="45">
        <f t="shared" si="225"/>
        <v>284871454</v>
      </c>
      <c r="S206" s="45">
        <f t="shared" si="225"/>
        <v>127183700.73999999</v>
      </c>
      <c r="T206" s="45">
        <f t="shared" si="225"/>
        <v>150390051.52000001</v>
      </c>
      <c r="U206" s="45">
        <f t="shared" si="225"/>
        <v>4852015807.4799995</v>
      </c>
      <c r="V206" s="45">
        <f t="shared" si="225"/>
        <v>0</v>
      </c>
      <c r="W206" s="45">
        <f t="shared" si="225"/>
        <v>0</v>
      </c>
      <c r="X206" s="117">
        <f t="shared" si="216"/>
        <v>8.2322427925202335E-2</v>
      </c>
    </row>
    <row r="207" spans="1:24" s="6" customFormat="1" ht="18.75" customHeight="1" x14ac:dyDescent="0.2">
      <c r="A207" s="43" t="s">
        <v>355</v>
      </c>
      <c r="B207" s="44" t="s">
        <v>264</v>
      </c>
      <c r="C207" s="20" t="s">
        <v>32</v>
      </c>
      <c r="D207" s="45">
        <f>D208+D209+D210+D211</f>
        <v>5287277313</v>
      </c>
      <c r="E207" s="45">
        <f t="shared" ref="E207:W207" si="226">E208+E209+E210+E211</f>
        <v>0</v>
      </c>
      <c r="F207" s="45">
        <f t="shared" si="226"/>
        <v>0</v>
      </c>
      <c r="G207" s="45">
        <f t="shared" si="226"/>
        <v>0</v>
      </c>
      <c r="H207" s="45">
        <f t="shared" si="226"/>
        <v>0</v>
      </c>
      <c r="I207" s="45">
        <f t="shared" si="226"/>
        <v>0</v>
      </c>
      <c r="J207" s="45">
        <f t="shared" si="226"/>
        <v>5287277313</v>
      </c>
      <c r="K207" s="45">
        <f t="shared" si="226"/>
        <v>0</v>
      </c>
      <c r="L207" s="45">
        <f t="shared" si="226"/>
        <v>395721414.15999997</v>
      </c>
      <c r="M207" s="45">
        <f t="shared" si="226"/>
        <v>435261505.51999998</v>
      </c>
      <c r="N207" s="45">
        <f t="shared" si="226"/>
        <v>0</v>
      </c>
      <c r="O207" s="45">
        <f t="shared" si="226"/>
        <v>395721414.15999997</v>
      </c>
      <c r="P207" s="45">
        <f t="shared" si="226"/>
        <v>435261505.51999998</v>
      </c>
      <c r="Q207" s="45">
        <f t="shared" si="208"/>
        <v>435261505.51999998</v>
      </c>
      <c r="R207" s="45">
        <f t="shared" si="226"/>
        <v>284871454</v>
      </c>
      <c r="S207" s="45">
        <f t="shared" si="226"/>
        <v>127183700.73999999</v>
      </c>
      <c r="T207" s="45">
        <f t="shared" si="226"/>
        <v>150390051.52000001</v>
      </c>
      <c r="U207" s="45">
        <f t="shared" si="226"/>
        <v>4852015807.4799995</v>
      </c>
      <c r="V207" s="45">
        <f t="shared" si="226"/>
        <v>0</v>
      </c>
      <c r="W207" s="45">
        <f t="shared" si="226"/>
        <v>0</v>
      </c>
      <c r="X207" s="117">
        <f t="shared" si="216"/>
        <v>8.2322427925202335E-2</v>
      </c>
    </row>
    <row r="208" spans="1:24" s="6" customFormat="1" ht="18.75" customHeight="1" x14ac:dyDescent="0.2">
      <c r="A208" s="34" t="s">
        <v>354</v>
      </c>
      <c r="B208" s="18" t="s">
        <v>222</v>
      </c>
      <c r="C208" s="15" t="s">
        <v>48</v>
      </c>
      <c r="D208" s="14">
        <v>2062907381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2062907381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76">
        <f t="shared" si="208"/>
        <v>0</v>
      </c>
      <c r="R208" s="14">
        <v>0</v>
      </c>
      <c r="S208" s="14">
        <v>0</v>
      </c>
      <c r="T208" s="14">
        <v>0</v>
      </c>
      <c r="U208" s="13">
        <f t="shared" ref="U208:U211" si="227">J208-M208</f>
        <v>2062907381</v>
      </c>
      <c r="V208" s="14">
        <f t="shared" ref="V208:V211" si="228">M208-P208</f>
        <v>0</v>
      </c>
      <c r="W208" s="13">
        <f t="shared" ref="W208:W211" si="229">P208-Q208</f>
        <v>0</v>
      </c>
      <c r="X208" s="117">
        <f t="shared" si="216"/>
        <v>0</v>
      </c>
    </row>
    <row r="209" spans="1:24" s="6" customFormat="1" ht="18.75" customHeight="1" x14ac:dyDescent="0.2">
      <c r="A209" s="34" t="s">
        <v>353</v>
      </c>
      <c r="B209" s="18" t="s">
        <v>265</v>
      </c>
      <c r="C209" s="15" t="s">
        <v>240</v>
      </c>
      <c r="D209" s="14">
        <v>854708020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854708020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76">
        <f t="shared" si="208"/>
        <v>0</v>
      </c>
      <c r="R209" s="14">
        <v>0</v>
      </c>
      <c r="S209" s="14">
        <v>0</v>
      </c>
      <c r="T209" s="14">
        <v>0</v>
      </c>
      <c r="U209" s="13">
        <f t="shared" si="227"/>
        <v>854708020</v>
      </c>
      <c r="V209" s="14">
        <f t="shared" si="228"/>
        <v>0</v>
      </c>
      <c r="W209" s="13">
        <f t="shared" si="229"/>
        <v>0</v>
      </c>
      <c r="X209" s="117">
        <f t="shared" si="216"/>
        <v>0</v>
      </c>
    </row>
    <row r="210" spans="1:24" s="6" customFormat="1" ht="25.5" customHeight="1" x14ac:dyDescent="0.2">
      <c r="A210" s="34" t="s">
        <v>352</v>
      </c>
      <c r="B210" s="18" t="s">
        <v>266</v>
      </c>
      <c r="C210" s="15" t="s">
        <v>240</v>
      </c>
      <c r="D210" s="14">
        <v>1000000000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1000000000</v>
      </c>
      <c r="K210" s="14">
        <v>0</v>
      </c>
      <c r="L210" s="14">
        <v>284871454</v>
      </c>
      <c r="M210" s="14">
        <v>284871454</v>
      </c>
      <c r="N210" s="14">
        <v>0</v>
      </c>
      <c r="O210" s="14">
        <v>284871454</v>
      </c>
      <c r="P210" s="14">
        <v>284871454</v>
      </c>
      <c r="Q210" s="76">
        <f t="shared" si="208"/>
        <v>284871454</v>
      </c>
      <c r="R210" s="14">
        <v>284871454</v>
      </c>
      <c r="S210" s="14">
        <v>0</v>
      </c>
      <c r="T210" s="14">
        <v>0</v>
      </c>
      <c r="U210" s="13">
        <f t="shared" si="227"/>
        <v>715128546</v>
      </c>
      <c r="V210" s="14">
        <f t="shared" si="228"/>
        <v>0</v>
      </c>
      <c r="W210" s="13">
        <f t="shared" si="229"/>
        <v>0</v>
      </c>
      <c r="X210" s="117">
        <f t="shared" si="216"/>
        <v>0.28487145400000002</v>
      </c>
    </row>
    <row r="211" spans="1:24" s="6" customFormat="1" ht="18.75" customHeight="1" x14ac:dyDescent="0.2">
      <c r="A211" s="34" t="s">
        <v>351</v>
      </c>
      <c r="B211" s="18" t="s">
        <v>228</v>
      </c>
      <c r="C211" s="15" t="s">
        <v>229</v>
      </c>
      <c r="D211" s="14">
        <v>1369661912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1369661912</v>
      </c>
      <c r="K211" s="14">
        <v>0</v>
      </c>
      <c r="L211" s="14">
        <v>110849960.16</v>
      </c>
      <c r="M211" s="14">
        <v>150390051.52000001</v>
      </c>
      <c r="N211" s="14">
        <v>0</v>
      </c>
      <c r="O211" s="14">
        <v>110849960.16</v>
      </c>
      <c r="P211" s="14">
        <v>150390051.52000001</v>
      </c>
      <c r="Q211" s="76">
        <f t="shared" si="208"/>
        <v>150390051.52000001</v>
      </c>
      <c r="R211" s="14">
        <v>0</v>
      </c>
      <c r="S211" s="14">
        <v>127183700.73999999</v>
      </c>
      <c r="T211" s="14">
        <v>150390051.52000001</v>
      </c>
      <c r="U211" s="13">
        <f t="shared" si="227"/>
        <v>1219271860.48</v>
      </c>
      <c r="V211" s="14">
        <f t="shared" si="228"/>
        <v>0</v>
      </c>
      <c r="W211" s="13">
        <f t="shared" si="229"/>
        <v>0</v>
      </c>
      <c r="X211" s="117">
        <f t="shared" si="216"/>
        <v>0.10980085684093989</v>
      </c>
    </row>
    <row r="212" spans="1:24" s="6" customFormat="1" ht="18.75" customHeight="1" x14ac:dyDescent="0.2">
      <c r="A212" s="34"/>
      <c r="B212" s="18"/>
      <c r="C212" s="15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76"/>
      <c r="R212" s="14"/>
      <c r="S212" s="14"/>
      <c r="T212" s="14"/>
      <c r="U212" s="14"/>
      <c r="V212" s="14"/>
      <c r="W212" s="14"/>
      <c r="X212" s="117"/>
    </row>
    <row r="213" spans="1:24" s="42" customFormat="1" ht="18.75" customHeight="1" x14ac:dyDescent="0.25">
      <c r="A213" s="98" t="s">
        <v>267</v>
      </c>
      <c r="B213" s="93" t="s">
        <v>268</v>
      </c>
      <c r="C213" s="93"/>
      <c r="D213" s="99">
        <f t="shared" ref="D213:P213" si="230">SUM(D262+D579+D759+D853+D1008+D1068+D1098+D1136+D1201+D1382+D1407+D1425+D1443+D1517)</f>
        <v>867956455936</v>
      </c>
      <c r="E213" s="99">
        <f t="shared" si="230"/>
        <v>59847556811.07</v>
      </c>
      <c r="F213" s="99">
        <f t="shared" si="230"/>
        <v>0</v>
      </c>
      <c r="G213" s="99">
        <f t="shared" si="230"/>
        <v>24301823469.580002</v>
      </c>
      <c r="H213" s="99">
        <f t="shared" si="230"/>
        <v>24301823469.580002</v>
      </c>
      <c r="I213" s="99">
        <f t="shared" si="230"/>
        <v>59847556811.07</v>
      </c>
      <c r="J213" s="99">
        <f t="shared" si="230"/>
        <v>927804012747.06995</v>
      </c>
      <c r="K213" s="99">
        <f t="shared" si="230"/>
        <v>0</v>
      </c>
      <c r="L213" s="99">
        <f t="shared" si="230"/>
        <v>110662597782.06</v>
      </c>
      <c r="M213" s="99">
        <f t="shared" si="230"/>
        <v>468529070416.23999</v>
      </c>
      <c r="N213" s="99">
        <f t="shared" si="230"/>
        <v>7148476</v>
      </c>
      <c r="O213" s="99">
        <f t="shared" si="230"/>
        <v>114623216341.07001</v>
      </c>
      <c r="P213" s="99">
        <f t="shared" si="230"/>
        <v>245834276541.91995</v>
      </c>
      <c r="Q213" s="82">
        <f>R213+T213</f>
        <v>86237774851.790009</v>
      </c>
      <c r="R213" s="99">
        <f t="shared" ref="R213:W213" si="231">SUM(R262+R579+R759+R853+R1008+R1068+R1098+R1136+R1201+R1382+R1407+R1425+R1443+R1517)</f>
        <v>345087501</v>
      </c>
      <c r="S213" s="99">
        <f t="shared" si="231"/>
        <v>62959636412.879997</v>
      </c>
      <c r="T213" s="99">
        <f t="shared" si="231"/>
        <v>85892687350.790009</v>
      </c>
      <c r="U213" s="99">
        <f t="shared" si="231"/>
        <v>459274942330.83002</v>
      </c>
      <c r="V213" s="99">
        <f t="shared" si="231"/>
        <v>222694793874.32001</v>
      </c>
      <c r="W213" s="99">
        <f t="shared" si="231"/>
        <v>159596501690.13</v>
      </c>
      <c r="X213" s="115">
        <f>P213/J213</f>
        <v>0.26496358408070092</v>
      </c>
    </row>
    <row r="214" spans="1:24" s="42" customFormat="1" ht="18.75" customHeight="1" x14ac:dyDescent="0.25">
      <c r="A214" s="49"/>
      <c r="B214" s="50"/>
      <c r="C214" s="50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45"/>
      <c r="R214" s="118"/>
      <c r="S214" s="118"/>
      <c r="T214" s="118"/>
      <c r="U214" s="118"/>
      <c r="V214" s="118"/>
      <c r="W214" s="118"/>
      <c r="X214" s="116"/>
    </row>
    <row r="215" spans="1:24" s="42" customFormat="1" ht="18.75" customHeight="1" x14ac:dyDescent="0.25">
      <c r="A215" s="98"/>
      <c r="B215" s="93" t="s">
        <v>269</v>
      </c>
      <c r="C215" s="93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82"/>
      <c r="V215" s="99"/>
      <c r="W215" s="99"/>
      <c r="X215" s="99"/>
    </row>
    <row r="216" spans="1:24" ht="15" customHeight="1" x14ac:dyDescent="0.2">
      <c r="A216" s="66" t="s">
        <v>1580</v>
      </c>
      <c r="B216" s="53" t="s">
        <v>271</v>
      </c>
      <c r="C216" s="54"/>
      <c r="D216" s="21"/>
      <c r="E216" s="21"/>
      <c r="F216" s="55"/>
      <c r="G216" s="21"/>
      <c r="H216" s="21"/>
      <c r="I216" s="55"/>
      <c r="J216" s="21"/>
      <c r="K216" s="21"/>
      <c r="L216" s="55"/>
      <c r="M216" s="21"/>
      <c r="N216" s="21"/>
      <c r="O216" s="55"/>
      <c r="P216" s="21"/>
      <c r="Q216" s="21"/>
      <c r="R216" s="21"/>
      <c r="S216" s="55"/>
      <c r="T216" s="21"/>
      <c r="U216" s="21"/>
      <c r="V216" s="55"/>
      <c r="W216" s="21"/>
      <c r="X216" s="21"/>
    </row>
    <row r="217" spans="1:24" ht="15" customHeight="1" x14ac:dyDescent="0.2">
      <c r="A217" s="66" t="s">
        <v>430</v>
      </c>
      <c r="B217" s="56" t="s">
        <v>1623</v>
      </c>
      <c r="C217" s="54"/>
      <c r="D217" s="21"/>
      <c r="E217" s="21"/>
      <c r="F217" s="55"/>
      <c r="G217" s="21"/>
      <c r="H217" s="21"/>
      <c r="I217" s="55"/>
      <c r="J217" s="21"/>
      <c r="K217" s="21"/>
      <c r="L217" s="55"/>
      <c r="M217" s="21"/>
      <c r="N217" s="21"/>
      <c r="O217" s="55"/>
      <c r="P217" s="21"/>
      <c r="Q217" s="21"/>
      <c r="R217" s="21"/>
      <c r="S217" s="55"/>
      <c r="T217" s="21"/>
      <c r="U217" s="21"/>
      <c r="V217" s="55"/>
      <c r="W217" s="21"/>
      <c r="X217" s="21"/>
    </row>
    <row r="218" spans="1:24" ht="15" customHeight="1" x14ac:dyDescent="0.2">
      <c r="A218" s="66" t="s">
        <v>429</v>
      </c>
      <c r="B218" s="53" t="s">
        <v>319</v>
      </c>
      <c r="C218" s="54"/>
      <c r="D218" s="21"/>
      <c r="E218" s="21"/>
      <c r="F218" s="55"/>
      <c r="G218" s="21"/>
      <c r="H218" s="21"/>
      <c r="I218" s="55"/>
      <c r="J218" s="21"/>
      <c r="K218" s="21"/>
      <c r="L218" s="55"/>
      <c r="M218" s="21"/>
      <c r="N218" s="21"/>
      <c r="O218" s="55"/>
      <c r="P218" s="21"/>
      <c r="Q218" s="21"/>
      <c r="R218" s="21"/>
      <c r="S218" s="55"/>
      <c r="T218" s="21"/>
      <c r="U218" s="21"/>
      <c r="V218" s="55"/>
      <c r="W218" s="21"/>
      <c r="X218" s="21"/>
    </row>
    <row r="219" spans="1:24" ht="15" customHeight="1" x14ac:dyDescent="0.2">
      <c r="A219" s="57" t="s">
        <v>1617</v>
      </c>
      <c r="B219" s="53" t="s">
        <v>320</v>
      </c>
      <c r="C219" s="54"/>
      <c r="D219" s="21"/>
      <c r="E219" s="21"/>
      <c r="F219" s="55"/>
      <c r="G219" s="21"/>
      <c r="H219" s="21"/>
      <c r="I219" s="55"/>
      <c r="J219" s="21"/>
      <c r="K219" s="21"/>
      <c r="L219" s="55"/>
      <c r="M219" s="21"/>
      <c r="N219" s="21"/>
      <c r="O219" s="55"/>
      <c r="P219" s="21"/>
      <c r="Q219" s="21"/>
      <c r="R219" s="21"/>
      <c r="S219" s="55"/>
      <c r="T219" s="21"/>
      <c r="U219" s="21"/>
      <c r="V219" s="55"/>
      <c r="W219" s="21"/>
      <c r="X219" s="21"/>
    </row>
    <row r="220" spans="1:24" ht="15" customHeight="1" x14ac:dyDescent="0.2">
      <c r="A220" s="57" t="s">
        <v>1619</v>
      </c>
      <c r="B220" s="56" t="s">
        <v>1624</v>
      </c>
      <c r="C220" s="54"/>
      <c r="D220" s="21"/>
      <c r="E220" s="21"/>
      <c r="F220" s="55"/>
      <c r="G220" s="21"/>
      <c r="H220" s="21"/>
      <c r="I220" s="55"/>
      <c r="J220" s="21"/>
      <c r="K220" s="21"/>
      <c r="L220" s="55"/>
      <c r="M220" s="21"/>
      <c r="N220" s="21"/>
      <c r="O220" s="55"/>
      <c r="P220" s="21"/>
      <c r="Q220" s="21"/>
      <c r="R220" s="21"/>
      <c r="S220" s="55"/>
      <c r="T220" s="21"/>
      <c r="U220" s="21"/>
      <c r="V220" s="55"/>
      <c r="W220" s="21"/>
      <c r="X220" s="21"/>
    </row>
    <row r="221" spans="1:24" ht="24" customHeight="1" x14ac:dyDescent="0.2">
      <c r="A221" s="41" t="s">
        <v>1582</v>
      </c>
      <c r="B221" s="58" t="s">
        <v>1625</v>
      </c>
      <c r="C221" s="54"/>
      <c r="D221" s="21"/>
      <c r="E221" s="21"/>
      <c r="F221" s="55"/>
      <c r="G221" s="21"/>
      <c r="H221" s="21"/>
      <c r="I221" s="55"/>
      <c r="J221" s="21"/>
      <c r="K221" s="21"/>
      <c r="L221" s="55"/>
      <c r="M221" s="21"/>
      <c r="N221" s="21"/>
      <c r="O221" s="55"/>
      <c r="P221" s="21"/>
      <c r="Q221" s="21"/>
      <c r="R221" s="21"/>
      <c r="S221" s="55"/>
      <c r="T221" s="21"/>
      <c r="U221" s="21"/>
      <c r="V221" s="55"/>
      <c r="W221" s="21"/>
      <c r="X221" s="21"/>
    </row>
    <row r="222" spans="1:24" ht="15" customHeight="1" x14ac:dyDescent="0.2">
      <c r="A222" s="59" t="s">
        <v>272</v>
      </c>
      <c r="B222" s="60" t="s">
        <v>435</v>
      </c>
      <c r="C222" s="54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</row>
    <row r="223" spans="1:24" ht="47.25" customHeight="1" x14ac:dyDescent="0.2">
      <c r="A223" s="61" t="s">
        <v>436</v>
      </c>
      <c r="B223" s="62" t="s">
        <v>437</v>
      </c>
      <c r="C223" s="62" t="s">
        <v>48</v>
      </c>
      <c r="D223" s="21">
        <v>3000000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3000000</v>
      </c>
      <c r="K223" s="21">
        <v>0</v>
      </c>
      <c r="L223" s="21">
        <v>0</v>
      </c>
      <c r="M223" s="21">
        <v>0</v>
      </c>
      <c r="N223" s="21">
        <v>0</v>
      </c>
      <c r="O223" s="21">
        <v>0</v>
      </c>
      <c r="P223" s="21">
        <v>0</v>
      </c>
      <c r="Q223" s="76">
        <f t="shared" ref="Q223:Q238" si="232">R223+T223</f>
        <v>0</v>
      </c>
      <c r="R223" s="21">
        <v>0</v>
      </c>
      <c r="S223" s="21">
        <v>0</v>
      </c>
      <c r="T223" s="21">
        <v>0</v>
      </c>
      <c r="U223" s="21">
        <f t="shared" ref="U223" si="233">J223-M223</f>
        <v>3000000</v>
      </c>
      <c r="V223" s="22">
        <f t="shared" ref="V223" si="234">M223-P223</f>
        <v>0</v>
      </c>
      <c r="W223" s="21">
        <f t="shared" ref="W223" si="235">P223-Q223</f>
        <v>0</v>
      </c>
      <c r="X223" s="127">
        <f t="shared" ref="X223" si="236">P223/J223</f>
        <v>0</v>
      </c>
    </row>
    <row r="224" spans="1:24" ht="20.100000000000001" customHeight="1" x14ac:dyDescent="0.2">
      <c r="A224" s="59" t="s">
        <v>272</v>
      </c>
      <c r="B224" s="60" t="s">
        <v>438</v>
      </c>
      <c r="C224" s="54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76"/>
      <c r="R224" s="21"/>
      <c r="S224" s="21"/>
      <c r="T224" s="21"/>
      <c r="U224" s="21"/>
      <c r="V224" s="21"/>
      <c r="W224" s="21"/>
      <c r="X224" s="21"/>
    </row>
    <row r="225" spans="1:24" ht="33" customHeight="1" x14ac:dyDescent="0.2">
      <c r="A225" s="61" t="s">
        <v>439</v>
      </c>
      <c r="B225" s="62" t="s">
        <v>437</v>
      </c>
      <c r="C225" s="62" t="s">
        <v>48</v>
      </c>
      <c r="D225" s="21">
        <v>4000000</v>
      </c>
      <c r="E225" s="21"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4000000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76">
        <f t="shared" si="232"/>
        <v>0</v>
      </c>
      <c r="R225" s="21">
        <v>0</v>
      </c>
      <c r="S225" s="21">
        <v>0</v>
      </c>
      <c r="T225" s="21">
        <v>0</v>
      </c>
      <c r="U225" s="21">
        <f t="shared" ref="U225" si="237">J225-M225</f>
        <v>4000000</v>
      </c>
      <c r="V225" s="22">
        <f t="shared" ref="V225" si="238">M225-P225</f>
        <v>0</v>
      </c>
      <c r="W225" s="21">
        <f t="shared" ref="W225" si="239">P225-Q225</f>
        <v>0</v>
      </c>
      <c r="X225" s="127">
        <f t="shared" ref="X225" si="240">P225/J225</f>
        <v>0</v>
      </c>
    </row>
    <row r="226" spans="1:24" ht="20.100000000000001" customHeight="1" x14ac:dyDescent="0.2">
      <c r="A226" s="59" t="s">
        <v>272</v>
      </c>
      <c r="B226" s="60" t="s">
        <v>440</v>
      </c>
      <c r="C226" s="54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76"/>
      <c r="R226" s="21"/>
      <c r="S226" s="21"/>
      <c r="T226" s="21"/>
      <c r="U226" s="21"/>
      <c r="V226" s="21"/>
      <c r="W226" s="21"/>
      <c r="X226" s="21"/>
    </row>
    <row r="227" spans="1:24" ht="32.25" customHeight="1" x14ac:dyDescent="0.2">
      <c r="A227" s="61" t="s">
        <v>441</v>
      </c>
      <c r="B227" s="62" t="s">
        <v>437</v>
      </c>
      <c r="C227" s="62" t="s">
        <v>48</v>
      </c>
      <c r="D227" s="21">
        <v>1000000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1000000</v>
      </c>
      <c r="K227" s="21">
        <v>0</v>
      </c>
      <c r="L227" s="21">
        <v>0</v>
      </c>
      <c r="M227" s="21">
        <v>0</v>
      </c>
      <c r="N227" s="21">
        <v>0</v>
      </c>
      <c r="O227" s="21">
        <v>0</v>
      </c>
      <c r="P227" s="21">
        <v>0</v>
      </c>
      <c r="Q227" s="76">
        <f t="shared" si="232"/>
        <v>0</v>
      </c>
      <c r="R227" s="21">
        <v>0</v>
      </c>
      <c r="S227" s="21">
        <v>0</v>
      </c>
      <c r="T227" s="21">
        <v>0</v>
      </c>
      <c r="U227" s="21">
        <f t="shared" ref="U227" si="241">J227-M227</f>
        <v>1000000</v>
      </c>
      <c r="V227" s="22">
        <f t="shared" ref="V227" si="242">M227-P227</f>
        <v>0</v>
      </c>
      <c r="W227" s="21">
        <f t="shared" ref="W227" si="243">P227-Q227</f>
        <v>0</v>
      </c>
      <c r="X227" s="127">
        <f t="shared" ref="X227" si="244">P227/J227</f>
        <v>0</v>
      </c>
    </row>
    <row r="228" spans="1:24" ht="20.100000000000001" customHeight="1" x14ac:dyDescent="0.2">
      <c r="A228" s="59" t="s">
        <v>272</v>
      </c>
      <c r="B228" s="60" t="s">
        <v>442</v>
      </c>
      <c r="C228" s="54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76"/>
      <c r="R228" s="21"/>
      <c r="S228" s="21"/>
      <c r="T228" s="21"/>
      <c r="U228" s="21"/>
      <c r="V228" s="21"/>
      <c r="W228" s="21"/>
      <c r="X228" s="21"/>
    </row>
    <row r="229" spans="1:24" ht="37.5" customHeight="1" x14ac:dyDescent="0.2">
      <c r="A229" s="61" t="s">
        <v>443</v>
      </c>
      <c r="B229" s="62" t="s">
        <v>437</v>
      </c>
      <c r="C229" s="62" t="s">
        <v>48</v>
      </c>
      <c r="D229" s="21">
        <v>5000000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5000000</v>
      </c>
      <c r="K229" s="21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76">
        <f t="shared" si="232"/>
        <v>0</v>
      </c>
      <c r="R229" s="21">
        <v>0</v>
      </c>
      <c r="S229" s="21">
        <v>0</v>
      </c>
      <c r="T229" s="21">
        <v>0</v>
      </c>
      <c r="U229" s="21">
        <f t="shared" ref="U229" si="245">J229-M229</f>
        <v>5000000</v>
      </c>
      <c r="V229" s="22">
        <f t="shared" ref="V229" si="246">M229-P229</f>
        <v>0</v>
      </c>
      <c r="W229" s="21">
        <f t="shared" ref="W229" si="247">P229-Q229</f>
        <v>0</v>
      </c>
      <c r="X229" s="127">
        <f t="shared" ref="X229" si="248">P229/J229</f>
        <v>0</v>
      </c>
    </row>
    <row r="230" spans="1:24" ht="20.100000000000001" customHeight="1" x14ac:dyDescent="0.2">
      <c r="A230" s="59" t="s">
        <v>272</v>
      </c>
      <c r="B230" s="60" t="s">
        <v>444</v>
      </c>
      <c r="C230" s="54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76"/>
      <c r="R230" s="21"/>
      <c r="S230" s="21"/>
      <c r="T230" s="21"/>
      <c r="U230" s="21"/>
      <c r="V230" s="21"/>
      <c r="W230" s="21"/>
      <c r="X230" s="21"/>
    </row>
    <row r="231" spans="1:24" ht="41.25" customHeight="1" x14ac:dyDescent="0.2">
      <c r="A231" s="61" t="s">
        <v>445</v>
      </c>
      <c r="B231" s="62" t="s">
        <v>437</v>
      </c>
      <c r="C231" s="62" t="s">
        <v>48</v>
      </c>
      <c r="D231" s="21">
        <v>2000000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2000000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  <c r="Q231" s="76">
        <f t="shared" si="232"/>
        <v>0</v>
      </c>
      <c r="R231" s="21">
        <v>0</v>
      </c>
      <c r="S231" s="21">
        <v>0</v>
      </c>
      <c r="T231" s="21">
        <v>0</v>
      </c>
      <c r="U231" s="21">
        <f t="shared" ref="U231" si="249">J231-M231</f>
        <v>2000000</v>
      </c>
      <c r="V231" s="22">
        <f t="shared" ref="V231" si="250">M231-P231</f>
        <v>0</v>
      </c>
      <c r="W231" s="21">
        <f t="shared" ref="W231" si="251">P231-Q231</f>
        <v>0</v>
      </c>
      <c r="X231" s="127">
        <f t="shared" ref="X231" si="252">P231/J231</f>
        <v>0</v>
      </c>
    </row>
    <row r="232" spans="1:24" ht="20.100000000000001" customHeight="1" x14ac:dyDescent="0.2">
      <c r="A232" s="57" t="s">
        <v>1581</v>
      </c>
      <c r="B232" s="60" t="s">
        <v>168</v>
      </c>
      <c r="C232" s="62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76"/>
      <c r="R232" s="21"/>
      <c r="S232" s="21"/>
      <c r="T232" s="21"/>
      <c r="U232" s="21"/>
      <c r="V232" s="21"/>
      <c r="W232" s="21"/>
      <c r="X232" s="21"/>
    </row>
    <row r="233" spans="1:24" ht="20.100000000000001" customHeight="1" x14ac:dyDescent="0.2">
      <c r="A233" s="61" t="s">
        <v>1583</v>
      </c>
      <c r="B233" s="60" t="s">
        <v>170</v>
      </c>
      <c r="C233" s="62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76"/>
      <c r="R233" s="21"/>
      <c r="S233" s="21"/>
      <c r="T233" s="21"/>
      <c r="U233" s="21"/>
      <c r="V233" s="21"/>
      <c r="W233" s="21"/>
      <c r="X233" s="21"/>
    </row>
    <row r="234" spans="1:24" ht="20.100000000000001" customHeight="1" x14ac:dyDescent="0.2">
      <c r="A234" s="61" t="s">
        <v>1584</v>
      </c>
      <c r="B234" s="59" t="s">
        <v>428</v>
      </c>
      <c r="C234" s="62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76"/>
      <c r="R234" s="21"/>
      <c r="S234" s="21"/>
      <c r="T234" s="21"/>
      <c r="U234" s="21"/>
      <c r="V234" s="21"/>
      <c r="W234" s="21"/>
      <c r="X234" s="21"/>
    </row>
    <row r="235" spans="1:24" ht="48" customHeight="1" x14ac:dyDescent="0.2">
      <c r="A235" s="59" t="s">
        <v>272</v>
      </c>
      <c r="B235" s="60" t="s">
        <v>446</v>
      </c>
      <c r="C235" s="54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76"/>
      <c r="R235" s="21"/>
      <c r="S235" s="21"/>
      <c r="T235" s="21"/>
      <c r="U235" s="21"/>
      <c r="V235" s="21"/>
      <c r="W235" s="21"/>
      <c r="X235" s="21"/>
    </row>
    <row r="236" spans="1:24" ht="36.75" customHeight="1" x14ac:dyDescent="0.2">
      <c r="A236" s="61" t="s">
        <v>447</v>
      </c>
      <c r="B236" s="62" t="s">
        <v>437</v>
      </c>
      <c r="C236" s="62" t="s">
        <v>48</v>
      </c>
      <c r="D236" s="21">
        <v>95000000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95000000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76">
        <f t="shared" si="232"/>
        <v>0</v>
      </c>
      <c r="R236" s="21">
        <v>0</v>
      </c>
      <c r="S236" s="21">
        <v>0</v>
      </c>
      <c r="T236" s="21">
        <v>0</v>
      </c>
      <c r="U236" s="21">
        <f t="shared" ref="U236" si="253">J236-M236</f>
        <v>95000000</v>
      </c>
      <c r="V236" s="22">
        <f t="shared" ref="V236" si="254">M236-P236</f>
        <v>0</v>
      </c>
      <c r="W236" s="21">
        <f t="shared" ref="W236" si="255">P236-Q236</f>
        <v>0</v>
      </c>
      <c r="X236" s="127">
        <f t="shared" ref="X236" si="256">P236/J236</f>
        <v>0</v>
      </c>
    </row>
    <row r="237" spans="1:24" ht="23.25" customHeight="1" x14ac:dyDescent="0.2">
      <c r="A237" s="59" t="s">
        <v>272</v>
      </c>
      <c r="B237" s="60" t="s">
        <v>448</v>
      </c>
      <c r="C237" s="54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76"/>
      <c r="R237" s="21"/>
      <c r="S237" s="21"/>
      <c r="T237" s="21"/>
      <c r="U237" s="21"/>
      <c r="V237" s="21"/>
      <c r="W237" s="21"/>
      <c r="X237" s="21"/>
    </row>
    <row r="238" spans="1:24" ht="42" customHeight="1" x14ac:dyDescent="0.2">
      <c r="A238" s="61" t="s">
        <v>449</v>
      </c>
      <c r="B238" s="62" t="s">
        <v>450</v>
      </c>
      <c r="C238" s="62" t="s">
        <v>48</v>
      </c>
      <c r="D238" s="21">
        <v>837607256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837607256</v>
      </c>
      <c r="K238" s="21">
        <v>0</v>
      </c>
      <c r="L238" s="21">
        <v>76699385</v>
      </c>
      <c r="M238" s="21">
        <v>152768766</v>
      </c>
      <c r="N238" s="21">
        <v>0</v>
      </c>
      <c r="O238" s="21">
        <v>75544056</v>
      </c>
      <c r="P238" s="21">
        <v>75544056</v>
      </c>
      <c r="Q238" s="76">
        <f t="shared" si="232"/>
        <v>0</v>
      </c>
      <c r="R238" s="21">
        <v>0</v>
      </c>
      <c r="S238" s="21">
        <v>0</v>
      </c>
      <c r="T238" s="21">
        <v>0</v>
      </c>
      <c r="U238" s="21">
        <f t="shared" ref="U238" si="257">J238-M238</f>
        <v>684838490</v>
      </c>
      <c r="V238" s="22">
        <f t="shared" ref="V238" si="258">M238-P238</f>
        <v>77224710</v>
      </c>
      <c r="W238" s="21">
        <f t="shared" ref="W238" si="259">P238-Q238</f>
        <v>75544056</v>
      </c>
      <c r="X238" s="127">
        <f t="shared" ref="X238" si="260">P238/J238</f>
        <v>9.0190307520449653E-2</v>
      </c>
    </row>
    <row r="239" spans="1:24" ht="20.100000000000001" customHeight="1" x14ac:dyDescent="0.2">
      <c r="A239" s="61"/>
      <c r="B239" s="60" t="s">
        <v>178</v>
      </c>
      <c r="C239" s="62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</row>
    <row r="240" spans="1:24" ht="25.5" customHeight="1" x14ac:dyDescent="0.2">
      <c r="A240" s="59" t="s">
        <v>272</v>
      </c>
      <c r="B240" s="60" t="s">
        <v>451</v>
      </c>
      <c r="C240" s="54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</row>
    <row r="241" spans="1:24" ht="33.75" customHeight="1" x14ac:dyDescent="0.2">
      <c r="A241" s="61" t="s">
        <v>452</v>
      </c>
      <c r="B241" s="62" t="s">
        <v>453</v>
      </c>
      <c r="C241" s="62" t="s">
        <v>48</v>
      </c>
      <c r="D241" s="21">
        <v>650000000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650000000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76">
        <f t="shared" ref="Q241" si="261">R241+T241</f>
        <v>0</v>
      </c>
      <c r="R241" s="21">
        <v>0</v>
      </c>
      <c r="S241" s="21">
        <v>0</v>
      </c>
      <c r="T241" s="21">
        <v>0</v>
      </c>
      <c r="U241" s="21">
        <f t="shared" ref="U241" si="262">J241-M241</f>
        <v>650000000</v>
      </c>
      <c r="V241" s="22">
        <f t="shared" ref="V241" si="263">M241-P241</f>
        <v>0</v>
      </c>
      <c r="W241" s="21">
        <f t="shared" ref="W241" si="264">P241-Q241</f>
        <v>0</v>
      </c>
      <c r="X241" s="127">
        <f t="shared" ref="X241" si="265">P241/J241</f>
        <v>0</v>
      </c>
    </row>
    <row r="242" spans="1:24" ht="37.5" customHeight="1" x14ac:dyDescent="0.2">
      <c r="A242" s="59" t="s">
        <v>272</v>
      </c>
      <c r="B242" s="60" t="s">
        <v>454</v>
      </c>
      <c r="C242" s="54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</row>
    <row r="243" spans="1:24" ht="66" customHeight="1" x14ac:dyDescent="0.2">
      <c r="A243" s="61" t="s">
        <v>455</v>
      </c>
      <c r="B243" s="62" t="s">
        <v>456</v>
      </c>
      <c r="C243" s="62" t="s">
        <v>48</v>
      </c>
      <c r="D243" s="21">
        <v>685440000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685440000</v>
      </c>
      <c r="K243" s="21">
        <v>0</v>
      </c>
      <c r="L243" s="21">
        <v>0</v>
      </c>
      <c r="M243" s="21">
        <v>0</v>
      </c>
      <c r="N243" s="21">
        <v>0</v>
      </c>
      <c r="O243" s="21">
        <v>0</v>
      </c>
      <c r="P243" s="21">
        <v>0</v>
      </c>
      <c r="Q243" s="121">
        <f t="shared" ref="Q243" si="266">R243+T243</f>
        <v>0</v>
      </c>
      <c r="R243" s="21">
        <v>0</v>
      </c>
      <c r="S243" s="21">
        <v>0</v>
      </c>
      <c r="T243" s="21">
        <v>0</v>
      </c>
      <c r="U243" s="21">
        <f t="shared" ref="U243" si="267">J243-M243</f>
        <v>685440000</v>
      </c>
      <c r="V243" s="22">
        <f t="shared" ref="V243" si="268">M243-P243</f>
        <v>0</v>
      </c>
      <c r="W243" s="21">
        <f t="shared" ref="W243" si="269">P243-Q243</f>
        <v>0</v>
      </c>
      <c r="X243" s="127">
        <f t="shared" ref="X243" si="270">P243/J243</f>
        <v>0</v>
      </c>
    </row>
    <row r="244" spans="1:24" ht="35.25" customHeight="1" x14ac:dyDescent="0.2">
      <c r="A244" s="59" t="s">
        <v>272</v>
      </c>
      <c r="B244" s="60" t="s">
        <v>457</v>
      </c>
      <c r="C244" s="54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</row>
    <row r="245" spans="1:24" ht="32.25" customHeight="1" x14ac:dyDescent="0.2">
      <c r="A245" s="61" t="s">
        <v>458</v>
      </c>
      <c r="B245" s="62" t="s">
        <v>459</v>
      </c>
      <c r="C245" s="62" t="s">
        <v>48</v>
      </c>
      <c r="D245" s="21">
        <v>566500000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566500000</v>
      </c>
      <c r="K245" s="21">
        <v>0</v>
      </c>
      <c r="L245" s="21">
        <v>0</v>
      </c>
      <c r="M245" s="21">
        <v>447900000</v>
      </c>
      <c r="N245" s="21">
        <v>0</v>
      </c>
      <c r="O245" s="21">
        <v>0</v>
      </c>
      <c r="P245" s="21">
        <v>447900000</v>
      </c>
      <c r="Q245" s="121">
        <f t="shared" ref="Q245:Q247" si="271">R245+T245</f>
        <v>22574998</v>
      </c>
      <c r="R245" s="21">
        <v>4083333</v>
      </c>
      <c r="S245" s="21">
        <v>18491665</v>
      </c>
      <c r="T245" s="21">
        <v>18491665</v>
      </c>
      <c r="U245" s="21">
        <f t="shared" ref="U245:U247" si="272">J245-M245</f>
        <v>118600000</v>
      </c>
      <c r="V245" s="22">
        <f t="shared" ref="V245:V247" si="273">M245-P245</f>
        <v>0</v>
      </c>
      <c r="W245" s="21">
        <f t="shared" ref="W245:W247" si="274">P245-Q245</f>
        <v>425325002</v>
      </c>
      <c r="X245" s="127">
        <f t="shared" ref="X245:X247" si="275">P245/J245</f>
        <v>0.79064430714916156</v>
      </c>
    </row>
    <row r="246" spans="1:24" ht="32.25" customHeight="1" x14ac:dyDescent="0.2">
      <c r="A246" s="59" t="s">
        <v>272</v>
      </c>
      <c r="B246" s="60" t="s">
        <v>1765</v>
      </c>
      <c r="C246" s="62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121"/>
      <c r="R246" s="21"/>
      <c r="S246" s="21"/>
      <c r="T246" s="21"/>
      <c r="U246" s="21"/>
      <c r="V246" s="22"/>
      <c r="W246" s="21"/>
      <c r="X246" s="127"/>
    </row>
    <row r="247" spans="1:24" ht="30.75" customHeight="1" x14ac:dyDescent="0.2">
      <c r="A247" s="61" t="s">
        <v>460</v>
      </c>
      <c r="B247" s="62" t="s">
        <v>461</v>
      </c>
      <c r="C247" s="62" t="s">
        <v>48</v>
      </c>
      <c r="D247" s="21">
        <v>200000000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200000000</v>
      </c>
      <c r="K247" s="21">
        <v>0</v>
      </c>
      <c r="L247" s="21">
        <v>0</v>
      </c>
      <c r="M247" s="21">
        <v>120000000</v>
      </c>
      <c r="N247" s="21">
        <v>0</v>
      </c>
      <c r="O247" s="21">
        <v>11400000</v>
      </c>
      <c r="P247" s="21">
        <v>120000000</v>
      </c>
      <c r="Q247" s="121">
        <f t="shared" si="271"/>
        <v>4223334</v>
      </c>
      <c r="R247" s="21">
        <v>2403334</v>
      </c>
      <c r="S247" s="21">
        <v>1820000</v>
      </c>
      <c r="T247" s="21">
        <v>1820000</v>
      </c>
      <c r="U247" s="21">
        <f t="shared" si="272"/>
        <v>80000000</v>
      </c>
      <c r="V247" s="22">
        <f t="shared" si="273"/>
        <v>0</v>
      </c>
      <c r="W247" s="21">
        <f t="shared" si="274"/>
        <v>115776666</v>
      </c>
      <c r="X247" s="127">
        <f t="shared" si="275"/>
        <v>0.6</v>
      </c>
    </row>
    <row r="248" spans="1:24" ht="42.75" customHeight="1" x14ac:dyDescent="0.2">
      <c r="A248" s="59" t="s">
        <v>272</v>
      </c>
      <c r="B248" s="60" t="s">
        <v>462</v>
      </c>
      <c r="C248" s="54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</row>
    <row r="249" spans="1:24" ht="39.75" customHeight="1" x14ac:dyDescent="0.2">
      <c r="A249" s="61" t="s">
        <v>463</v>
      </c>
      <c r="B249" s="62" t="s">
        <v>464</v>
      </c>
      <c r="C249" s="62" t="s">
        <v>48</v>
      </c>
      <c r="D249" s="21">
        <v>100000000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100000000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  <c r="Q249" s="76">
        <f t="shared" ref="Q249" si="276">R249+T249</f>
        <v>0</v>
      </c>
      <c r="R249" s="21">
        <v>0</v>
      </c>
      <c r="S249" s="21">
        <v>0</v>
      </c>
      <c r="T249" s="21">
        <v>0</v>
      </c>
      <c r="U249" s="21">
        <f t="shared" ref="U249" si="277">J249-M249</f>
        <v>100000000</v>
      </c>
      <c r="V249" s="22">
        <f t="shared" ref="V249" si="278">M249-P249</f>
        <v>0</v>
      </c>
      <c r="W249" s="21">
        <f t="shared" ref="W249" si="279">P249-Q249</f>
        <v>0</v>
      </c>
      <c r="X249" s="127">
        <f t="shared" ref="X249" si="280">P249/J249</f>
        <v>0</v>
      </c>
    </row>
    <row r="250" spans="1:24" ht="48" customHeight="1" x14ac:dyDescent="0.2">
      <c r="A250" s="59" t="s">
        <v>272</v>
      </c>
      <c r="B250" s="60" t="s">
        <v>465</v>
      </c>
      <c r="C250" s="54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</row>
    <row r="251" spans="1:24" ht="38.25" customHeight="1" x14ac:dyDescent="0.2">
      <c r="A251" s="61" t="s">
        <v>466</v>
      </c>
      <c r="B251" s="62" t="s">
        <v>467</v>
      </c>
      <c r="C251" s="62" t="s">
        <v>48</v>
      </c>
      <c r="D251" s="21">
        <v>1900000000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1900000000</v>
      </c>
      <c r="K251" s="21">
        <v>0</v>
      </c>
      <c r="L251" s="21">
        <v>85000000</v>
      </c>
      <c r="M251" s="21">
        <v>801400000</v>
      </c>
      <c r="N251" s="21">
        <v>0</v>
      </c>
      <c r="O251" s="21">
        <v>21000000</v>
      </c>
      <c r="P251" s="21">
        <v>598000000</v>
      </c>
      <c r="Q251" s="121">
        <f t="shared" ref="Q251" si="281">R251+T251</f>
        <v>6216667</v>
      </c>
      <c r="R251" s="21">
        <v>1600000</v>
      </c>
      <c r="S251" s="21">
        <v>4616667</v>
      </c>
      <c r="T251" s="21">
        <v>4616667</v>
      </c>
      <c r="U251" s="21">
        <f t="shared" ref="U251" si="282">J251-M251</f>
        <v>1098600000</v>
      </c>
      <c r="V251" s="22">
        <f t="shared" ref="V251" si="283">M251-P251</f>
        <v>203400000</v>
      </c>
      <c r="W251" s="21">
        <f t="shared" ref="W251" si="284">P251-Q251</f>
        <v>591783333</v>
      </c>
      <c r="X251" s="127">
        <f t="shared" ref="X251" si="285">P251/J251</f>
        <v>0.31473684210526315</v>
      </c>
    </row>
    <row r="252" spans="1:24" ht="36" customHeight="1" x14ac:dyDescent="0.2">
      <c r="A252" s="59" t="s">
        <v>272</v>
      </c>
      <c r="B252" s="60" t="s">
        <v>468</v>
      </c>
      <c r="C252" s="54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</row>
    <row r="253" spans="1:24" ht="42.75" customHeight="1" x14ac:dyDescent="0.2">
      <c r="A253" s="61" t="s">
        <v>469</v>
      </c>
      <c r="B253" s="62" t="s">
        <v>470</v>
      </c>
      <c r="C253" s="62" t="s">
        <v>48</v>
      </c>
      <c r="D253" s="21">
        <v>100000000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100000000</v>
      </c>
      <c r="K253" s="21">
        <v>0</v>
      </c>
      <c r="L253" s="21">
        <v>0</v>
      </c>
      <c r="M253" s="21">
        <v>30000000</v>
      </c>
      <c r="N253" s="21">
        <v>0</v>
      </c>
      <c r="O253" s="21">
        <v>0</v>
      </c>
      <c r="P253" s="21">
        <v>30000000</v>
      </c>
      <c r="Q253" s="121">
        <f t="shared" ref="Q253" si="286">R253+T253</f>
        <v>666666</v>
      </c>
      <c r="R253" s="21">
        <v>333333</v>
      </c>
      <c r="S253" s="21">
        <v>333333</v>
      </c>
      <c r="T253" s="21">
        <v>333333</v>
      </c>
      <c r="U253" s="21">
        <f t="shared" ref="U253" si="287">J253-M253</f>
        <v>70000000</v>
      </c>
      <c r="V253" s="22">
        <f t="shared" ref="V253" si="288">M253-P253</f>
        <v>0</v>
      </c>
      <c r="W253" s="21">
        <f t="shared" ref="W253" si="289">P253-Q253</f>
        <v>29333334</v>
      </c>
      <c r="X253" s="127">
        <f t="shared" ref="X253" si="290">P253/J253</f>
        <v>0.3</v>
      </c>
    </row>
    <row r="254" spans="1:24" ht="35.25" customHeight="1" x14ac:dyDescent="0.2">
      <c r="A254" s="59" t="s">
        <v>272</v>
      </c>
      <c r="B254" s="60" t="s">
        <v>471</v>
      </c>
      <c r="C254" s="54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</row>
    <row r="255" spans="1:24" ht="34.5" customHeight="1" x14ac:dyDescent="0.2">
      <c r="A255" s="61" t="s">
        <v>472</v>
      </c>
      <c r="B255" s="62" t="s">
        <v>473</v>
      </c>
      <c r="C255" s="62" t="s">
        <v>48</v>
      </c>
      <c r="D255" s="21">
        <v>350000000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350000000</v>
      </c>
      <c r="K255" s="21">
        <v>0</v>
      </c>
      <c r="L255" s="21">
        <v>0</v>
      </c>
      <c r="M255" s="21">
        <v>333000000</v>
      </c>
      <c r="N255" s="21">
        <v>0</v>
      </c>
      <c r="O255" s="21">
        <v>27000000</v>
      </c>
      <c r="P255" s="21">
        <v>333000000</v>
      </c>
      <c r="Q255" s="121">
        <f t="shared" ref="Q255" si="291">R255+T255</f>
        <v>7316667</v>
      </c>
      <c r="R255" s="21">
        <v>1000000</v>
      </c>
      <c r="S255" s="21">
        <v>6316667</v>
      </c>
      <c r="T255" s="21">
        <v>6316667</v>
      </c>
      <c r="U255" s="21">
        <f t="shared" ref="U255" si="292">J255-M255</f>
        <v>17000000</v>
      </c>
      <c r="V255" s="22">
        <f t="shared" ref="V255" si="293">M255-P255</f>
        <v>0</v>
      </c>
      <c r="W255" s="21">
        <f t="shared" ref="W255" si="294">P255-Q255</f>
        <v>325683333</v>
      </c>
      <c r="X255" s="127">
        <f t="shared" ref="X255" si="295">P255/J255</f>
        <v>0.9514285714285714</v>
      </c>
    </row>
    <row r="256" spans="1:24" ht="31.5" customHeight="1" x14ac:dyDescent="0.2">
      <c r="A256" s="59" t="s">
        <v>272</v>
      </c>
      <c r="B256" s="60" t="s">
        <v>474</v>
      </c>
      <c r="C256" s="54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</row>
    <row r="257" spans="1:24" ht="61.5" customHeight="1" x14ac:dyDescent="0.2">
      <c r="A257" s="61" t="s">
        <v>475</v>
      </c>
      <c r="B257" s="62" t="s">
        <v>459</v>
      </c>
      <c r="C257" s="62" t="s">
        <v>48</v>
      </c>
      <c r="D257" s="21">
        <v>533500000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533500000</v>
      </c>
      <c r="K257" s="21">
        <v>0</v>
      </c>
      <c r="L257" s="21">
        <v>0</v>
      </c>
      <c r="M257" s="21">
        <v>265800000</v>
      </c>
      <c r="N257" s="21">
        <v>0</v>
      </c>
      <c r="O257" s="21">
        <v>0</v>
      </c>
      <c r="P257" s="21">
        <v>265800000</v>
      </c>
      <c r="Q257" s="76">
        <f t="shared" ref="Q257" si="296">R257+T257</f>
        <v>13866665</v>
      </c>
      <c r="R257" s="21">
        <v>1916666</v>
      </c>
      <c r="S257" s="21">
        <v>11949999</v>
      </c>
      <c r="T257" s="21">
        <v>11949999</v>
      </c>
      <c r="U257" s="21">
        <f t="shared" ref="U257" si="297">J257-M257</f>
        <v>267700000</v>
      </c>
      <c r="V257" s="22">
        <f t="shared" ref="V257" si="298">M257-P257</f>
        <v>0</v>
      </c>
      <c r="W257" s="21">
        <f t="shared" ref="W257" si="299">P257-Q257</f>
        <v>251933335</v>
      </c>
      <c r="X257" s="127">
        <f t="shared" ref="X257" si="300">P257/J257</f>
        <v>0.49821930646672913</v>
      </c>
    </row>
    <row r="258" spans="1:24" ht="32.25" customHeight="1" x14ac:dyDescent="0.2">
      <c r="A258" s="61"/>
      <c r="B258" s="60" t="s">
        <v>476</v>
      </c>
      <c r="C258" s="54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</row>
    <row r="259" spans="1:24" ht="58.5" customHeight="1" x14ac:dyDescent="0.2">
      <c r="A259" s="61" t="s">
        <v>477</v>
      </c>
      <c r="B259" s="62" t="s">
        <v>478</v>
      </c>
      <c r="C259" s="62" t="s">
        <v>48</v>
      </c>
      <c r="D259" s="21">
        <v>366952744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366952744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76">
        <f t="shared" ref="Q259" si="301">R259+T259</f>
        <v>0</v>
      </c>
      <c r="R259" s="21">
        <v>0</v>
      </c>
      <c r="S259" s="21">
        <v>0</v>
      </c>
      <c r="T259" s="21">
        <v>0</v>
      </c>
      <c r="U259" s="21">
        <f t="shared" ref="U259" si="302">J259-M259</f>
        <v>366952744</v>
      </c>
      <c r="V259" s="22">
        <f t="shared" ref="V259" si="303">M259-P259</f>
        <v>0</v>
      </c>
      <c r="W259" s="21">
        <f t="shared" ref="W259" si="304">P259-Q259</f>
        <v>0</v>
      </c>
      <c r="X259" s="127">
        <f t="shared" ref="X259" si="305">P259/J259</f>
        <v>0</v>
      </c>
    </row>
    <row r="260" spans="1:24" ht="26.25" customHeight="1" x14ac:dyDescent="0.2">
      <c r="A260" s="59" t="s">
        <v>272</v>
      </c>
      <c r="B260" s="60" t="s">
        <v>479</v>
      </c>
      <c r="C260" s="54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</row>
    <row r="261" spans="1:24" ht="55.5" customHeight="1" x14ac:dyDescent="0.2">
      <c r="A261" s="61" t="s">
        <v>480</v>
      </c>
      <c r="B261" s="62" t="s">
        <v>481</v>
      </c>
      <c r="C261" s="62" t="s">
        <v>48</v>
      </c>
      <c r="D261" s="21">
        <v>500000000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500000000</v>
      </c>
      <c r="K261" s="21">
        <v>0</v>
      </c>
      <c r="L261" s="21">
        <v>0</v>
      </c>
      <c r="M261" s="21">
        <v>459904925</v>
      </c>
      <c r="N261" s="21">
        <v>0</v>
      </c>
      <c r="O261" s="21">
        <v>459904925</v>
      </c>
      <c r="P261" s="21">
        <v>459904925</v>
      </c>
      <c r="Q261" s="76">
        <f t="shared" ref="Q261:Q262" si="306">R261+T261</f>
        <v>0</v>
      </c>
      <c r="R261" s="21">
        <v>0</v>
      </c>
      <c r="S261" s="21">
        <v>0</v>
      </c>
      <c r="T261" s="21">
        <v>0</v>
      </c>
      <c r="U261" s="21">
        <f t="shared" ref="U261" si="307">J261-M261</f>
        <v>40095075</v>
      </c>
      <c r="V261" s="22">
        <f t="shared" ref="V261" si="308">M261-P261</f>
        <v>0</v>
      </c>
      <c r="W261" s="21">
        <f t="shared" ref="W261" si="309">P261-Q261</f>
        <v>459904925</v>
      </c>
      <c r="X261" s="127">
        <f t="shared" ref="X261" si="310">P261/J261</f>
        <v>0.91980985000000004</v>
      </c>
    </row>
    <row r="262" spans="1:24" s="40" customFormat="1" ht="20.100000000000001" customHeight="1" x14ac:dyDescent="0.2">
      <c r="A262" s="100"/>
      <c r="B262" s="101" t="s">
        <v>274</v>
      </c>
      <c r="C262" s="102" t="s">
        <v>275</v>
      </c>
      <c r="D262" s="103">
        <f>SUM(D216:D261)</f>
        <v>6900000000</v>
      </c>
      <c r="E262" s="103">
        <f t="shared" ref="E262:W262" si="311">SUM(E216:E261)</f>
        <v>0</v>
      </c>
      <c r="F262" s="103">
        <f t="shared" si="311"/>
        <v>0</v>
      </c>
      <c r="G262" s="103">
        <f t="shared" si="311"/>
        <v>0</v>
      </c>
      <c r="H262" s="103">
        <f t="shared" si="311"/>
        <v>0</v>
      </c>
      <c r="I262" s="103">
        <f t="shared" si="311"/>
        <v>0</v>
      </c>
      <c r="J262" s="103">
        <f t="shared" si="311"/>
        <v>6900000000</v>
      </c>
      <c r="K262" s="103">
        <f t="shared" si="311"/>
        <v>0</v>
      </c>
      <c r="L262" s="103">
        <f t="shared" si="311"/>
        <v>161699385</v>
      </c>
      <c r="M262" s="103">
        <f t="shared" si="311"/>
        <v>2610773691</v>
      </c>
      <c r="N262" s="103">
        <f t="shared" si="311"/>
        <v>0</v>
      </c>
      <c r="O262" s="103">
        <f t="shared" si="311"/>
        <v>594848981</v>
      </c>
      <c r="P262" s="103">
        <f t="shared" si="311"/>
        <v>2330148981</v>
      </c>
      <c r="Q262" s="96">
        <f t="shared" si="306"/>
        <v>54864997</v>
      </c>
      <c r="R262" s="103">
        <f t="shared" si="311"/>
        <v>11336666</v>
      </c>
      <c r="S262" s="103">
        <f t="shared" si="311"/>
        <v>43528331</v>
      </c>
      <c r="T262" s="103">
        <f t="shared" si="311"/>
        <v>43528331</v>
      </c>
      <c r="U262" s="103">
        <f t="shared" si="311"/>
        <v>4289226309</v>
      </c>
      <c r="V262" s="103">
        <f t="shared" si="311"/>
        <v>280624710</v>
      </c>
      <c r="W262" s="103">
        <f t="shared" si="311"/>
        <v>2275283984</v>
      </c>
      <c r="X262" s="115">
        <f>P262/J262</f>
        <v>0.33770275086956519</v>
      </c>
    </row>
    <row r="263" spans="1:24" s="108" customFormat="1" ht="20.100000000000001" customHeight="1" x14ac:dyDescent="0.2">
      <c r="A263" s="70"/>
      <c r="B263" s="106"/>
      <c r="C263" s="64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76"/>
      <c r="R263" s="107"/>
      <c r="S263" s="107"/>
      <c r="T263" s="107"/>
      <c r="U263" s="107"/>
      <c r="V263" s="107"/>
      <c r="W263" s="107"/>
      <c r="X263" s="107"/>
    </row>
    <row r="264" spans="1:24" ht="20.100000000000001" customHeight="1" x14ac:dyDescent="0.2">
      <c r="A264" s="100"/>
      <c r="B264" s="102" t="s">
        <v>276</v>
      </c>
      <c r="C264" s="104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</row>
    <row r="265" spans="1:24" ht="15" customHeight="1" x14ac:dyDescent="0.2">
      <c r="A265" s="47" t="s">
        <v>267</v>
      </c>
      <c r="B265" s="60" t="s">
        <v>270</v>
      </c>
      <c r="C265" s="54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</row>
    <row r="266" spans="1:24" ht="15" customHeight="1" x14ac:dyDescent="0.2">
      <c r="A266" s="57" t="s">
        <v>1588</v>
      </c>
      <c r="B266" s="60" t="s">
        <v>37</v>
      </c>
      <c r="C266" s="54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</row>
    <row r="267" spans="1:24" ht="15" customHeight="1" x14ac:dyDescent="0.2">
      <c r="A267" s="57" t="s">
        <v>1589</v>
      </c>
      <c r="B267" s="60" t="s">
        <v>39</v>
      </c>
      <c r="C267" s="54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</row>
    <row r="268" spans="1:24" ht="15" customHeight="1" x14ac:dyDescent="0.2">
      <c r="A268" s="57" t="s">
        <v>1590</v>
      </c>
      <c r="B268" s="60" t="s">
        <v>41</v>
      </c>
      <c r="C268" s="54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</row>
    <row r="269" spans="1:24" ht="15" customHeight="1" x14ac:dyDescent="0.2">
      <c r="A269" s="57" t="s">
        <v>1591</v>
      </c>
      <c r="B269" s="60" t="s">
        <v>43</v>
      </c>
      <c r="C269" s="54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</row>
    <row r="270" spans="1:24" ht="15" customHeight="1" x14ac:dyDescent="0.2">
      <c r="A270" s="41" t="s">
        <v>1592</v>
      </c>
      <c r="B270" s="60" t="s">
        <v>45</v>
      </c>
      <c r="C270" s="54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</row>
    <row r="271" spans="1:24" ht="20.100000000000001" customHeight="1" x14ac:dyDescent="0.2">
      <c r="A271" s="59" t="s">
        <v>272</v>
      </c>
      <c r="B271" s="60" t="s">
        <v>50</v>
      </c>
      <c r="C271" s="54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</row>
    <row r="272" spans="1:24" ht="18" customHeight="1" x14ac:dyDescent="0.2">
      <c r="A272" s="61" t="s">
        <v>278</v>
      </c>
      <c r="B272" s="62" t="s">
        <v>482</v>
      </c>
      <c r="C272" s="62" t="s">
        <v>51</v>
      </c>
      <c r="D272" s="21">
        <v>6354222997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6354222997</v>
      </c>
      <c r="K272" s="21">
        <v>0</v>
      </c>
      <c r="L272" s="21">
        <v>729679070</v>
      </c>
      <c r="M272" s="21">
        <v>1357386038</v>
      </c>
      <c r="N272" s="21">
        <v>0</v>
      </c>
      <c r="O272" s="21">
        <v>729679070</v>
      </c>
      <c r="P272" s="21">
        <v>1357386038</v>
      </c>
      <c r="Q272" s="76">
        <f t="shared" ref="Q272:Q334" si="312">R272+T272</f>
        <v>1357386038</v>
      </c>
      <c r="R272" s="21">
        <v>0</v>
      </c>
      <c r="S272" s="21">
        <v>1357386038</v>
      </c>
      <c r="T272" s="21">
        <v>1357386038</v>
      </c>
      <c r="U272" s="21">
        <f t="shared" ref="U272:U273" si="313">J272-M272</f>
        <v>4996836959</v>
      </c>
      <c r="V272" s="22">
        <f t="shared" ref="V272:V273" si="314">M272-P272</f>
        <v>0</v>
      </c>
      <c r="W272" s="21">
        <f t="shared" ref="W272:W273" si="315">P272-Q272</f>
        <v>0</v>
      </c>
      <c r="X272" s="127">
        <f t="shared" ref="X272:X273" si="316">P272/J272</f>
        <v>0.21361951550029934</v>
      </c>
    </row>
    <row r="273" spans="1:24" ht="18" customHeight="1" x14ac:dyDescent="0.2">
      <c r="A273" s="61" t="s">
        <v>277</v>
      </c>
      <c r="B273" s="62" t="s">
        <v>483</v>
      </c>
      <c r="C273" s="62" t="s">
        <v>48</v>
      </c>
      <c r="D273" s="21">
        <v>1236312828</v>
      </c>
      <c r="E273" s="21">
        <v>0</v>
      </c>
      <c r="F273" s="21">
        <v>0</v>
      </c>
      <c r="G273" s="21">
        <v>0</v>
      </c>
      <c r="H273" s="21">
        <v>0</v>
      </c>
      <c r="I273" s="21">
        <f>E273-F273+G273-H382</f>
        <v>0</v>
      </c>
      <c r="J273" s="21">
        <f>D273+I273</f>
        <v>1236312828</v>
      </c>
      <c r="K273" s="21">
        <v>0</v>
      </c>
      <c r="L273" s="21">
        <v>3179841</v>
      </c>
      <c r="M273" s="21">
        <v>7424155</v>
      </c>
      <c r="N273" s="21">
        <v>0</v>
      </c>
      <c r="O273" s="21">
        <v>0</v>
      </c>
      <c r="P273" s="21">
        <v>0</v>
      </c>
      <c r="Q273" s="76">
        <f t="shared" si="312"/>
        <v>0</v>
      </c>
      <c r="R273" s="21">
        <v>0</v>
      </c>
      <c r="S273" s="21">
        <v>0</v>
      </c>
      <c r="T273" s="21">
        <v>0</v>
      </c>
      <c r="U273" s="21">
        <f t="shared" si="313"/>
        <v>1228888673</v>
      </c>
      <c r="V273" s="22">
        <f t="shared" si="314"/>
        <v>7424155</v>
      </c>
      <c r="W273" s="21">
        <f t="shared" si="315"/>
        <v>0</v>
      </c>
      <c r="X273" s="127">
        <f t="shared" si="316"/>
        <v>0</v>
      </c>
    </row>
    <row r="274" spans="1:24" ht="18" customHeight="1" x14ac:dyDescent="0.2">
      <c r="A274" s="59" t="s">
        <v>272</v>
      </c>
      <c r="B274" s="60" t="s">
        <v>61</v>
      </c>
      <c r="C274" s="54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76"/>
      <c r="R274" s="21"/>
      <c r="S274" s="21"/>
      <c r="T274" s="21"/>
      <c r="U274" s="21"/>
      <c r="V274" s="21"/>
      <c r="W274" s="21"/>
      <c r="X274" s="21"/>
    </row>
    <row r="275" spans="1:24" ht="18" customHeight="1" x14ac:dyDescent="0.2">
      <c r="A275" s="61" t="s">
        <v>279</v>
      </c>
      <c r="B275" s="62" t="s">
        <v>484</v>
      </c>
      <c r="C275" s="62" t="s">
        <v>51</v>
      </c>
      <c r="D275" s="21">
        <v>378474460</v>
      </c>
      <c r="E275" s="21">
        <v>0</v>
      </c>
      <c r="F275" s="21">
        <v>0</v>
      </c>
      <c r="G275" s="21">
        <v>0</v>
      </c>
      <c r="H275" s="36">
        <v>0</v>
      </c>
      <c r="I275" s="21">
        <v>0</v>
      </c>
      <c r="J275" s="21">
        <f>D275+I275</f>
        <v>378474460</v>
      </c>
      <c r="K275" s="21">
        <v>0</v>
      </c>
      <c r="L275" s="21">
        <v>0</v>
      </c>
      <c r="M275" s="21">
        <v>1575798</v>
      </c>
      <c r="N275" s="21">
        <v>0</v>
      </c>
      <c r="O275" s="21">
        <v>0</v>
      </c>
      <c r="P275" s="21">
        <v>1575798</v>
      </c>
      <c r="Q275" s="76">
        <f t="shared" si="312"/>
        <v>1575798</v>
      </c>
      <c r="R275" s="21">
        <v>0</v>
      </c>
      <c r="S275" s="21">
        <v>1575798</v>
      </c>
      <c r="T275" s="21">
        <v>1575798</v>
      </c>
      <c r="U275" s="21">
        <f t="shared" ref="U275" si="317">J275-M275</f>
        <v>376898662</v>
      </c>
      <c r="V275" s="22">
        <f t="shared" ref="V275" si="318">M275-P275</f>
        <v>0</v>
      </c>
      <c r="W275" s="21">
        <f t="shared" ref="W275" si="319">P275-Q275</f>
        <v>0</v>
      </c>
      <c r="X275" s="127">
        <f t="shared" ref="X275" si="320">P275/J275</f>
        <v>4.1635517493042989E-3</v>
      </c>
    </row>
    <row r="276" spans="1:24" ht="18" customHeight="1" x14ac:dyDescent="0.2">
      <c r="A276" s="59" t="s">
        <v>272</v>
      </c>
      <c r="B276" s="60" t="s">
        <v>66</v>
      </c>
      <c r="C276" s="54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76"/>
      <c r="R276" s="21"/>
      <c r="S276" s="21"/>
      <c r="T276" s="21"/>
      <c r="U276" s="21"/>
      <c r="V276" s="21"/>
      <c r="W276" s="21"/>
      <c r="X276" s="21"/>
    </row>
    <row r="277" spans="1:24" ht="18" customHeight="1" x14ac:dyDescent="0.2">
      <c r="A277" s="61" t="s">
        <v>280</v>
      </c>
      <c r="B277" s="62" t="s">
        <v>484</v>
      </c>
      <c r="C277" s="62" t="s">
        <v>51</v>
      </c>
      <c r="D277" s="21">
        <v>257423924</v>
      </c>
      <c r="E277" s="21">
        <v>0</v>
      </c>
      <c r="F277" s="21">
        <v>0</v>
      </c>
      <c r="G277" s="21">
        <v>0</v>
      </c>
      <c r="H277" s="36">
        <v>0</v>
      </c>
      <c r="I277" s="21">
        <f>E277-F277+G277-H386</f>
        <v>0</v>
      </c>
      <c r="J277" s="21">
        <f>D277+I277</f>
        <v>257423924</v>
      </c>
      <c r="K277" s="21">
        <v>0</v>
      </c>
      <c r="L277" s="21">
        <v>9096415</v>
      </c>
      <c r="M277" s="21">
        <v>24178969</v>
      </c>
      <c r="N277" s="21">
        <v>0</v>
      </c>
      <c r="O277" s="21">
        <v>9096415</v>
      </c>
      <c r="P277" s="21">
        <v>24178969</v>
      </c>
      <c r="Q277" s="76">
        <f t="shared" si="312"/>
        <v>24178969</v>
      </c>
      <c r="R277" s="21">
        <v>0</v>
      </c>
      <c r="S277" s="21">
        <v>24178969</v>
      </c>
      <c r="T277" s="21">
        <v>24178969</v>
      </c>
      <c r="U277" s="21">
        <f t="shared" ref="U277" si="321">J277-M277</f>
        <v>233244955</v>
      </c>
      <c r="V277" s="22">
        <f t="shared" ref="V277" si="322">M277-P277</f>
        <v>0</v>
      </c>
      <c r="W277" s="21">
        <f t="shared" ref="W277" si="323">P277-Q277</f>
        <v>0</v>
      </c>
      <c r="X277" s="127">
        <f t="shared" ref="X277" si="324">P277/J277</f>
        <v>9.3926658502804891E-2</v>
      </c>
    </row>
    <row r="278" spans="1:24" ht="18" customHeight="1" x14ac:dyDescent="0.2">
      <c r="A278" s="41" t="s">
        <v>1593</v>
      </c>
      <c r="B278" s="60" t="s">
        <v>71</v>
      </c>
      <c r="C278" s="62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76"/>
      <c r="R278" s="21"/>
      <c r="S278" s="21"/>
      <c r="T278" s="21"/>
      <c r="U278" s="21"/>
      <c r="V278" s="21"/>
      <c r="W278" s="21"/>
      <c r="X278" s="21"/>
    </row>
    <row r="279" spans="1:24" ht="18" customHeight="1" x14ac:dyDescent="0.2">
      <c r="A279" s="59" t="s">
        <v>272</v>
      </c>
      <c r="B279" s="60" t="s">
        <v>73</v>
      </c>
      <c r="C279" s="54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76"/>
      <c r="R279" s="21"/>
      <c r="S279" s="21"/>
      <c r="T279" s="21"/>
      <c r="U279" s="21"/>
      <c r="V279" s="21"/>
      <c r="W279" s="21"/>
      <c r="X279" s="21"/>
    </row>
    <row r="280" spans="1:24" ht="18" customHeight="1" x14ac:dyDescent="0.2">
      <c r="A280" s="61" t="s">
        <v>281</v>
      </c>
      <c r="B280" s="62" t="s">
        <v>484</v>
      </c>
      <c r="C280" s="62" t="s">
        <v>51</v>
      </c>
      <c r="D280" s="21">
        <v>821342145</v>
      </c>
      <c r="E280" s="21">
        <v>0</v>
      </c>
      <c r="F280" s="21">
        <v>0</v>
      </c>
      <c r="G280" s="21">
        <v>0</v>
      </c>
      <c r="H280" s="36">
        <v>0</v>
      </c>
      <c r="I280" s="21">
        <v>0</v>
      </c>
      <c r="J280" s="21">
        <f>D280+I280</f>
        <v>821342145</v>
      </c>
      <c r="K280" s="21">
        <v>0</v>
      </c>
      <c r="L280" s="21">
        <v>0</v>
      </c>
      <c r="M280" s="21">
        <v>71818</v>
      </c>
      <c r="N280" s="21">
        <v>0</v>
      </c>
      <c r="O280" s="21">
        <v>0</v>
      </c>
      <c r="P280" s="21">
        <v>71818</v>
      </c>
      <c r="Q280" s="76">
        <f t="shared" si="312"/>
        <v>71818</v>
      </c>
      <c r="R280" s="21">
        <v>0</v>
      </c>
      <c r="S280" s="21">
        <v>71818</v>
      </c>
      <c r="T280" s="21">
        <v>71818</v>
      </c>
      <c r="U280" s="21">
        <f t="shared" ref="U280" si="325">J280-M280</f>
        <v>821270327</v>
      </c>
      <c r="V280" s="22">
        <f t="shared" ref="V280" si="326">M280-P280</f>
        <v>0</v>
      </c>
      <c r="W280" s="21">
        <f t="shared" ref="W280" si="327">P280-Q280</f>
        <v>0</v>
      </c>
      <c r="X280" s="127">
        <f t="shared" ref="X280" si="328">P280/J280</f>
        <v>8.7439808656111271E-5</v>
      </c>
    </row>
    <row r="281" spans="1:24" ht="18" customHeight="1" x14ac:dyDescent="0.2">
      <c r="A281" s="59" t="s">
        <v>272</v>
      </c>
      <c r="B281" s="60" t="s">
        <v>77</v>
      </c>
      <c r="C281" s="54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76"/>
      <c r="R281" s="21"/>
      <c r="S281" s="21"/>
      <c r="T281" s="21"/>
      <c r="U281" s="21"/>
      <c r="V281" s="21"/>
      <c r="W281" s="21"/>
      <c r="X281" s="21"/>
    </row>
    <row r="282" spans="1:24" ht="18" customHeight="1" x14ac:dyDescent="0.2">
      <c r="A282" s="61" t="s">
        <v>282</v>
      </c>
      <c r="B282" s="62" t="s">
        <v>484</v>
      </c>
      <c r="C282" s="62" t="s">
        <v>51</v>
      </c>
      <c r="D282" s="21">
        <v>394244229</v>
      </c>
      <c r="E282" s="21">
        <v>0</v>
      </c>
      <c r="F282" s="21">
        <v>0</v>
      </c>
      <c r="G282" s="21">
        <v>0</v>
      </c>
      <c r="H282" s="36">
        <v>0</v>
      </c>
      <c r="I282" s="21">
        <v>0</v>
      </c>
      <c r="J282" s="21">
        <f>D282+I282</f>
        <v>394244229</v>
      </c>
      <c r="K282" s="21">
        <v>0</v>
      </c>
      <c r="L282" s="21">
        <v>0</v>
      </c>
      <c r="M282" s="21">
        <v>4734862</v>
      </c>
      <c r="N282" s="21">
        <v>0</v>
      </c>
      <c r="O282" s="21">
        <v>0</v>
      </c>
      <c r="P282" s="21">
        <v>4734862</v>
      </c>
      <c r="Q282" s="76">
        <f t="shared" si="312"/>
        <v>4734862</v>
      </c>
      <c r="R282" s="21">
        <v>0</v>
      </c>
      <c r="S282" s="21">
        <v>4734862</v>
      </c>
      <c r="T282" s="21">
        <v>4734862</v>
      </c>
      <c r="U282" s="21">
        <f t="shared" ref="U282" si="329">J282-M282</f>
        <v>389509367</v>
      </c>
      <c r="V282" s="22">
        <f t="shared" ref="V282" si="330">M282-P282</f>
        <v>0</v>
      </c>
      <c r="W282" s="21">
        <f t="shared" ref="W282" si="331">P282-Q282</f>
        <v>0</v>
      </c>
      <c r="X282" s="127">
        <f t="shared" ref="X282" si="332">P282/J282</f>
        <v>1.2009971615843234E-2</v>
      </c>
    </row>
    <row r="283" spans="1:24" ht="18" customHeight="1" x14ac:dyDescent="0.2">
      <c r="A283" s="61"/>
      <c r="B283" s="60" t="s">
        <v>86</v>
      </c>
      <c r="C283" s="62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76"/>
      <c r="R283" s="21"/>
      <c r="S283" s="21"/>
      <c r="T283" s="21"/>
      <c r="U283" s="21"/>
      <c r="V283" s="21"/>
      <c r="W283" s="21"/>
      <c r="X283" s="21"/>
    </row>
    <row r="284" spans="1:24" ht="18" customHeight="1" x14ac:dyDescent="0.2">
      <c r="A284" s="59" t="s">
        <v>272</v>
      </c>
      <c r="B284" s="60" t="s">
        <v>485</v>
      </c>
      <c r="C284" s="54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76"/>
      <c r="R284" s="21"/>
      <c r="S284" s="21"/>
      <c r="T284" s="21"/>
      <c r="U284" s="21"/>
      <c r="V284" s="21"/>
      <c r="W284" s="21"/>
      <c r="X284" s="21"/>
    </row>
    <row r="285" spans="1:24" ht="18" customHeight="1" x14ac:dyDescent="0.2">
      <c r="A285" s="61" t="s">
        <v>486</v>
      </c>
      <c r="B285" s="62" t="s">
        <v>484</v>
      </c>
      <c r="C285" s="62" t="s">
        <v>51</v>
      </c>
      <c r="D285" s="21">
        <v>4615684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4615684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76">
        <f t="shared" si="312"/>
        <v>0</v>
      </c>
      <c r="R285" s="21">
        <v>0</v>
      </c>
      <c r="S285" s="21">
        <v>0</v>
      </c>
      <c r="T285" s="21">
        <v>0</v>
      </c>
      <c r="U285" s="21">
        <f t="shared" ref="U285" si="333">J285-M285</f>
        <v>4615684</v>
      </c>
      <c r="V285" s="22">
        <f t="shared" ref="V285" si="334">M285-P285</f>
        <v>0</v>
      </c>
      <c r="W285" s="21">
        <f t="shared" ref="W285" si="335">P285-Q285</f>
        <v>0</v>
      </c>
      <c r="X285" s="127">
        <f t="shared" ref="X285" si="336">P285/J285</f>
        <v>0</v>
      </c>
    </row>
    <row r="286" spans="1:24" ht="18" customHeight="1" x14ac:dyDescent="0.2">
      <c r="A286" s="61"/>
      <c r="B286" s="60" t="s">
        <v>92</v>
      </c>
      <c r="C286" s="62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76"/>
      <c r="R286" s="21"/>
      <c r="S286" s="21"/>
      <c r="T286" s="21"/>
      <c r="U286" s="21"/>
      <c r="V286" s="21"/>
      <c r="W286" s="21"/>
      <c r="X286" s="21"/>
    </row>
    <row r="287" spans="1:24" ht="18" customHeight="1" x14ac:dyDescent="0.2">
      <c r="A287" s="59" t="s">
        <v>272</v>
      </c>
      <c r="B287" s="60" t="s">
        <v>94</v>
      </c>
      <c r="C287" s="54"/>
      <c r="D287" s="21"/>
      <c r="E287" s="21"/>
      <c r="F287" s="21"/>
      <c r="G287" s="21"/>
      <c r="I287" s="21"/>
      <c r="J287" s="21"/>
      <c r="K287" s="21"/>
      <c r="L287" s="21"/>
      <c r="M287" s="21"/>
      <c r="N287" s="21"/>
      <c r="O287" s="21"/>
      <c r="P287" s="21"/>
      <c r="Q287" s="76"/>
      <c r="R287" s="21"/>
      <c r="S287" s="21"/>
      <c r="T287" s="21"/>
      <c r="U287" s="21"/>
      <c r="V287" s="21"/>
      <c r="W287" s="21"/>
      <c r="X287" s="21"/>
    </row>
    <row r="288" spans="1:24" ht="18" customHeight="1" x14ac:dyDescent="0.2">
      <c r="A288" s="61" t="s">
        <v>283</v>
      </c>
      <c r="B288" s="62" t="s">
        <v>484</v>
      </c>
      <c r="C288" s="62" t="s">
        <v>51</v>
      </c>
      <c r="D288" s="21">
        <v>1463271136</v>
      </c>
      <c r="E288" s="21">
        <v>0</v>
      </c>
      <c r="F288" s="21">
        <v>0</v>
      </c>
      <c r="G288" s="21">
        <v>0</v>
      </c>
      <c r="H288" s="36">
        <v>0</v>
      </c>
      <c r="I288" s="21">
        <v>0</v>
      </c>
      <c r="J288" s="21">
        <f>D288+I288</f>
        <v>1463271136</v>
      </c>
      <c r="K288" s="21">
        <v>0</v>
      </c>
      <c r="L288" s="21">
        <v>91952100</v>
      </c>
      <c r="M288" s="21">
        <v>182669800</v>
      </c>
      <c r="N288" s="21">
        <v>0</v>
      </c>
      <c r="O288" s="21">
        <v>90359300</v>
      </c>
      <c r="P288" s="21">
        <v>181077000</v>
      </c>
      <c r="Q288" s="76">
        <f t="shared" si="312"/>
        <v>181077000</v>
      </c>
      <c r="R288" s="21">
        <v>0</v>
      </c>
      <c r="S288" s="21">
        <v>181077000</v>
      </c>
      <c r="T288" s="21">
        <v>181077000</v>
      </c>
      <c r="U288" s="21">
        <f t="shared" ref="U288" si="337">J288-M288</f>
        <v>1280601336</v>
      </c>
      <c r="V288" s="22">
        <f t="shared" ref="V288" si="338">M288-P288</f>
        <v>1592800</v>
      </c>
      <c r="W288" s="21">
        <f t="shared" ref="W288" si="339">P288-Q288</f>
        <v>0</v>
      </c>
      <c r="X288" s="127">
        <f t="shared" ref="X288" si="340">P288/J288</f>
        <v>0.12374808437415935</v>
      </c>
    </row>
    <row r="289" spans="1:24" ht="18" customHeight="1" x14ac:dyDescent="0.2">
      <c r="A289" s="59" t="s">
        <v>272</v>
      </c>
      <c r="B289" s="60" t="s">
        <v>284</v>
      </c>
      <c r="C289" s="54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76"/>
      <c r="R289" s="21"/>
      <c r="S289" s="21"/>
      <c r="T289" s="21"/>
      <c r="U289" s="21"/>
      <c r="V289" s="21"/>
      <c r="W289" s="21"/>
      <c r="X289" s="21"/>
    </row>
    <row r="290" spans="1:24" ht="18" customHeight="1" x14ac:dyDescent="0.2">
      <c r="A290" s="61" t="s">
        <v>285</v>
      </c>
      <c r="B290" s="62" t="s">
        <v>484</v>
      </c>
      <c r="C290" s="62" t="s">
        <v>51</v>
      </c>
      <c r="D290" s="21">
        <v>1135423381</v>
      </c>
      <c r="E290" s="21">
        <v>0</v>
      </c>
      <c r="F290" s="21">
        <v>0</v>
      </c>
      <c r="G290" s="21">
        <v>0</v>
      </c>
      <c r="H290" s="21">
        <v>0</v>
      </c>
      <c r="I290" s="21">
        <f>E290-F290+G290-H290</f>
        <v>0</v>
      </c>
      <c r="J290" s="21">
        <f>D290+I290</f>
        <v>1135423381</v>
      </c>
      <c r="K290" s="21">
        <v>0</v>
      </c>
      <c r="L290" s="21">
        <v>66168400</v>
      </c>
      <c r="M290" s="21">
        <v>130478200</v>
      </c>
      <c r="N290" s="21">
        <v>0</v>
      </c>
      <c r="O290" s="21">
        <v>68564800</v>
      </c>
      <c r="P290" s="21">
        <v>129233800</v>
      </c>
      <c r="Q290" s="76">
        <f t="shared" si="312"/>
        <v>129233800</v>
      </c>
      <c r="R290" s="21">
        <v>0</v>
      </c>
      <c r="S290" s="21">
        <v>129233800</v>
      </c>
      <c r="T290" s="21">
        <v>129233800</v>
      </c>
      <c r="U290" s="21">
        <f t="shared" ref="U290" si="341">J290-M290</f>
        <v>1004945181</v>
      </c>
      <c r="V290" s="22">
        <f t="shared" ref="V290" si="342">M290-P290</f>
        <v>1244400</v>
      </c>
      <c r="W290" s="21">
        <f t="shared" ref="W290" si="343">P290-Q290</f>
        <v>0</v>
      </c>
      <c r="X290" s="127">
        <f t="shared" ref="X290" si="344">P290/J290</f>
        <v>0.11381992141660856</v>
      </c>
    </row>
    <row r="291" spans="1:24" ht="18" customHeight="1" x14ac:dyDescent="0.2">
      <c r="A291" s="59" t="s">
        <v>272</v>
      </c>
      <c r="B291" s="60" t="s">
        <v>104</v>
      </c>
      <c r="C291" s="54"/>
      <c r="D291" s="21"/>
      <c r="E291" s="21"/>
      <c r="F291" s="21"/>
      <c r="G291" s="21"/>
      <c r="J291" s="21"/>
      <c r="K291" s="21"/>
      <c r="L291" s="21"/>
      <c r="M291" s="21"/>
      <c r="N291" s="21"/>
      <c r="O291" s="21"/>
      <c r="P291" s="21"/>
      <c r="Q291" s="76"/>
      <c r="R291" s="21"/>
      <c r="S291" s="21"/>
      <c r="T291" s="21"/>
      <c r="U291" s="21"/>
      <c r="V291" s="21"/>
      <c r="W291" s="21"/>
      <c r="X291" s="21"/>
    </row>
    <row r="292" spans="1:24" ht="18" customHeight="1" x14ac:dyDescent="0.2">
      <c r="A292" s="61" t="s">
        <v>286</v>
      </c>
      <c r="B292" s="62" t="s">
        <v>484</v>
      </c>
      <c r="C292" s="62" t="s">
        <v>51</v>
      </c>
      <c r="D292" s="21">
        <v>996561802</v>
      </c>
      <c r="E292" s="21">
        <v>0</v>
      </c>
      <c r="F292" s="21">
        <v>0</v>
      </c>
      <c r="G292" s="21">
        <v>0</v>
      </c>
      <c r="H292" s="21">
        <v>0</v>
      </c>
      <c r="I292" s="21">
        <f>E292-F292+G292-H292</f>
        <v>0</v>
      </c>
      <c r="J292" s="21">
        <f>D292+I292</f>
        <v>996561802</v>
      </c>
      <c r="K292" s="21">
        <v>0</v>
      </c>
      <c r="L292" s="21">
        <v>715984367</v>
      </c>
      <c r="M292" s="21">
        <v>838697733</v>
      </c>
      <c r="N292" s="21">
        <v>0</v>
      </c>
      <c r="O292" s="21">
        <v>715984367</v>
      </c>
      <c r="P292" s="21">
        <v>838697733</v>
      </c>
      <c r="Q292" s="76">
        <f t="shared" si="312"/>
        <v>838697733</v>
      </c>
      <c r="R292" s="21">
        <v>0</v>
      </c>
      <c r="S292" s="21">
        <v>838697733</v>
      </c>
      <c r="T292" s="21">
        <v>838697733</v>
      </c>
      <c r="U292" s="21">
        <f t="shared" ref="U292" si="345">J292-M292</f>
        <v>157864069</v>
      </c>
      <c r="V292" s="22">
        <f t="shared" ref="V292" si="346">M292-P292</f>
        <v>0</v>
      </c>
      <c r="W292" s="21">
        <f t="shared" ref="W292" si="347">P292-Q292</f>
        <v>0</v>
      </c>
      <c r="X292" s="127">
        <f t="shared" ref="X292" si="348">P292/J292</f>
        <v>0.84159129049178627</v>
      </c>
    </row>
    <row r="293" spans="1:24" ht="18" customHeight="1" x14ac:dyDescent="0.2">
      <c r="A293" s="59" t="s">
        <v>272</v>
      </c>
      <c r="B293" s="60" t="s">
        <v>487</v>
      </c>
      <c r="C293" s="54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76"/>
      <c r="R293" s="21"/>
      <c r="S293" s="21"/>
      <c r="T293" s="21"/>
      <c r="U293" s="21"/>
      <c r="V293" s="21"/>
      <c r="W293" s="21"/>
      <c r="X293" s="21"/>
    </row>
    <row r="294" spans="1:24" ht="18" customHeight="1" x14ac:dyDescent="0.2">
      <c r="A294" s="61" t="s">
        <v>287</v>
      </c>
      <c r="B294" s="62" t="s">
        <v>484</v>
      </c>
      <c r="C294" s="62" t="s">
        <v>51</v>
      </c>
      <c r="D294" s="21">
        <v>363335482</v>
      </c>
      <c r="E294" s="21">
        <v>0</v>
      </c>
      <c r="F294" s="21">
        <v>0</v>
      </c>
      <c r="G294" s="21">
        <v>0</v>
      </c>
      <c r="H294" s="21">
        <v>0</v>
      </c>
      <c r="I294" s="21">
        <f>E294-F294+G294-H294</f>
        <v>0</v>
      </c>
      <c r="J294" s="21">
        <f>D294+I294</f>
        <v>363335482</v>
      </c>
      <c r="K294" s="21">
        <v>0</v>
      </c>
      <c r="L294" s="21">
        <v>29575500</v>
      </c>
      <c r="M294" s="21">
        <v>60366800</v>
      </c>
      <c r="N294" s="21">
        <v>0</v>
      </c>
      <c r="O294" s="21">
        <v>29575500</v>
      </c>
      <c r="P294" s="21">
        <v>60366800</v>
      </c>
      <c r="Q294" s="76">
        <f t="shared" si="312"/>
        <v>60366800</v>
      </c>
      <c r="R294" s="21">
        <v>0</v>
      </c>
      <c r="S294" s="21">
        <v>60366800</v>
      </c>
      <c r="T294" s="21">
        <v>60366800</v>
      </c>
      <c r="U294" s="21">
        <f t="shared" ref="U294" si="349">J294-M294</f>
        <v>302968682</v>
      </c>
      <c r="V294" s="22">
        <f t="shared" ref="V294" si="350">M294-P294</f>
        <v>0</v>
      </c>
      <c r="W294" s="21">
        <f t="shared" ref="W294" si="351">P294-Q294</f>
        <v>0</v>
      </c>
      <c r="X294" s="127">
        <f t="shared" ref="X294" si="352">P294/J294</f>
        <v>0.16614617341446439</v>
      </c>
    </row>
    <row r="295" spans="1:24" ht="21.75" customHeight="1" x14ac:dyDescent="0.2">
      <c r="A295" s="59" t="s">
        <v>272</v>
      </c>
      <c r="B295" s="60" t="s">
        <v>113</v>
      </c>
      <c r="C295" s="54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76"/>
      <c r="R295" s="21"/>
      <c r="S295" s="21"/>
      <c r="T295" s="21"/>
      <c r="U295" s="21"/>
      <c r="V295" s="21"/>
      <c r="W295" s="21"/>
      <c r="X295" s="21"/>
    </row>
    <row r="296" spans="1:24" ht="18" customHeight="1" x14ac:dyDescent="0.2">
      <c r="A296" s="61" t="s">
        <v>288</v>
      </c>
      <c r="B296" s="62" t="s">
        <v>484</v>
      </c>
      <c r="C296" s="62" t="s">
        <v>51</v>
      </c>
      <c r="D296" s="21">
        <v>47442531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47442531</v>
      </c>
      <c r="K296" s="21">
        <v>0</v>
      </c>
      <c r="L296" s="21">
        <v>3843900</v>
      </c>
      <c r="M296" s="21">
        <v>7201200</v>
      </c>
      <c r="N296" s="21">
        <v>0</v>
      </c>
      <c r="O296" s="21">
        <v>3843900</v>
      </c>
      <c r="P296" s="21">
        <v>7201200</v>
      </c>
      <c r="Q296" s="76">
        <f t="shared" si="312"/>
        <v>7201200</v>
      </c>
      <c r="R296" s="21">
        <v>0</v>
      </c>
      <c r="S296" s="21">
        <v>7201200</v>
      </c>
      <c r="T296" s="21">
        <v>7201200</v>
      </c>
      <c r="U296" s="21">
        <f t="shared" ref="U296" si="353">J296-M296</f>
        <v>40241331</v>
      </c>
      <c r="V296" s="22">
        <f t="shared" ref="V296" si="354">M296-P296</f>
        <v>0</v>
      </c>
      <c r="W296" s="21">
        <f t="shared" ref="W296" si="355">P296-Q296</f>
        <v>0</v>
      </c>
      <c r="X296" s="127">
        <f t="shared" ref="X296" si="356">P296/J296</f>
        <v>0.15178785465724837</v>
      </c>
    </row>
    <row r="297" spans="1:24" ht="18" customHeight="1" x14ac:dyDescent="0.2">
      <c r="A297" s="59" t="s">
        <v>272</v>
      </c>
      <c r="B297" s="60" t="s">
        <v>118</v>
      </c>
      <c r="C297" s="54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76"/>
      <c r="R297" s="21"/>
      <c r="S297" s="21"/>
      <c r="T297" s="21"/>
      <c r="U297" s="21"/>
      <c r="V297" s="21"/>
      <c r="W297" s="21"/>
      <c r="X297" s="21"/>
    </row>
    <row r="298" spans="1:24" ht="18" customHeight="1" x14ac:dyDescent="0.2">
      <c r="A298" s="61" t="s">
        <v>289</v>
      </c>
      <c r="B298" s="62" t="s">
        <v>484</v>
      </c>
      <c r="C298" s="62" t="s">
        <v>51</v>
      </c>
      <c r="D298" s="21">
        <v>272501611</v>
      </c>
      <c r="E298" s="21">
        <v>0</v>
      </c>
      <c r="F298" s="21">
        <v>0</v>
      </c>
      <c r="G298" s="21">
        <v>0</v>
      </c>
      <c r="H298" s="21">
        <v>0</v>
      </c>
      <c r="I298" s="21">
        <f>E298-F298+G298-H298</f>
        <v>0</v>
      </c>
      <c r="J298" s="21">
        <f>D298+I298</f>
        <v>272501611</v>
      </c>
      <c r="K298" s="21">
        <v>0</v>
      </c>
      <c r="L298" s="21">
        <v>22187300</v>
      </c>
      <c r="M298" s="21">
        <v>45287500</v>
      </c>
      <c r="N298" s="21">
        <v>0</v>
      </c>
      <c r="O298" s="21">
        <v>22187300</v>
      </c>
      <c r="P298" s="21">
        <v>45287500</v>
      </c>
      <c r="Q298" s="76">
        <f t="shared" si="312"/>
        <v>45287500</v>
      </c>
      <c r="R298" s="21">
        <v>0</v>
      </c>
      <c r="S298" s="21">
        <v>45287500</v>
      </c>
      <c r="T298" s="21">
        <v>45287500</v>
      </c>
      <c r="U298" s="21">
        <f t="shared" ref="U298" si="357">J298-M298</f>
        <v>227214111</v>
      </c>
      <c r="V298" s="22">
        <f t="shared" ref="V298" si="358">M298-P298</f>
        <v>0</v>
      </c>
      <c r="W298" s="21">
        <f t="shared" ref="W298" si="359">P298-Q298</f>
        <v>0</v>
      </c>
      <c r="X298" s="127">
        <f t="shared" ref="X298" si="360">P298/J298</f>
        <v>0.16619167803745571</v>
      </c>
    </row>
    <row r="299" spans="1:24" ht="18" customHeight="1" x14ac:dyDescent="0.2">
      <c r="A299" s="59" t="s">
        <v>272</v>
      </c>
      <c r="B299" s="60" t="s">
        <v>122</v>
      </c>
      <c r="C299" s="54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76"/>
      <c r="R299" s="21"/>
      <c r="S299" s="21"/>
      <c r="T299" s="21"/>
      <c r="U299" s="21"/>
      <c r="V299" s="21"/>
      <c r="W299" s="21"/>
      <c r="X299" s="21"/>
    </row>
    <row r="300" spans="1:24" ht="18" customHeight="1" x14ac:dyDescent="0.2">
      <c r="A300" s="61" t="s">
        <v>290</v>
      </c>
      <c r="B300" s="62" t="s">
        <v>484</v>
      </c>
      <c r="C300" s="62" t="s">
        <v>51</v>
      </c>
      <c r="D300" s="21">
        <v>45416935</v>
      </c>
      <c r="E300" s="21">
        <v>0</v>
      </c>
      <c r="F300" s="21">
        <v>0</v>
      </c>
      <c r="G300" s="21">
        <v>0</v>
      </c>
      <c r="H300" s="21">
        <v>0</v>
      </c>
      <c r="I300" s="21">
        <f>E300-F300+G300-H300</f>
        <v>0</v>
      </c>
      <c r="J300" s="21">
        <f>D300+I300</f>
        <v>45416935</v>
      </c>
      <c r="K300" s="21">
        <v>0</v>
      </c>
      <c r="L300" s="21">
        <v>3706200</v>
      </c>
      <c r="M300" s="21">
        <v>7571600</v>
      </c>
      <c r="N300" s="21">
        <v>0</v>
      </c>
      <c r="O300" s="21">
        <v>3706200</v>
      </c>
      <c r="P300" s="21">
        <v>7571600</v>
      </c>
      <c r="Q300" s="76">
        <f t="shared" si="312"/>
        <v>7571600</v>
      </c>
      <c r="R300" s="21">
        <v>0</v>
      </c>
      <c r="S300" s="21">
        <v>7571600</v>
      </c>
      <c r="T300" s="21">
        <v>7571600</v>
      </c>
      <c r="U300" s="21">
        <f t="shared" ref="U300" si="361">J300-M300</f>
        <v>37845335</v>
      </c>
      <c r="V300" s="22">
        <f t="shared" ref="V300" si="362">M300-P300</f>
        <v>0</v>
      </c>
      <c r="W300" s="21">
        <f t="shared" ref="W300" si="363">P300-Q300</f>
        <v>0</v>
      </c>
      <c r="X300" s="127">
        <f t="shared" ref="X300" si="364">P300/J300</f>
        <v>0.16671314345629004</v>
      </c>
    </row>
    <row r="301" spans="1:24" ht="18" customHeight="1" x14ac:dyDescent="0.2">
      <c r="A301" s="59" t="s">
        <v>272</v>
      </c>
      <c r="B301" s="60" t="s">
        <v>127</v>
      </c>
      <c r="C301" s="54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76"/>
      <c r="R301" s="21"/>
      <c r="S301" s="21"/>
      <c r="T301" s="21"/>
      <c r="U301" s="21"/>
      <c r="V301" s="21"/>
      <c r="W301" s="21"/>
      <c r="X301" s="21"/>
    </row>
    <row r="302" spans="1:24" ht="18" customHeight="1" x14ac:dyDescent="0.2">
      <c r="A302" s="61" t="s">
        <v>291</v>
      </c>
      <c r="B302" s="62" t="s">
        <v>484</v>
      </c>
      <c r="C302" s="62" t="s">
        <v>51</v>
      </c>
      <c r="D302" s="21">
        <v>45416935</v>
      </c>
      <c r="E302" s="21">
        <v>0</v>
      </c>
      <c r="F302" s="21">
        <v>0</v>
      </c>
      <c r="G302" s="21">
        <v>0</v>
      </c>
      <c r="H302" s="21">
        <v>0</v>
      </c>
      <c r="I302" s="21">
        <f>E302-F302+G302-H302</f>
        <v>0</v>
      </c>
      <c r="J302" s="21">
        <f>D302+I302</f>
        <v>45416935</v>
      </c>
      <c r="K302" s="21">
        <v>0</v>
      </c>
      <c r="L302" s="21">
        <v>3706200</v>
      </c>
      <c r="M302" s="21">
        <v>7571600</v>
      </c>
      <c r="N302" s="21">
        <v>0</v>
      </c>
      <c r="O302" s="21">
        <v>3706200</v>
      </c>
      <c r="P302" s="21">
        <v>7571600</v>
      </c>
      <c r="Q302" s="76">
        <f t="shared" si="312"/>
        <v>7571600</v>
      </c>
      <c r="R302" s="21">
        <v>0</v>
      </c>
      <c r="S302" s="21">
        <v>7571600</v>
      </c>
      <c r="T302" s="21">
        <v>7571600</v>
      </c>
      <c r="U302" s="21">
        <f t="shared" ref="U302" si="365">J302-M302</f>
        <v>37845335</v>
      </c>
      <c r="V302" s="22">
        <f t="shared" ref="V302" si="366">M302-P302</f>
        <v>0</v>
      </c>
      <c r="W302" s="21">
        <f t="shared" ref="W302" si="367">P302-Q302</f>
        <v>0</v>
      </c>
      <c r="X302" s="127">
        <f t="shared" ref="X302" si="368">P302/J302</f>
        <v>0.16671314345629004</v>
      </c>
    </row>
    <row r="303" spans="1:24" ht="27" customHeight="1" x14ac:dyDescent="0.2">
      <c r="A303" s="59" t="s">
        <v>272</v>
      </c>
      <c r="B303" s="60" t="s">
        <v>134</v>
      </c>
      <c r="C303" s="54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76"/>
      <c r="R303" s="21"/>
      <c r="S303" s="21"/>
      <c r="T303" s="21"/>
      <c r="U303" s="21"/>
      <c r="V303" s="21"/>
      <c r="W303" s="21"/>
      <c r="X303" s="21"/>
    </row>
    <row r="304" spans="1:24" ht="18" customHeight="1" x14ac:dyDescent="0.2">
      <c r="A304" s="61" t="s">
        <v>292</v>
      </c>
      <c r="B304" s="62" t="s">
        <v>484</v>
      </c>
      <c r="C304" s="62" t="s">
        <v>51</v>
      </c>
      <c r="D304" s="21">
        <v>90833870</v>
      </c>
      <c r="E304" s="21">
        <v>0</v>
      </c>
      <c r="F304" s="21">
        <v>0</v>
      </c>
      <c r="G304" s="21">
        <v>0</v>
      </c>
      <c r="H304" s="21">
        <v>0</v>
      </c>
      <c r="I304" s="21">
        <f>E304-F304+G304-H304</f>
        <v>0</v>
      </c>
      <c r="J304" s="21">
        <f>D304+I304</f>
        <v>90833870</v>
      </c>
      <c r="K304" s="21">
        <v>0</v>
      </c>
      <c r="L304" s="21">
        <v>7400100</v>
      </c>
      <c r="M304" s="21">
        <v>15111400</v>
      </c>
      <c r="N304" s="21">
        <v>0</v>
      </c>
      <c r="O304" s="21">
        <v>7400100</v>
      </c>
      <c r="P304" s="21">
        <v>15111400</v>
      </c>
      <c r="Q304" s="76">
        <f t="shared" si="312"/>
        <v>15111400</v>
      </c>
      <c r="R304" s="21">
        <v>0</v>
      </c>
      <c r="S304" s="21">
        <v>15111400</v>
      </c>
      <c r="T304" s="21">
        <v>15111400</v>
      </c>
      <c r="U304" s="21">
        <f t="shared" ref="U304" si="369">J304-M304</f>
        <v>75722470</v>
      </c>
      <c r="V304" s="22">
        <f t="shared" ref="V304" si="370">M304-P304</f>
        <v>0</v>
      </c>
      <c r="W304" s="21">
        <f t="shared" ref="W304" si="371">P304-Q304</f>
        <v>0</v>
      </c>
      <c r="X304" s="127">
        <f t="shared" ref="X304" si="372">P304/J304</f>
        <v>0.1663630537815905</v>
      </c>
    </row>
    <row r="305" spans="1:24" ht="30.75" customHeight="1" x14ac:dyDescent="0.2">
      <c r="A305" s="61" t="s">
        <v>1596</v>
      </c>
      <c r="B305" s="60" t="s">
        <v>138</v>
      </c>
      <c r="C305" s="62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76"/>
      <c r="R305" s="21"/>
      <c r="S305" s="21"/>
      <c r="T305" s="21"/>
      <c r="U305" s="21"/>
      <c r="V305" s="21"/>
      <c r="W305" s="21"/>
      <c r="X305" s="21"/>
    </row>
    <row r="306" spans="1:24" ht="18" customHeight="1" x14ac:dyDescent="0.2">
      <c r="A306" s="61" t="s">
        <v>1597</v>
      </c>
      <c r="B306" s="60" t="s">
        <v>71</v>
      </c>
      <c r="C306" s="54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76"/>
      <c r="R306" s="21"/>
      <c r="S306" s="21"/>
      <c r="T306" s="21"/>
      <c r="U306" s="21"/>
      <c r="V306" s="21"/>
      <c r="W306" s="21"/>
      <c r="X306" s="21"/>
    </row>
    <row r="307" spans="1:24" ht="18" customHeight="1" x14ac:dyDescent="0.2">
      <c r="A307" s="59" t="s">
        <v>272</v>
      </c>
      <c r="B307" s="60" t="s">
        <v>141</v>
      </c>
      <c r="C307" s="54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76"/>
      <c r="R307" s="21"/>
      <c r="S307" s="21"/>
      <c r="T307" s="21"/>
      <c r="U307" s="21"/>
      <c r="V307" s="21"/>
      <c r="W307" s="21"/>
      <c r="X307" s="21"/>
    </row>
    <row r="308" spans="1:24" ht="18" customHeight="1" x14ac:dyDescent="0.2">
      <c r="A308" s="61" t="s">
        <v>293</v>
      </c>
      <c r="B308" s="62" t="s">
        <v>484</v>
      </c>
      <c r="C308" s="62" t="s">
        <v>51</v>
      </c>
      <c r="D308" s="21">
        <v>594507818</v>
      </c>
      <c r="E308" s="21">
        <v>0</v>
      </c>
      <c r="F308" s="21">
        <v>0</v>
      </c>
      <c r="G308" s="21">
        <v>0</v>
      </c>
      <c r="H308" s="36">
        <v>0</v>
      </c>
      <c r="I308" s="21">
        <v>0</v>
      </c>
      <c r="J308" s="21">
        <f>D308+I308</f>
        <v>594507818</v>
      </c>
      <c r="K308" s="21">
        <v>0</v>
      </c>
      <c r="L308" s="21">
        <v>0</v>
      </c>
      <c r="M308" s="21">
        <v>7326847</v>
      </c>
      <c r="N308" s="21">
        <v>0</v>
      </c>
      <c r="O308" s="21">
        <v>0</v>
      </c>
      <c r="P308" s="21">
        <v>7326847</v>
      </c>
      <c r="Q308" s="76">
        <f t="shared" si="312"/>
        <v>7326847</v>
      </c>
      <c r="R308" s="21">
        <v>0</v>
      </c>
      <c r="S308" s="21">
        <v>7326847</v>
      </c>
      <c r="T308" s="21">
        <v>7326847</v>
      </c>
      <c r="U308" s="21">
        <f t="shared" ref="U308" si="373">J308-M308</f>
        <v>587180971</v>
      </c>
      <c r="V308" s="22">
        <f t="shared" ref="V308" si="374">M308-P308</f>
        <v>0</v>
      </c>
      <c r="W308" s="21">
        <f t="shared" ref="W308" si="375">P308-Q308</f>
        <v>0</v>
      </c>
      <c r="X308" s="127">
        <f t="shared" ref="X308" si="376">P308/J308</f>
        <v>1.2324223127373574E-2</v>
      </c>
    </row>
    <row r="309" spans="1:24" ht="18" customHeight="1" x14ac:dyDescent="0.2">
      <c r="A309" s="59" t="s">
        <v>272</v>
      </c>
      <c r="B309" s="60" t="s">
        <v>294</v>
      </c>
      <c r="C309" s="54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76"/>
      <c r="R309" s="21"/>
      <c r="S309" s="21"/>
      <c r="T309" s="21"/>
      <c r="U309" s="21"/>
      <c r="V309" s="21"/>
      <c r="W309" s="21"/>
      <c r="X309" s="21"/>
    </row>
    <row r="310" spans="1:24" ht="18" customHeight="1" x14ac:dyDescent="0.2">
      <c r="A310" s="61" t="s">
        <v>295</v>
      </c>
      <c r="B310" s="62" t="s">
        <v>484</v>
      </c>
      <c r="C310" s="62" t="s">
        <v>51</v>
      </c>
      <c r="D310" s="21">
        <v>10000000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10000000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76">
        <f t="shared" si="312"/>
        <v>0</v>
      </c>
      <c r="R310" s="21">
        <v>0</v>
      </c>
      <c r="S310" s="21">
        <v>0</v>
      </c>
      <c r="T310" s="21">
        <v>0</v>
      </c>
      <c r="U310" s="21">
        <f t="shared" ref="U310" si="377">J310-M310</f>
        <v>10000000</v>
      </c>
      <c r="V310" s="22">
        <f t="shared" ref="V310" si="378">M310-P310</f>
        <v>0</v>
      </c>
      <c r="W310" s="21">
        <f t="shared" ref="W310" si="379">P310-Q310</f>
        <v>0</v>
      </c>
      <c r="X310" s="127">
        <f t="shared" ref="X310" si="380">P310/J310</f>
        <v>0</v>
      </c>
    </row>
    <row r="311" spans="1:24" ht="18" customHeight="1" x14ac:dyDescent="0.2">
      <c r="A311" s="59" t="s">
        <v>272</v>
      </c>
      <c r="B311" s="60" t="s">
        <v>151</v>
      </c>
      <c r="C311" s="54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76"/>
      <c r="R311" s="21"/>
      <c r="S311" s="21"/>
      <c r="T311" s="21"/>
      <c r="U311" s="21"/>
      <c r="V311" s="21"/>
      <c r="W311" s="21"/>
      <c r="X311" s="21"/>
    </row>
    <row r="312" spans="1:24" ht="18" customHeight="1" x14ac:dyDescent="0.2">
      <c r="A312" s="61" t="s">
        <v>296</v>
      </c>
      <c r="B312" s="62" t="s">
        <v>484</v>
      </c>
      <c r="C312" s="62" t="s">
        <v>51</v>
      </c>
      <c r="D312" s="21">
        <v>49033128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49033128</v>
      </c>
      <c r="K312" s="21">
        <v>0</v>
      </c>
      <c r="L312" s="21">
        <v>0</v>
      </c>
      <c r="M312" s="21">
        <v>599302</v>
      </c>
      <c r="N312" s="21">
        <v>0</v>
      </c>
      <c r="O312" s="21">
        <v>0</v>
      </c>
      <c r="P312" s="21">
        <v>599302</v>
      </c>
      <c r="Q312" s="76">
        <f t="shared" si="312"/>
        <v>599302</v>
      </c>
      <c r="R312" s="21">
        <v>0</v>
      </c>
      <c r="S312" s="21">
        <v>599302</v>
      </c>
      <c r="T312" s="21">
        <v>599302</v>
      </c>
      <c r="U312" s="21">
        <f t="shared" ref="U312" si="381">J312-M312</f>
        <v>48433826</v>
      </c>
      <c r="V312" s="22">
        <f t="shared" ref="V312" si="382">M312-P312</f>
        <v>0</v>
      </c>
      <c r="W312" s="21">
        <f t="shared" ref="W312" si="383">P312-Q312</f>
        <v>0</v>
      </c>
      <c r="X312" s="127">
        <f t="shared" ref="X312" si="384">P312/J312</f>
        <v>1.2222389728022247E-2</v>
      </c>
    </row>
    <row r="313" spans="1:24" ht="18" customHeight="1" x14ac:dyDescent="0.2">
      <c r="A313" s="59" t="s">
        <v>272</v>
      </c>
      <c r="B313" s="60" t="s">
        <v>297</v>
      </c>
      <c r="C313" s="54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76"/>
      <c r="R313" s="21"/>
      <c r="S313" s="21"/>
      <c r="T313" s="21"/>
      <c r="U313" s="21"/>
      <c r="V313" s="21"/>
      <c r="W313" s="21"/>
      <c r="X313" s="21"/>
    </row>
    <row r="314" spans="1:24" ht="18" customHeight="1" x14ac:dyDescent="0.2">
      <c r="A314" s="61" t="s">
        <v>298</v>
      </c>
      <c r="B314" s="62" t="s">
        <v>484</v>
      </c>
      <c r="C314" s="62" t="s">
        <v>51</v>
      </c>
      <c r="D314" s="21">
        <v>929323392</v>
      </c>
      <c r="E314" s="21">
        <v>0</v>
      </c>
      <c r="F314" s="21">
        <v>0</v>
      </c>
      <c r="G314" s="21">
        <v>0</v>
      </c>
      <c r="H314" s="21">
        <v>0</v>
      </c>
      <c r="I314" s="21">
        <v>0</v>
      </c>
      <c r="J314" s="21">
        <v>929323392</v>
      </c>
      <c r="K314" s="21">
        <v>0</v>
      </c>
      <c r="L314" s="21">
        <v>68746134</v>
      </c>
      <c r="M314" s="21">
        <v>126418135</v>
      </c>
      <c r="N314" s="21">
        <v>0</v>
      </c>
      <c r="O314" s="21">
        <v>68746134</v>
      </c>
      <c r="P314" s="21">
        <v>126418135</v>
      </c>
      <c r="Q314" s="76">
        <f t="shared" si="312"/>
        <v>126418135</v>
      </c>
      <c r="R314" s="21">
        <v>0</v>
      </c>
      <c r="S314" s="21">
        <v>126418135</v>
      </c>
      <c r="T314" s="21">
        <v>126418135</v>
      </c>
      <c r="U314" s="21">
        <f t="shared" ref="U314" si="385">J314-M314</f>
        <v>802905257</v>
      </c>
      <c r="V314" s="22">
        <f t="shared" ref="V314" si="386">M314-P314</f>
        <v>0</v>
      </c>
      <c r="W314" s="21">
        <f t="shared" ref="W314" si="387">P314-Q314</f>
        <v>0</v>
      </c>
      <c r="X314" s="127">
        <f t="shared" ref="X314" si="388">P314/J314</f>
        <v>0.13603244692672065</v>
      </c>
    </row>
    <row r="315" spans="1:24" s="6" customFormat="1" ht="15" customHeight="1" x14ac:dyDescent="0.2">
      <c r="A315" s="63"/>
      <c r="B315" s="73" t="s">
        <v>488</v>
      </c>
      <c r="C315" s="65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76"/>
      <c r="R315" s="22"/>
      <c r="S315" s="22"/>
      <c r="T315" s="22"/>
      <c r="U315" s="22"/>
      <c r="V315" s="22"/>
      <c r="W315" s="22"/>
      <c r="X315" s="22"/>
    </row>
    <row r="316" spans="1:24" ht="15" customHeight="1" x14ac:dyDescent="0.2">
      <c r="A316" s="66">
        <v>2.2999999999999998</v>
      </c>
      <c r="B316" s="53" t="s">
        <v>270</v>
      </c>
      <c r="C316" s="62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76"/>
      <c r="R316" s="21"/>
      <c r="S316" s="21"/>
      <c r="T316" s="21"/>
      <c r="U316" s="21"/>
      <c r="V316" s="21"/>
      <c r="W316" s="21"/>
      <c r="X316" s="21"/>
    </row>
    <row r="317" spans="1:24" ht="15" customHeight="1" x14ac:dyDescent="0.2">
      <c r="A317" s="66" t="s">
        <v>1588</v>
      </c>
      <c r="B317" s="53" t="s">
        <v>37</v>
      </c>
      <c r="C317" s="62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76"/>
      <c r="R317" s="21"/>
      <c r="S317" s="21"/>
      <c r="T317" s="21"/>
      <c r="U317" s="21"/>
      <c r="V317" s="21"/>
      <c r="W317" s="21"/>
      <c r="X317" s="21"/>
    </row>
    <row r="318" spans="1:24" ht="15" customHeight="1" x14ac:dyDescent="0.2">
      <c r="A318" s="66" t="s">
        <v>1589</v>
      </c>
      <c r="B318" s="53" t="s">
        <v>39</v>
      </c>
      <c r="C318" s="62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76"/>
      <c r="R318" s="21"/>
      <c r="S318" s="21"/>
      <c r="T318" s="21"/>
      <c r="U318" s="21"/>
      <c r="V318" s="21"/>
      <c r="W318" s="21"/>
      <c r="X318" s="21"/>
    </row>
    <row r="319" spans="1:24" ht="15" customHeight="1" x14ac:dyDescent="0.2">
      <c r="A319" s="66" t="s">
        <v>1590</v>
      </c>
      <c r="B319" s="53" t="s">
        <v>41</v>
      </c>
      <c r="C319" s="62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76"/>
      <c r="R319" s="21"/>
      <c r="S319" s="21"/>
      <c r="T319" s="21"/>
      <c r="U319" s="21"/>
      <c r="V319" s="21"/>
      <c r="W319" s="21"/>
      <c r="X319" s="21"/>
    </row>
    <row r="320" spans="1:24" ht="15" customHeight="1" x14ac:dyDescent="0.2">
      <c r="A320" s="66" t="s">
        <v>1591</v>
      </c>
      <c r="B320" s="53" t="s">
        <v>43</v>
      </c>
      <c r="C320" s="62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76"/>
      <c r="R320" s="21"/>
      <c r="S320" s="21"/>
      <c r="T320" s="21"/>
      <c r="U320" s="21"/>
      <c r="V320" s="21"/>
      <c r="W320" s="21"/>
      <c r="X320" s="21"/>
    </row>
    <row r="321" spans="1:24" ht="20.100000000000001" customHeight="1" x14ac:dyDescent="0.2">
      <c r="A321" s="59" t="s">
        <v>272</v>
      </c>
      <c r="B321" s="60" t="s">
        <v>45</v>
      </c>
      <c r="C321" s="54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76"/>
      <c r="R321" s="21"/>
      <c r="S321" s="21"/>
      <c r="T321" s="21"/>
      <c r="U321" s="21"/>
      <c r="V321" s="21"/>
      <c r="W321" s="21"/>
      <c r="X321" s="21"/>
    </row>
    <row r="322" spans="1:24" ht="20.100000000000001" customHeight="1" x14ac:dyDescent="0.2">
      <c r="A322" s="61" t="s">
        <v>278</v>
      </c>
      <c r="B322" s="62" t="s">
        <v>482</v>
      </c>
      <c r="C322" s="62" t="s">
        <v>51</v>
      </c>
      <c r="D322" s="21">
        <v>101566610747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101566610747</v>
      </c>
      <c r="K322" s="21">
        <v>0</v>
      </c>
      <c r="L322" s="21">
        <v>9098286826</v>
      </c>
      <c r="M322" s="21">
        <v>15277295972</v>
      </c>
      <c r="N322" s="21">
        <v>0</v>
      </c>
      <c r="O322" s="21">
        <v>9098286826</v>
      </c>
      <c r="P322" s="21">
        <v>15277295972</v>
      </c>
      <c r="Q322" s="76">
        <f t="shared" si="312"/>
        <v>15277295972</v>
      </c>
      <c r="R322" s="21">
        <v>0</v>
      </c>
      <c r="S322" s="21">
        <v>15277295972</v>
      </c>
      <c r="T322" s="21">
        <v>15277295972</v>
      </c>
      <c r="U322" s="21">
        <f t="shared" ref="U322:U323" si="389">J322-M322</f>
        <v>86289314775</v>
      </c>
      <c r="V322" s="22">
        <f t="shared" ref="V322:V323" si="390">M322-P322</f>
        <v>0</v>
      </c>
      <c r="W322" s="21">
        <f t="shared" ref="W322:W323" si="391">P322-Q322</f>
        <v>0</v>
      </c>
      <c r="X322" s="127">
        <f t="shared" ref="X322:X323" si="392">P322/J322</f>
        <v>0.15041651837782968</v>
      </c>
    </row>
    <row r="323" spans="1:24" ht="20.100000000000001" customHeight="1" x14ac:dyDescent="0.2">
      <c r="A323" s="61" t="s">
        <v>421</v>
      </c>
      <c r="B323" s="62" t="s">
        <v>422</v>
      </c>
      <c r="C323" s="62" t="s">
        <v>311</v>
      </c>
      <c r="D323" s="21">
        <v>500000000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500000000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76">
        <f t="shared" si="312"/>
        <v>0</v>
      </c>
      <c r="R323" s="21">
        <v>0</v>
      </c>
      <c r="S323" s="21">
        <v>0</v>
      </c>
      <c r="T323" s="21">
        <v>0</v>
      </c>
      <c r="U323" s="21">
        <f t="shared" si="389"/>
        <v>500000000</v>
      </c>
      <c r="V323" s="22">
        <f t="shared" si="390"/>
        <v>0</v>
      </c>
      <c r="W323" s="21">
        <f t="shared" si="391"/>
        <v>0</v>
      </c>
      <c r="X323" s="127">
        <f t="shared" si="392"/>
        <v>0</v>
      </c>
    </row>
    <row r="324" spans="1:24" ht="30" customHeight="1" x14ac:dyDescent="0.2">
      <c r="A324" s="59" t="s">
        <v>272</v>
      </c>
      <c r="B324" s="60" t="s">
        <v>53</v>
      </c>
      <c r="C324" s="54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76"/>
      <c r="R324" s="21"/>
      <c r="S324" s="21"/>
      <c r="T324" s="21"/>
      <c r="U324" s="21"/>
      <c r="V324" s="21"/>
      <c r="W324" s="21"/>
      <c r="X324" s="21"/>
    </row>
    <row r="325" spans="1:24" ht="20.100000000000001" customHeight="1" x14ac:dyDescent="0.2">
      <c r="A325" s="61" t="s">
        <v>299</v>
      </c>
      <c r="B325" s="62" t="s">
        <v>484</v>
      </c>
      <c r="C325" s="62" t="s">
        <v>51</v>
      </c>
      <c r="D325" s="21">
        <v>1288118400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1288118400</v>
      </c>
      <c r="K325" s="21">
        <v>0</v>
      </c>
      <c r="L325" s="21">
        <v>33583662</v>
      </c>
      <c r="M325" s="21">
        <v>33583662</v>
      </c>
      <c r="N325" s="21">
        <v>0</v>
      </c>
      <c r="O325" s="21">
        <v>33583662</v>
      </c>
      <c r="P325" s="21">
        <v>33583662</v>
      </c>
      <c r="Q325" s="76">
        <f t="shared" si="312"/>
        <v>33583662</v>
      </c>
      <c r="R325" s="21">
        <v>0</v>
      </c>
      <c r="S325" s="21">
        <v>33583662</v>
      </c>
      <c r="T325" s="21">
        <v>33583662</v>
      </c>
      <c r="U325" s="21">
        <f t="shared" ref="U325" si="393">J325-M325</f>
        <v>1254534738</v>
      </c>
      <c r="V325" s="22">
        <f t="shared" ref="V325" si="394">M325-P325</f>
        <v>0</v>
      </c>
      <c r="W325" s="21">
        <f t="shared" ref="W325" si="395">P325-Q325</f>
        <v>0</v>
      </c>
      <c r="X325" s="127">
        <f t="shared" ref="X325" si="396">P325/J325</f>
        <v>2.6071875069869355E-2</v>
      </c>
    </row>
    <row r="326" spans="1:24" ht="20.100000000000001" customHeight="1" x14ac:dyDescent="0.2">
      <c r="A326" s="59" t="s">
        <v>272</v>
      </c>
      <c r="B326" s="60" t="s">
        <v>57</v>
      </c>
      <c r="C326" s="54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76"/>
      <c r="R326" s="21"/>
      <c r="S326" s="21"/>
      <c r="T326" s="21"/>
      <c r="U326" s="21"/>
      <c r="V326" s="21"/>
      <c r="W326" s="21"/>
      <c r="X326" s="21"/>
    </row>
    <row r="327" spans="1:24" ht="20.100000000000001" customHeight="1" x14ac:dyDescent="0.2">
      <c r="A327" s="61" t="s">
        <v>300</v>
      </c>
      <c r="B327" s="62" t="s">
        <v>484</v>
      </c>
      <c r="C327" s="62" t="s">
        <v>51</v>
      </c>
      <c r="D327" s="21">
        <v>30933864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30933864</v>
      </c>
      <c r="K327" s="21">
        <v>0</v>
      </c>
      <c r="L327" s="21">
        <v>2586355</v>
      </c>
      <c r="M327" s="21">
        <v>4390481</v>
      </c>
      <c r="N327" s="21">
        <v>0</v>
      </c>
      <c r="O327" s="21">
        <v>2586355</v>
      </c>
      <c r="P327" s="21">
        <v>4390481</v>
      </c>
      <c r="Q327" s="76">
        <f t="shared" si="312"/>
        <v>4390481</v>
      </c>
      <c r="R327" s="21">
        <v>0</v>
      </c>
      <c r="S327" s="21">
        <v>4390481</v>
      </c>
      <c r="T327" s="21">
        <v>4390481</v>
      </c>
      <c r="U327" s="21">
        <f t="shared" ref="U327" si="397">J327-M327</f>
        <v>26543383</v>
      </c>
      <c r="V327" s="22">
        <f t="shared" ref="V327" si="398">M327-P327</f>
        <v>0</v>
      </c>
      <c r="W327" s="21">
        <f t="shared" ref="W327" si="399">P327-Q327</f>
        <v>0</v>
      </c>
      <c r="X327" s="127">
        <f t="shared" ref="X327" si="400">P327/J327</f>
        <v>0.14193121816272289</v>
      </c>
    </row>
    <row r="328" spans="1:24" ht="20.100000000000001" customHeight="1" x14ac:dyDescent="0.2">
      <c r="A328" s="59" t="s">
        <v>272</v>
      </c>
      <c r="B328" s="60" t="s">
        <v>59</v>
      </c>
      <c r="C328" s="54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76"/>
      <c r="R328" s="21"/>
      <c r="S328" s="21"/>
      <c r="T328" s="21"/>
      <c r="U328" s="21"/>
      <c r="V328" s="21"/>
      <c r="W328" s="21"/>
      <c r="X328" s="21"/>
    </row>
    <row r="329" spans="1:24" ht="20.100000000000001" customHeight="1" x14ac:dyDescent="0.2">
      <c r="A329" s="61" t="s">
        <v>301</v>
      </c>
      <c r="B329" s="62" t="s">
        <v>484</v>
      </c>
      <c r="C329" s="62" t="s">
        <v>51</v>
      </c>
      <c r="D329" s="21">
        <v>5109792</v>
      </c>
      <c r="E329" s="21">
        <v>0</v>
      </c>
      <c r="F329" s="21">
        <v>0</v>
      </c>
      <c r="G329" s="21">
        <v>42247021</v>
      </c>
      <c r="H329" s="21">
        <v>0</v>
      </c>
      <c r="I329" s="21">
        <f>E329-F329+G329-H329</f>
        <v>42247021</v>
      </c>
      <c r="J329" s="21">
        <f>D329+I329</f>
        <v>47356813</v>
      </c>
      <c r="K329" s="21">
        <v>0</v>
      </c>
      <c r="L329" s="21">
        <v>4468158</v>
      </c>
      <c r="M329" s="21">
        <v>7584919</v>
      </c>
      <c r="N329" s="21">
        <v>0</v>
      </c>
      <c r="O329" s="21">
        <v>4468158</v>
      </c>
      <c r="P329" s="21">
        <v>7584919</v>
      </c>
      <c r="Q329" s="76">
        <f t="shared" si="312"/>
        <v>7584919</v>
      </c>
      <c r="R329" s="21">
        <v>0</v>
      </c>
      <c r="S329" s="21">
        <v>7584919</v>
      </c>
      <c r="T329" s="21">
        <v>7584919</v>
      </c>
      <c r="U329" s="21">
        <f t="shared" ref="U329" si="401">J329-M329</f>
        <v>39771894</v>
      </c>
      <c r="V329" s="22">
        <f t="shared" ref="V329" si="402">M329-P329</f>
        <v>0</v>
      </c>
      <c r="W329" s="21">
        <f t="shared" ref="W329" si="403">P329-Q329</f>
        <v>0</v>
      </c>
      <c r="X329" s="127">
        <f t="shared" ref="X329" si="404">P329/J329</f>
        <v>0.16016531771257494</v>
      </c>
    </row>
    <row r="330" spans="1:24" ht="20.100000000000001" customHeight="1" x14ac:dyDescent="0.2">
      <c r="A330" s="59" t="s">
        <v>272</v>
      </c>
      <c r="B330" s="60" t="s">
        <v>61</v>
      </c>
      <c r="C330" s="54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76"/>
      <c r="R330" s="21"/>
      <c r="S330" s="21"/>
      <c r="T330" s="21"/>
      <c r="U330" s="21"/>
      <c r="V330" s="21"/>
      <c r="W330" s="21"/>
      <c r="X330" s="21"/>
    </row>
    <row r="331" spans="1:24" ht="20.100000000000001" customHeight="1" x14ac:dyDescent="0.2">
      <c r="A331" s="61" t="s">
        <v>279</v>
      </c>
      <c r="B331" s="62" t="s">
        <v>484</v>
      </c>
      <c r="C331" s="62" t="s">
        <v>51</v>
      </c>
      <c r="D331" s="21">
        <v>5490579248</v>
      </c>
      <c r="E331" s="21">
        <v>0</v>
      </c>
      <c r="F331" s="21">
        <v>0</v>
      </c>
      <c r="G331" s="21">
        <v>0</v>
      </c>
      <c r="H331" s="21">
        <v>9550517</v>
      </c>
      <c r="I331" s="21">
        <f>E331-F331+G331-H331</f>
        <v>-9550517</v>
      </c>
      <c r="J331" s="21">
        <f>D331+I331</f>
        <v>5481028731</v>
      </c>
      <c r="K331" s="21">
        <v>0</v>
      </c>
      <c r="L331" s="21">
        <v>28460845</v>
      </c>
      <c r="M331" s="21">
        <v>60281520</v>
      </c>
      <c r="N331" s="21">
        <v>0</v>
      </c>
      <c r="O331" s="21">
        <v>28460845</v>
      </c>
      <c r="P331" s="21">
        <v>60281520</v>
      </c>
      <c r="Q331" s="76">
        <f t="shared" si="312"/>
        <v>60281520</v>
      </c>
      <c r="R331" s="21">
        <v>0</v>
      </c>
      <c r="S331" s="21">
        <v>60281520</v>
      </c>
      <c r="T331" s="21">
        <v>60281520</v>
      </c>
      <c r="U331" s="21">
        <f t="shared" ref="U331" si="405">J331-M331</f>
        <v>5420747211</v>
      </c>
      <c r="V331" s="22">
        <f t="shared" ref="V331" si="406">M331-P331</f>
        <v>0</v>
      </c>
      <c r="W331" s="21">
        <f t="shared" ref="W331" si="407">P331-Q331</f>
        <v>0</v>
      </c>
      <c r="X331" s="127">
        <f t="shared" ref="X331" si="408">P331/J331</f>
        <v>1.0998212736790705E-2</v>
      </c>
    </row>
    <row r="332" spans="1:24" ht="20.100000000000001" customHeight="1" x14ac:dyDescent="0.2">
      <c r="A332" s="61" t="s">
        <v>1593</v>
      </c>
      <c r="B332" s="60" t="s">
        <v>71</v>
      </c>
      <c r="C332" s="54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76"/>
      <c r="R332" s="21"/>
      <c r="S332" s="21"/>
      <c r="T332" s="21"/>
      <c r="U332" s="21"/>
      <c r="V332" s="21"/>
      <c r="W332" s="21"/>
      <c r="X332" s="21"/>
    </row>
    <row r="333" spans="1:24" ht="20.100000000000001" customHeight="1" x14ac:dyDescent="0.2">
      <c r="A333" s="59" t="s">
        <v>272</v>
      </c>
      <c r="B333" s="60" t="s">
        <v>73</v>
      </c>
      <c r="C333" s="54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76"/>
      <c r="R333" s="21"/>
      <c r="S333" s="21"/>
      <c r="T333" s="21"/>
      <c r="U333" s="21"/>
      <c r="V333" s="21"/>
      <c r="W333" s="21"/>
      <c r="X333" s="21"/>
    </row>
    <row r="334" spans="1:24" ht="20.100000000000001" customHeight="1" x14ac:dyDescent="0.2">
      <c r="A334" s="61" t="s">
        <v>281</v>
      </c>
      <c r="B334" s="62" t="s">
        <v>484</v>
      </c>
      <c r="C334" s="62" t="s">
        <v>51</v>
      </c>
      <c r="D334" s="21">
        <v>11915319549</v>
      </c>
      <c r="E334" s="21">
        <v>0</v>
      </c>
      <c r="F334" s="21">
        <v>0</v>
      </c>
      <c r="G334" s="21">
        <v>0</v>
      </c>
      <c r="H334" s="21">
        <v>34297893</v>
      </c>
      <c r="I334" s="21">
        <f>E334-F334+G334-H334</f>
        <v>-34297893</v>
      </c>
      <c r="J334" s="21">
        <f>D334+I334</f>
        <v>11881021656</v>
      </c>
      <c r="K334" s="21">
        <v>0</v>
      </c>
      <c r="L334" s="21">
        <v>13092625</v>
      </c>
      <c r="M334" s="21">
        <v>20134640</v>
      </c>
      <c r="N334" s="21">
        <v>0</v>
      </c>
      <c r="O334" s="21">
        <v>13092625</v>
      </c>
      <c r="P334" s="21">
        <v>20134640</v>
      </c>
      <c r="Q334" s="76">
        <f t="shared" si="312"/>
        <v>20134640</v>
      </c>
      <c r="R334" s="21">
        <v>0</v>
      </c>
      <c r="S334" s="21">
        <v>20134640</v>
      </c>
      <c r="T334" s="21">
        <v>20134640</v>
      </c>
      <c r="U334" s="21">
        <f t="shared" ref="U334" si="409">J334-M334</f>
        <v>11860887016</v>
      </c>
      <c r="V334" s="22">
        <f t="shared" ref="V334" si="410">M334-P334</f>
        <v>0</v>
      </c>
      <c r="W334" s="21">
        <f t="shared" ref="W334" si="411">P334-Q334</f>
        <v>0</v>
      </c>
      <c r="X334" s="127">
        <f t="shared" ref="X334" si="412">P334/J334</f>
        <v>1.6946892769808112E-3</v>
      </c>
    </row>
    <row r="335" spans="1:24" ht="20.100000000000001" customHeight="1" x14ac:dyDescent="0.2">
      <c r="A335" s="59" t="s">
        <v>272</v>
      </c>
      <c r="B335" s="60" t="s">
        <v>77</v>
      </c>
      <c r="C335" s="54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76"/>
      <c r="R335" s="21"/>
      <c r="S335" s="21"/>
      <c r="T335" s="21"/>
      <c r="U335" s="21"/>
      <c r="V335" s="21"/>
      <c r="W335" s="21"/>
      <c r="X335" s="21"/>
    </row>
    <row r="336" spans="1:24" ht="20.100000000000001" customHeight="1" x14ac:dyDescent="0.2">
      <c r="A336" s="61" t="s">
        <v>282</v>
      </c>
      <c r="B336" s="62" t="s">
        <v>484</v>
      </c>
      <c r="C336" s="62" t="s">
        <v>51</v>
      </c>
      <c r="D336" s="21">
        <v>5719353384</v>
      </c>
      <c r="E336" s="21">
        <v>0</v>
      </c>
      <c r="F336" s="21">
        <v>0</v>
      </c>
      <c r="G336" s="21">
        <v>0</v>
      </c>
      <c r="H336" s="21">
        <v>15835910</v>
      </c>
      <c r="I336" s="21">
        <f>E336-F336+G336-H336</f>
        <v>-15835910</v>
      </c>
      <c r="J336" s="21">
        <f>D336+I336</f>
        <v>5703517474</v>
      </c>
      <c r="K336" s="21">
        <v>0</v>
      </c>
      <c r="L336" s="21">
        <v>552877</v>
      </c>
      <c r="M336" s="21">
        <v>552877</v>
      </c>
      <c r="N336" s="21">
        <v>0</v>
      </c>
      <c r="O336" s="21">
        <v>552877</v>
      </c>
      <c r="P336" s="21">
        <v>552877</v>
      </c>
      <c r="Q336" s="76">
        <f t="shared" ref="Q336:Q399" si="413">R336+T336</f>
        <v>552877</v>
      </c>
      <c r="R336" s="21">
        <v>0</v>
      </c>
      <c r="S336" s="21">
        <v>552877</v>
      </c>
      <c r="T336" s="21">
        <v>552877</v>
      </c>
      <c r="U336" s="21">
        <f t="shared" ref="U336" si="414">J336-M336</f>
        <v>5702964597</v>
      </c>
      <c r="V336" s="22">
        <f t="shared" ref="V336" si="415">M336-P336</f>
        <v>0</v>
      </c>
      <c r="W336" s="21">
        <f t="shared" ref="W336" si="416">P336-Q336</f>
        <v>0</v>
      </c>
      <c r="X336" s="127">
        <f t="shared" ref="X336" si="417">P336/J336</f>
        <v>9.6936145548837151E-5</v>
      </c>
    </row>
    <row r="337" spans="1:24" ht="20.100000000000001" customHeight="1" x14ac:dyDescent="0.2">
      <c r="A337" s="61" t="s">
        <v>1594</v>
      </c>
      <c r="B337" s="53" t="s">
        <v>86</v>
      </c>
      <c r="C337" s="62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76"/>
      <c r="R337" s="21"/>
      <c r="S337" s="21"/>
      <c r="T337" s="21"/>
      <c r="U337" s="21"/>
      <c r="V337" s="21"/>
      <c r="W337" s="21"/>
      <c r="X337" s="21"/>
    </row>
    <row r="338" spans="1:24" ht="20.100000000000001" customHeight="1" x14ac:dyDescent="0.2">
      <c r="A338" s="59" t="s">
        <v>272</v>
      </c>
      <c r="B338" s="60" t="s">
        <v>485</v>
      </c>
      <c r="C338" s="54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76"/>
      <c r="R338" s="21"/>
      <c r="S338" s="21"/>
      <c r="T338" s="21"/>
      <c r="U338" s="21"/>
      <c r="V338" s="21"/>
      <c r="W338" s="21"/>
      <c r="X338" s="21"/>
    </row>
    <row r="339" spans="1:24" ht="20.100000000000001" customHeight="1" x14ac:dyDescent="0.2">
      <c r="A339" s="61" t="s">
        <v>486</v>
      </c>
      <c r="B339" s="62" t="s">
        <v>484</v>
      </c>
      <c r="C339" s="62" t="s">
        <v>51</v>
      </c>
      <c r="D339" s="21">
        <v>581880</v>
      </c>
      <c r="E339" s="21">
        <v>0</v>
      </c>
      <c r="F339" s="21">
        <v>0</v>
      </c>
      <c r="G339" s="21">
        <v>0</v>
      </c>
      <c r="H339" s="21">
        <v>0</v>
      </c>
      <c r="I339" s="21">
        <f>E339-F339+G339-H339</f>
        <v>0</v>
      </c>
      <c r="J339" s="21">
        <f>D339+I339</f>
        <v>581880</v>
      </c>
      <c r="K339" s="21">
        <v>0</v>
      </c>
      <c r="L339" s="21">
        <v>47191</v>
      </c>
      <c r="M339" s="21">
        <v>95692</v>
      </c>
      <c r="N339" s="21">
        <v>0</v>
      </c>
      <c r="O339" s="21">
        <v>47191</v>
      </c>
      <c r="P339" s="21">
        <v>95692</v>
      </c>
      <c r="Q339" s="76">
        <f t="shared" si="413"/>
        <v>95692</v>
      </c>
      <c r="R339" s="21">
        <v>0</v>
      </c>
      <c r="S339" s="21">
        <v>95692</v>
      </c>
      <c r="T339" s="21">
        <v>95692</v>
      </c>
      <c r="U339" s="21">
        <f t="shared" ref="U339" si="418">J339-M339</f>
        <v>486188</v>
      </c>
      <c r="V339" s="22">
        <f t="shared" ref="V339" si="419">M339-P339</f>
        <v>0</v>
      </c>
      <c r="W339" s="21">
        <f t="shared" ref="W339" si="420">P339-Q339</f>
        <v>0</v>
      </c>
      <c r="X339" s="127">
        <f t="shared" ref="X339" si="421">P339/J339</f>
        <v>0.16445315185261566</v>
      </c>
    </row>
    <row r="340" spans="1:24" ht="20.100000000000001" customHeight="1" x14ac:dyDescent="0.2">
      <c r="A340" s="59" t="s">
        <v>272</v>
      </c>
      <c r="B340" s="60" t="s">
        <v>489</v>
      </c>
      <c r="C340" s="54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76"/>
      <c r="R340" s="21"/>
      <c r="S340" s="21"/>
      <c r="T340" s="21"/>
      <c r="U340" s="21"/>
      <c r="V340" s="21"/>
      <c r="W340" s="21"/>
      <c r="X340" s="21"/>
    </row>
    <row r="341" spans="1:24" ht="20.100000000000001" customHeight="1" x14ac:dyDescent="0.2">
      <c r="A341" s="61" t="s">
        <v>490</v>
      </c>
      <c r="B341" s="62" t="s">
        <v>484</v>
      </c>
      <c r="C341" s="62" t="s">
        <v>51</v>
      </c>
      <c r="D341" s="21">
        <v>52019905</v>
      </c>
      <c r="E341" s="21">
        <v>0</v>
      </c>
      <c r="F341" s="21">
        <v>0</v>
      </c>
      <c r="G341" s="21">
        <v>0</v>
      </c>
      <c r="H341" s="21">
        <v>0</v>
      </c>
      <c r="I341" s="21">
        <f>E341-F341+G341-H341</f>
        <v>0</v>
      </c>
      <c r="J341" s="21">
        <f>D341+I341</f>
        <v>52019905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76">
        <f t="shared" si="413"/>
        <v>0</v>
      </c>
      <c r="R341" s="21">
        <v>0</v>
      </c>
      <c r="S341" s="21">
        <v>0</v>
      </c>
      <c r="T341" s="21">
        <v>0</v>
      </c>
      <c r="U341" s="21">
        <f t="shared" ref="U341" si="422">J341-M341</f>
        <v>52019905</v>
      </c>
      <c r="V341" s="22">
        <f t="shared" ref="V341" si="423">M341-P341</f>
        <v>0</v>
      </c>
      <c r="W341" s="21">
        <f t="shared" ref="W341" si="424">P341-Q341</f>
        <v>0</v>
      </c>
      <c r="X341" s="127">
        <f t="shared" ref="X341" si="425">P341/J341</f>
        <v>0</v>
      </c>
    </row>
    <row r="342" spans="1:24" ht="20.100000000000001" customHeight="1" x14ac:dyDescent="0.2">
      <c r="A342" s="59" t="s">
        <v>272</v>
      </c>
      <c r="B342" s="60" t="s">
        <v>491</v>
      </c>
      <c r="C342" s="54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76"/>
      <c r="R342" s="21"/>
      <c r="S342" s="21"/>
      <c r="T342" s="21"/>
      <c r="U342" s="21"/>
      <c r="V342" s="21"/>
      <c r="W342" s="21"/>
      <c r="X342" s="21"/>
    </row>
    <row r="343" spans="1:24" ht="20.100000000000001" customHeight="1" x14ac:dyDescent="0.2">
      <c r="A343" s="61" t="s">
        <v>492</v>
      </c>
      <c r="B343" s="62" t="s">
        <v>484</v>
      </c>
      <c r="C343" s="62" t="s">
        <v>51</v>
      </c>
      <c r="D343" s="21">
        <v>3262775639</v>
      </c>
      <c r="E343" s="21">
        <v>0</v>
      </c>
      <c r="F343" s="21">
        <v>0</v>
      </c>
      <c r="G343" s="21">
        <v>0</v>
      </c>
      <c r="H343" s="21">
        <v>353857349</v>
      </c>
      <c r="I343" s="21">
        <f>E343-F343+G343-H343</f>
        <v>-353857349</v>
      </c>
      <c r="J343" s="21">
        <f>D343+I343</f>
        <v>2908918290</v>
      </c>
      <c r="K343" s="21">
        <v>0</v>
      </c>
      <c r="L343" s="21">
        <v>210793021</v>
      </c>
      <c r="M343" s="21">
        <v>347737181</v>
      </c>
      <c r="N343" s="21">
        <v>0</v>
      </c>
      <c r="O343" s="21">
        <v>210793021</v>
      </c>
      <c r="P343" s="21">
        <v>347737181</v>
      </c>
      <c r="Q343" s="76">
        <f t="shared" si="413"/>
        <v>347737181</v>
      </c>
      <c r="R343" s="21">
        <v>0</v>
      </c>
      <c r="S343" s="21">
        <v>347737181</v>
      </c>
      <c r="T343" s="21">
        <v>347737181</v>
      </c>
      <c r="U343" s="21">
        <f t="shared" ref="U343" si="426">J343-M343</f>
        <v>2561181109</v>
      </c>
      <c r="V343" s="22">
        <f t="shared" ref="V343" si="427">M343-P343</f>
        <v>0</v>
      </c>
      <c r="W343" s="21">
        <f t="shared" ref="W343" si="428">P343-Q343</f>
        <v>0</v>
      </c>
      <c r="X343" s="127">
        <f t="shared" ref="X343" si="429">P343/J343</f>
        <v>0.11954174931465676</v>
      </c>
    </row>
    <row r="344" spans="1:24" ht="17.25" customHeight="1" x14ac:dyDescent="0.2">
      <c r="A344" s="61" t="s">
        <v>1595</v>
      </c>
      <c r="B344" s="60" t="s">
        <v>92</v>
      </c>
      <c r="C344" s="62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76"/>
      <c r="R344" s="21"/>
      <c r="S344" s="21"/>
      <c r="T344" s="21"/>
      <c r="U344" s="21"/>
      <c r="V344" s="21"/>
      <c r="W344" s="21"/>
      <c r="X344" s="21"/>
    </row>
    <row r="345" spans="1:24" ht="20.100000000000001" customHeight="1" x14ac:dyDescent="0.2">
      <c r="A345" s="59" t="s">
        <v>272</v>
      </c>
      <c r="B345" s="60" t="s">
        <v>302</v>
      </c>
      <c r="C345" s="54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76"/>
      <c r="R345" s="21"/>
      <c r="S345" s="21"/>
      <c r="T345" s="21"/>
      <c r="U345" s="21"/>
      <c r="V345" s="21"/>
      <c r="W345" s="21"/>
      <c r="X345" s="21"/>
    </row>
    <row r="346" spans="1:24" ht="20.100000000000001" customHeight="1" x14ac:dyDescent="0.2">
      <c r="A346" s="61" t="s">
        <v>283</v>
      </c>
      <c r="B346" s="62" t="s">
        <v>484</v>
      </c>
      <c r="C346" s="62" t="s">
        <v>51</v>
      </c>
      <c r="D346" s="21">
        <v>10552681710</v>
      </c>
      <c r="E346" s="21">
        <v>0</v>
      </c>
      <c r="F346" s="21">
        <v>0</v>
      </c>
      <c r="G346" s="21">
        <v>0</v>
      </c>
      <c r="H346" s="21">
        <v>35254014</v>
      </c>
      <c r="I346" s="21">
        <f>E346-F346+G346-H346</f>
        <v>-35254014</v>
      </c>
      <c r="J346" s="21">
        <f>D346+I346</f>
        <v>10517427696</v>
      </c>
      <c r="K346" s="21">
        <v>0</v>
      </c>
      <c r="L346" s="21">
        <v>812292630</v>
      </c>
      <c r="M346" s="21">
        <v>1633213365</v>
      </c>
      <c r="N346" s="21">
        <v>0</v>
      </c>
      <c r="O346" s="21">
        <v>812292630</v>
      </c>
      <c r="P346" s="21">
        <v>1633213365</v>
      </c>
      <c r="Q346" s="76">
        <f t="shared" si="413"/>
        <v>1633213365</v>
      </c>
      <c r="R346" s="21">
        <v>0</v>
      </c>
      <c r="S346" s="21">
        <v>1633213365</v>
      </c>
      <c r="T346" s="21">
        <v>1633213365</v>
      </c>
      <c r="U346" s="21">
        <f t="shared" ref="U346" si="430">J346-M346</f>
        <v>8884214331</v>
      </c>
      <c r="V346" s="22">
        <f t="shared" ref="V346" si="431">M346-P346</f>
        <v>0</v>
      </c>
      <c r="W346" s="21">
        <f t="shared" ref="W346" si="432">P346-Q346</f>
        <v>0</v>
      </c>
      <c r="X346" s="127">
        <f t="shared" ref="X346" si="433">P346/J346</f>
        <v>0.15528638866907976</v>
      </c>
    </row>
    <row r="347" spans="1:24" ht="20.100000000000001" customHeight="1" x14ac:dyDescent="0.2">
      <c r="A347" s="59" t="s">
        <v>272</v>
      </c>
      <c r="B347" s="60" t="s">
        <v>303</v>
      </c>
      <c r="C347" s="54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76"/>
      <c r="R347" s="21"/>
      <c r="S347" s="21"/>
      <c r="T347" s="21"/>
      <c r="U347" s="21"/>
      <c r="V347" s="21"/>
      <c r="W347" s="21"/>
      <c r="X347" s="21"/>
    </row>
    <row r="348" spans="1:24" ht="20.100000000000001" customHeight="1" x14ac:dyDescent="0.2">
      <c r="A348" s="61" t="s">
        <v>285</v>
      </c>
      <c r="B348" s="62" t="s">
        <v>484</v>
      </c>
      <c r="C348" s="62" t="s">
        <v>51</v>
      </c>
      <c r="D348" s="21">
        <v>11211952259</v>
      </c>
      <c r="E348" s="21">
        <v>0</v>
      </c>
      <c r="F348" s="21">
        <v>0</v>
      </c>
      <c r="G348" s="21">
        <v>0</v>
      </c>
      <c r="H348" s="21">
        <v>37455567</v>
      </c>
      <c r="I348" s="21">
        <f>E348-F348+G348-H348</f>
        <v>-37455567</v>
      </c>
      <c r="J348" s="21">
        <f>D348+I348</f>
        <v>11174496692</v>
      </c>
      <c r="K348" s="21">
        <v>0</v>
      </c>
      <c r="L348" s="21">
        <v>863059507</v>
      </c>
      <c r="M348" s="21">
        <v>1735287786</v>
      </c>
      <c r="N348" s="21">
        <v>0</v>
      </c>
      <c r="O348" s="21">
        <v>863059507</v>
      </c>
      <c r="P348" s="21">
        <v>1735287786</v>
      </c>
      <c r="Q348" s="76">
        <f t="shared" si="413"/>
        <v>1735287786</v>
      </c>
      <c r="R348" s="21">
        <v>0</v>
      </c>
      <c r="S348" s="21">
        <v>1735287786</v>
      </c>
      <c r="T348" s="21">
        <v>1735287786</v>
      </c>
      <c r="U348" s="21">
        <f t="shared" ref="U348" si="434">J348-M348</f>
        <v>9439208906</v>
      </c>
      <c r="V348" s="22">
        <f t="shared" ref="V348" si="435">M348-P348</f>
        <v>0</v>
      </c>
      <c r="W348" s="21">
        <f t="shared" ref="W348" si="436">P348-Q348</f>
        <v>0</v>
      </c>
      <c r="X348" s="127">
        <f t="shared" ref="X348" si="437">P348/J348</f>
        <v>0.15529001742354268</v>
      </c>
    </row>
    <row r="349" spans="1:24" ht="20.100000000000001" customHeight="1" x14ac:dyDescent="0.2">
      <c r="A349" s="59" t="s">
        <v>272</v>
      </c>
      <c r="B349" s="60" t="s">
        <v>304</v>
      </c>
      <c r="C349" s="54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76"/>
      <c r="R349" s="21"/>
      <c r="S349" s="21"/>
      <c r="T349" s="21"/>
      <c r="U349" s="21"/>
      <c r="V349" s="21"/>
      <c r="W349" s="21"/>
      <c r="X349" s="21"/>
    </row>
    <row r="350" spans="1:24" ht="20.100000000000001" customHeight="1" x14ac:dyDescent="0.2">
      <c r="A350" s="61" t="s">
        <v>286</v>
      </c>
      <c r="B350" s="62" t="s">
        <v>484</v>
      </c>
      <c r="C350" s="62" t="s">
        <v>51</v>
      </c>
      <c r="D350" s="21">
        <v>12908262845</v>
      </c>
      <c r="E350" s="21">
        <v>0</v>
      </c>
      <c r="F350" s="21">
        <v>0</v>
      </c>
      <c r="G350" s="21">
        <v>0</v>
      </c>
      <c r="H350" s="21">
        <v>36562318</v>
      </c>
      <c r="I350" s="21">
        <f>E350-F350+G350-H350</f>
        <v>-36562318</v>
      </c>
      <c r="J350" s="21">
        <f>D350+I350</f>
        <v>12871700527</v>
      </c>
      <c r="K350" s="21">
        <v>0</v>
      </c>
      <c r="L350" s="21">
        <v>849693742</v>
      </c>
      <c r="M350" s="21">
        <v>1709337568</v>
      </c>
      <c r="N350" s="21">
        <v>0</v>
      </c>
      <c r="O350" s="21">
        <v>849693742</v>
      </c>
      <c r="P350" s="21">
        <v>1709337568</v>
      </c>
      <c r="Q350" s="76">
        <f t="shared" si="413"/>
        <v>1709337568</v>
      </c>
      <c r="R350" s="21">
        <v>0</v>
      </c>
      <c r="S350" s="21">
        <v>1709337568</v>
      </c>
      <c r="T350" s="21">
        <v>1709337568</v>
      </c>
      <c r="U350" s="21">
        <f t="shared" ref="U350" si="438">J350-M350</f>
        <v>11162362959</v>
      </c>
      <c r="V350" s="22">
        <f t="shared" ref="V350" si="439">M350-P350</f>
        <v>0</v>
      </c>
      <c r="W350" s="21">
        <f t="shared" ref="W350" si="440">P350-Q350</f>
        <v>0</v>
      </c>
      <c r="X350" s="127">
        <f t="shared" ref="X350" si="441">P350/J350</f>
        <v>0.13279811509088879</v>
      </c>
    </row>
    <row r="351" spans="1:24" ht="20.100000000000001" customHeight="1" x14ac:dyDescent="0.2">
      <c r="A351" s="59" t="s">
        <v>272</v>
      </c>
      <c r="B351" s="60" t="s">
        <v>493</v>
      </c>
      <c r="C351" s="54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76"/>
      <c r="R351" s="21"/>
      <c r="S351" s="21"/>
      <c r="T351" s="21"/>
      <c r="U351" s="21"/>
      <c r="V351" s="21"/>
      <c r="W351" s="21"/>
      <c r="X351" s="21"/>
    </row>
    <row r="352" spans="1:24" ht="20.100000000000001" customHeight="1" x14ac:dyDescent="0.2">
      <c r="A352" s="61" t="s">
        <v>287</v>
      </c>
      <c r="B352" s="62" t="s">
        <v>484</v>
      </c>
      <c r="C352" s="62" t="s">
        <v>51</v>
      </c>
      <c r="D352" s="21">
        <v>5726113953</v>
      </c>
      <c r="E352" s="21">
        <v>0</v>
      </c>
      <c r="F352" s="21">
        <v>0</v>
      </c>
      <c r="G352" s="21">
        <v>0</v>
      </c>
      <c r="H352" s="21">
        <v>15162200</v>
      </c>
      <c r="I352" s="21">
        <f>E352-F352+G352-H352</f>
        <v>-15162200</v>
      </c>
      <c r="J352" s="21">
        <f>D352+I352</f>
        <v>5710951753</v>
      </c>
      <c r="K352" s="21">
        <v>0</v>
      </c>
      <c r="L352" s="21">
        <v>396647200</v>
      </c>
      <c r="M352" s="21">
        <v>804187300</v>
      </c>
      <c r="N352" s="21">
        <v>0</v>
      </c>
      <c r="O352" s="21">
        <v>396647200</v>
      </c>
      <c r="P352" s="21">
        <v>804187300</v>
      </c>
      <c r="Q352" s="76">
        <f t="shared" si="413"/>
        <v>804187300</v>
      </c>
      <c r="R352" s="21">
        <v>0</v>
      </c>
      <c r="S352" s="21">
        <v>804187300</v>
      </c>
      <c r="T352" s="21">
        <v>804187300</v>
      </c>
      <c r="U352" s="21">
        <f t="shared" ref="U352" si="442">J352-M352</f>
        <v>4906764453</v>
      </c>
      <c r="V352" s="22">
        <f t="shared" ref="V352" si="443">M352-P352</f>
        <v>0</v>
      </c>
      <c r="W352" s="21">
        <f t="shared" ref="W352" si="444">P352-Q352</f>
        <v>0</v>
      </c>
      <c r="X352" s="127">
        <f t="shared" ref="X352" si="445">P352/J352</f>
        <v>0.14081493501981612</v>
      </c>
    </row>
    <row r="353" spans="1:24" ht="20.100000000000001" customHeight="1" x14ac:dyDescent="0.2">
      <c r="A353" s="59" t="s">
        <v>272</v>
      </c>
      <c r="B353" s="60" t="s">
        <v>118</v>
      </c>
      <c r="C353" s="54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76"/>
      <c r="R353" s="21"/>
      <c r="S353" s="21"/>
      <c r="T353" s="21"/>
      <c r="U353" s="21"/>
      <c r="V353" s="21"/>
      <c r="W353" s="21"/>
      <c r="X353" s="21"/>
    </row>
    <row r="354" spans="1:24" ht="20.100000000000001" customHeight="1" x14ac:dyDescent="0.2">
      <c r="A354" s="61" t="s">
        <v>289</v>
      </c>
      <c r="B354" s="62" t="s">
        <v>484</v>
      </c>
      <c r="C354" s="62" t="s">
        <v>51</v>
      </c>
      <c r="D354" s="21">
        <v>4294585465</v>
      </c>
      <c r="E354" s="21">
        <v>0</v>
      </c>
      <c r="F354" s="21">
        <v>0</v>
      </c>
      <c r="G354" s="21">
        <v>0</v>
      </c>
      <c r="H354" s="21">
        <v>11392700</v>
      </c>
      <c r="I354" s="21">
        <f>E354-F354+G354-H354</f>
        <v>-11392700</v>
      </c>
      <c r="J354" s="21">
        <f>D354+I354</f>
        <v>4283192765</v>
      </c>
      <c r="K354" s="21">
        <v>0</v>
      </c>
      <c r="L354" s="21">
        <v>297495700</v>
      </c>
      <c r="M354" s="21">
        <v>603262100</v>
      </c>
      <c r="N354" s="21">
        <v>0</v>
      </c>
      <c r="O354" s="21">
        <v>297495700</v>
      </c>
      <c r="P354" s="21">
        <v>603262100</v>
      </c>
      <c r="Q354" s="76">
        <f t="shared" si="413"/>
        <v>603262100</v>
      </c>
      <c r="R354" s="21">
        <v>0</v>
      </c>
      <c r="S354" s="21">
        <v>603262100</v>
      </c>
      <c r="T354" s="21">
        <v>603262100</v>
      </c>
      <c r="U354" s="21">
        <f t="shared" ref="U354" si="446">J354-M354</f>
        <v>3679930665</v>
      </c>
      <c r="V354" s="22">
        <f t="shared" ref="V354" si="447">M354-P354</f>
        <v>0</v>
      </c>
      <c r="W354" s="21">
        <f t="shared" ref="W354" si="448">P354-Q354</f>
        <v>0</v>
      </c>
      <c r="X354" s="127">
        <f t="shared" ref="X354" si="449">P354/J354</f>
        <v>0.14084402292830264</v>
      </c>
    </row>
    <row r="355" spans="1:24" ht="20.100000000000001" customHeight="1" x14ac:dyDescent="0.2">
      <c r="A355" s="59" t="s">
        <v>272</v>
      </c>
      <c r="B355" s="60" t="s">
        <v>122</v>
      </c>
      <c r="C355" s="54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76"/>
      <c r="R355" s="21"/>
      <c r="S355" s="21"/>
      <c r="T355" s="21"/>
      <c r="U355" s="21"/>
      <c r="V355" s="21"/>
      <c r="W355" s="21"/>
      <c r="X355" s="21"/>
    </row>
    <row r="356" spans="1:24" ht="20.100000000000001" customHeight="1" x14ac:dyDescent="0.2">
      <c r="A356" s="61" t="s">
        <v>290</v>
      </c>
      <c r="B356" s="62" t="s">
        <v>484</v>
      </c>
      <c r="C356" s="62" t="s">
        <v>51</v>
      </c>
      <c r="D356" s="21">
        <v>715764244</v>
      </c>
      <c r="E356" s="21">
        <v>0</v>
      </c>
      <c r="F356" s="21">
        <v>0</v>
      </c>
      <c r="G356" s="21">
        <v>0</v>
      </c>
      <c r="H356" s="21">
        <v>1845400</v>
      </c>
      <c r="I356" s="21">
        <f>E356-F356+G356-H356</f>
        <v>-1845400</v>
      </c>
      <c r="J356" s="21">
        <f>D356+I356</f>
        <v>713918844</v>
      </c>
      <c r="K356" s="21">
        <v>0</v>
      </c>
      <c r="L356" s="21">
        <v>49660500</v>
      </c>
      <c r="M356" s="21">
        <v>100803500</v>
      </c>
      <c r="N356" s="21">
        <v>0</v>
      </c>
      <c r="O356" s="21">
        <v>49660500</v>
      </c>
      <c r="P356" s="21">
        <v>100803500</v>
      </c>
      <c r="Q356" s="76">
        <f t="shared" si="413"/>
        <v>100803500</v>
      </c>
      <c r="R356" s="21">
        <v>0</v>
      </c>
      <c r="S356" s="21">
        <v>100803500</v>
      </c>
      <c r="T356" s="21">
        <v>100803500</v>
      </c>
      <c r="U356" s="21">
        <f t="shared" ref="U356" si="450">J356-M356</f>
        <v>613115344</v>
      </c>
      <c r="V356" s="22">
        <f t="shared" ref="V356" si="451">M356-P356</f>
        <v>0</v>
      </c>
      <c r="W356" s="21">
        <f t="shared" ref="W356" si="452">P356-Q356</f>
        <v>0</v>
      </c>
      <c r="X356" s="127">
        <f t="shared" ref="X356" si="453">P356/J356</f>
        <v>0.14119742159376311</v>
      </c>
    </row>
    <row r="357" spans="1:24" ht="20.100000000000001" customHeight="1" x14ac:dyDescent="0.2">
      <c r="A357" s="59" t="s">
        <v>272</v>
      </c>
      <c r="B357" s="60" t="s">
        <v>127</v>
      </c>
      <c r="C357" s="54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76"/>
      <c r="R357" s="21"/>
      <c r="S357" s="21"/>
      <c r="T357" s="21"/>
      <c r="U357" s="21"/>
      <c r="V357" s="21"/>
      <c r="W357" s="21"/>
      <c r="X357" s="21"/>
    </row>
    <row r="358" spans="1:24" ht="20.100000000000001" customHeight="1" x14ac:dyDescent="0.2">
      <c r="A358" s="61" t="s">
        <v>291</v>
      </c>
      <c r="B358" s="62" t="s">
        <v>484</v>
      </c>
      <c r="C358" s="62" t="s">
        <v>51</v>
      </c>
      <c r="D358" s="21">
        <v>715764244</v>
      </c>
      <c r="E358" s="21">
        <v>0</v>
      </c>
      <c r="F358" s="21">
        <v>0</v>
      </c>
      <c r="G358" s="21">
        <v>0</v>
      </c>
      <c r="H358" s="21">
        <v>1845400</v>
      </c>
      <c r="I358" s="21">
        <f>E358-F358+G358-H358</f>
        <v>-1845400</v>
      </c>
      <c r="J358" s="21">
        <f>D358+I358</f>
        <v>713918844</v>
      </c>
      <c r="K358" s="21">
        <v>0</v>
      </c>
      <c r="L358" s="21">
        <v>49660500</v>
      </c>
      <c r="M358" s="21">
        <v>100803500</v>
      </c>
      <c r="N358" s="21">
        <v>0</v>
      </c>
      <c r="O358" s="21">
        <v>49660500</v>
      </c>
      <c r="P358" s="21">
        <v>100803500</v>
      </c>
      <c r="Q358" s="76">
        <f t="shared" si="413"/>
        <v>100803500</v>
      </c>
      <c r="R358" s="21">
        <v>0</v>
      </c>
      <c r="S358" s="21">
        <v>100803500</v>
      </c>
      <c r="T358" s="21">
        <v>100803500</v>
      </c>
      <c r="U358" s="21">
        <f t="shared" ref="U358" si="454">J358-M358</f>
        <v>613115344</v>
      </c>
      <c r="V358" s="22">
        <f t="shared" ref="V358" si="455">M358-P358</f>
        <v>0</v>
      </c>
      <c r="W358" s="21">
        <f t="shared" ref="W358" si="456">P358-Q358</f>
        <v>0</v>
      </c>
      <c r="X358" s="127">
        <f t="shared" ref="X358" si="457">P358/J358</f>
        <v>0.14119742159376311</v>
      </c>
    </row>
    <row r="359" spans="1:24" ht="29.25" customHeight="1" x14ac:dyDescent="0.2">
      <c r="A359" s="59" t="s">
        <v>272</v>
      </c>
      <c r="B359" s="60" t="s">
        <v>134</v>
      </c>
      <c r="C359" s="54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76"/>
      <c r="R359" s="21"/>
      <c r="S359" s="21"/>
      <c r="T359" s="21"/>
      <c r="U359" s="21"/>
      <c r="V359" s="21"/>
      <c r="W359" s="21"/>
      <c r="X359" s="21"/>
    </row>
    <row r="360" spans="1:24" ht="20.100000000000001" customHeight="1" x14ac:dyDescent="0.2">
      <c r="A360" s="61" t="s">
        <v>292</v>
      </c>
      <c r="B360" s="62" t="s">
        <v>484</v>
      </c>
      <c r="C360" s="62" t="s">
        <v>51</v>
      </c>
      <c r="D360" s="21">
        <v>1431528488</v>
      </c>
      <c r="E360" s="21">
        <v>0</v>
      </c>
      <c r="F360" s="21">
        <v>0</v>
      </c>
      <c r="G360" s="21">
        <v>0</v>
      </c>
      <c r="H360" s="21">
        <v>3767900</v>
      </c>
      <c r="I360" s="21">
        <f>E360-F360+G360-H360</f>
        <v>-3767900</v>
      </c>
      <c r="J360" s="21">
        <f>D360+I360</f>
        <v>1427760588</v>
      </c>
      <c r="K360" s="21">
        <v>0</v>
      </c>
      <c r="L360" s="21">
        <v>99254000</v>
      </c>
      <c r="M360" s="21">
        <v>201312200</v>
      </c>
      <c r="N360" s="21">
        <v>0</v>
      </c>
      <c r="O360" s="21">
        <v>99254000</v>
      </c>
      <c r="P360" s="21">
        <v>201312200</v>
      </c>
      <c r="Q360" s="76">
        <f t="shared" si="413"/>
        <v>201312200</v>
      </c>
      <c r="R360" s="21">
        <v>0</v>
      </c>
      <c r="S360" s="21">
        <v>201312200</v>
      </c>
      <c r="T360" s="21">
        <v>201312200</v>
      </c>
      <c r="U360" s="21">
        <f t="shared" ref="U360" si="458">J360-M360</f>
        <v>1226448388</v>
      </c>
      <c r="V360" s="22">
        <f t="shared" ref="V360" si="459">M360-P360</f>
        <v>0</v>
      </c>
      <c r="W360" s="21">
        <f t="shared" ref="W360" si="460">P360-Q360</f>
        <v>0</v>
      </c>
      <c r="X360" s="127">
        <f t="shared" ref="X360" si="461">P360/J360</f>
        <v>0.14099856915226741</v>
      </c>
    </row>
    <row r="361" spans="1:24" ht="28.5" customHeight="1" x14ac:dyDescent="0.2">
      <c r="A361" s="59" t="s">
        <v>1596</v>
      </c>
      <c r="B361" s="60" t="s">
        <v>138</v>
      </c>
      <c r="C361" s="62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76"/>
      <c r="R361" s="21"/>
      <c r="S361" s="21"/>
      <c r="T361" s="21"/>
      <c r="U361" s="21"/>
      <c r="V361" s="21"/>
      <c r="W361" s="21"/>
      <c r="X361" s="21"/>
    </row>
    <row r="362" spans="1:24" ht="20.100000000000001" customHeight="1" x14ac:dyDescent="0.2">
      <c r="A362" s="59" t="s">
        <v>1597</v>
      </c>
      <c r="B362" s="60" t="s">
        <v>71</v>
      </c>
      <c r="C362" s="62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76"/>
      <c r="R362" s="21"/>
      <c r="S362" s="21"/>
      <c r="T362" s="21"/>
      <c r="U362" s="21"/>
      <c r="V362" s="21"/>
      <c r="W362" s="21"/>
      <c r="X362" s="21"/>
    </row>
    <row r="363" spans="1:24" ht="20.100000000000001" customHeight="1" x14ac:dyDescent="0.2">
      <c r="A363" s="59" t="s">
        <v>272</v>
      </c>
      <c r="B363" s="60" t="s">
        <v>141</v>
      </c>
      <c r="C363" s="54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76"/>
      <c r="R363" s="21"/>
      <c r="S363" s="21"/>
      <c r="T363" s="21"/>
      <c r="U363" s="21"/>
      <c r="V363" s="21"/>
      <c r="W363" s="21"/>
      <c r="X363" s="21"/>
    </row>
    <row r="364" spans="1:24" ht="20.100000000000001" customHeight="1" x14ac:dyDescent="0.2">
      <c r="A364" s="61" t="s">
        <v>293</v>
      </c>
      <c r="B364" s="62" t="s">
        <v>484</v>
      </c>
      <c r="C364" s="62" t="s">
        <v>51</v>
      </c>
      <c r="D364" s="21">
        <v>17874867630</v>
      </c>
      <c r="E364" s="21">
        <v>0</v>
      </c>
      <c r="F364" s="21">
        <v>0</v>
      </c>
      <c r="G364" s="21">
        <v>0</v>
      </c>
      <c r="H364" s="21">
        <v>38780367</v>
      </c>
      <c r="I364" s="21">
        <f>E364-F364+G364-H364</f>
        <v>-38780367</v>
      </c>
      <c r="J364" s="21">
        <f>D364+I364</f>
        <v>17836087263</v>
      </c>
      <c r="K364" s="21">
        <v>0</v>
      </c>
      <c r="L364" s="21">
        <v>5886437</v>
      </c>
      <c r="M364" s="21">
        <v>3137881687</v>
      </c>
      <c r="N364" s="21">
        <v>0</v>
      </c>
      <c r="O364" s="21">
        <v>5886437</v>
      </c>
      <c r="P364" s="21">
        <v>3137881687</v>
      </c>
      <c r="Q364" s="76">
        <f t="shared" si="413"/>
        <v>3137881687</v>
      </c>
      <c r="R364" s="21">
        <v>0</v>
      </c>
      <c r="S364" s="21">
        <v>3137881687</v>
      </c>
      <c r="T364" s="21">
        <v>3137881687</v>
      </c>
      <c r="U364" s="21">
        <f t="shared" ref="U364" si="462">J364-M364</f>
        <v>14698205576</v>
      </c>
      <c r="V364" s="22">
        <f t="shared" ref="V364" si="463">M364-P364</f>
        <v>0</v>
      </c>
      <c r="W364" s="21">
        <f t="shared" ref="W364" si="464">P364-Q364</f>
        <v>0</v>
      </c>
      <c r="X364" s="127">
        <f t="shared" ref="X364" si="465">P364/J364</f>
        <v>0.17592881447207123</v>
      </c>
    </row>
    <row r="365" spans="1:24" ht="20.100000000000001" customHeight="1" x14ac:dyDescent="0.2">
      <c r="A365" s="59" t="s">
        <v>272</v>
      </c>
      <c r="B365" s="60" t="s">
        <v>294</v>
      </c>
      <c r="C365" s="54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76"/>
      <c r="R365" s="21"/>
      <c r="S365" s="21"/>
      <c r="T365" s="21"/>
      <c r="U365" s="21"/>
      <c r="V365" s="21"/>
      <c r="W365" s="21"/>
      <c r="X365" s="21"/>
    </row>
    <row r="366" spans="1:24" ht="20.100000000000001" customHeight="1" x14ac:dyDescent="0.2">
      <c r="A366" s="61" t="s">
        <v>295</v>
      </c>
      <c r="B366" s="62" t="s">
        <v>484</v>
      </c>
      <c r="C366" s="62" t="s">
        <v>51</v>
      </c>
      <c r="D366" s="21">
        <v>10000000</v>
      </c>
      <c r="E366" s="21">
        <v>0</v>
      </c>
      <c r="F366" s="21">
        <v>0</v>
      </c>
      <c r="G366" s="21">
        <v>0</v>
      </c>
      <c r="H366" s="21">
        <v>0</v>
      </c>
      <c r="I366" s="21">
        <f>E366-F366+G366-H366</f>
        <v>0</v>
      </c>
      <c r="J366" s="21">
        <f>D366+I366</f>
        <v>10000000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76">
        <f t="shared" si="413"/>
        <v>0</v>
      </c>
      <c r="R366" s="21">
        <v>0</v>
      </c>
      <c r="S366" s="21">
        <v>0</v>
      </c>
      <c r="T366" s="21">
        <v>0</v>
      </c>
      <c r="U366" s="21">
        <f t="shared" ref="U366" si="466">J366-M366</f>
        <v>10000000</v>
      </c>
      <c r="V366" s="22">
        <f t="shared" ref="V366" si="467">M366-P366</f>
        <v>0</v>
      </c>
      <c r="W366" s="21">
        <f t="shared" ref="W366" si="468">P366-Q366</f>
        <v>0</v>
      </c>
      <c r="X366" s="127">
        <f t="shared" ref="X366" si="469">P366/J366</f>
        <v>0</v>
      </c>
    </row>
    <row r="367" spans="1:24" ht="22.5" x14ac:dyDescent="0.2">
      <c r="A367" s="59" t="s">
        <v>272</v>
      </c>
      <c r="B367" s="60" t="s">
        <v>494</v>
      </c>
      <c r="C367" s="54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76"/>
      <c r="R367" s="21"/>
      <c r="S367" s="21"/>
      <c r="T367" s="21"/>
      <c r="U367" s="21"/>
      <c r="V367" s="21"/>
      <c r="W367" s="21"/>
      <c r="X367" s="21"/>
    </row>
    <row r="368" spans="1:24" ht="21.95" customHeight="1" x14ac:dyDescent="0.2">
      <c r="A368" s="61" t="s">
        <v>495</v>
      </c>
      <c r="B368" s="62" t="s">
        <v>484</v>
      </c>
      <c r="C368" s="62" t="s">
        <v>51</v>
      </c>
      <c r="D368" s="21">
        <v>595125294</v>
      </c>
      <c r="E368" s="21">
        <v>0</v>
      </c>
      <c r="F368" s="21">
        <v>0</v>
      </c>
      <c r="G368" s="21">
        <v>0</v>
      </c>
      <c r="H368" s="21">
        <v>0</v>
      </c>
      <c r="I368" s="21">
        <f>E368-F368+G368-H368</f>
        <v>0</v>
      </c>
      <c r="J368" s="21">
        <f>D368+I368</f>
        <v>595125294</v>
      </c>
      <c r="K368" s="21">
        <v>0</v>
      </c>
      <c r="L368" s="21">
        <v>46271766</v>
      </c>
      <c r="M368" s="21">
        <v>79434169</v>
      </c>
      <c r="N368" s="21">
        <v>0</v>
      </c>
      <c r="O368" s="21">
        <v>46271766</v>
      </c>
      <c r="P368" s="21">
        <v>79434169</v>
      </c>
      <c r="Q368" s="76">
        <f t="shared" si="413"/>
        <v>79434169</v>
      </c>
      <c r="R368" s="21">
        <v>0</v>
      </c>
      <c r="S368" s="21">
        <v>79434169</v>
      </c>
      <c r="T368" s="21">
        <v>79434169</v>
      </c>
      <c r="U368" s="21">
        <f t="shared" ref="U368" si="470">J368-M368</f>
        <v>515691125</v>
      </c>
      <c r="V368" s="22">
        <f t="shared" ref="V368" si="471">M368-P368</f>
        <v>0</v>
      </c>
      <c r="W368" s="21">
        <f t="shared" ref="W368" si="472">P368-Q368</f>
        <v>0</v>
      </c>
      <c r="X368" s="127">
        <f t="shared" ref="X368" si="473">P368/J368</f>
        <v>0.13347469818683258</v>
      </c>
    </row>
    <row r="369" spans="1:24" ht="21.95" customHeight="1" x14ac:dyDescent="0.2">
      <c r="A369" s="59" t="s">
        <v>272</v>
      </c>
      <c r="B369" s="60" t="s">
        <v>496</v>
      </c>
      <c r="C369" s="54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76"/>
      <c r="R369" s="21"/>
      <c r="S369" s="21"/>
      <c r="T369" s="21"/>
      <c r="U369" s="21"/>
      <c r="V369" s="21"/>
      <c r="W369" s="21"/>
      <c r="X369" s="21"/>
    </row>
    <row r="370" spans="1:24" ht="36" customHeight="1" x14ac:dyDescent="0.2">
      <c r="A370" s="61" t="s">
        <v>497</v>
      </c>
      <c r="B370" s="62" t="s">
        <v>498</v>
      </c>
      <c r="C370" s="62" t="s">
        <v>51</v>
      </c>
      <c r="D370" s="21">
        <v>994162255</v>
      </c>
      <c r="E370" s="21">
        <v>0</v>
      </c>
      <c r="F370" s="21">
        <v>0</v>
      </c>
      <c r="G370" s="21">
        <v>0</v>
      </c>
      <c r="H370" s="21">
        <v>0</v>
      </c>
      <c r="I370" s="21">
        <v>0</v>
      </c>
      <c r="J370" s="21">
        <v>994162255</v>
      </c>
      <c r="K370" s="21">
        <v>0</v>
      </c>
      <c r="L370" s="21">
        <v>52783716</v>
      </c>
      <c r="M370" s="21">
        <v>831124678</v>
      </c>
      <c r="N370" s="21">
        <v>0</v>
      </c>
      <c r="O370" s="21">
        <v>52783716</v>
      </c>
      <c r="P370" s="21">
        <v>831124678</v>
      </c>
      <c r="Q370" s="76">
        <f t="shared" si="413"/>
        <v>831124678</v>
      </c>
      <c r="R370" s="21">
        <v>0</v>
      </c>
      <c r="S370" s="21">
        <v>831124678</v>
      </c>
      <c r="T370" s="21">
        <v>831124678</v>
      </c>
      <c r="U370" s="21">
        <f t="shared" ref="U370" si="474">J370-M370</f>
        <v>163037577</v>
      </c>
      <c r="V370" s="22">
        <f t="shared" ref="V370" si="475">M370-P370</f>
        <v>0</v>
      </c>
      <c r="W370" s="21">
        <f t="shared" ref="W370" si="476">P370-Q370</f>
        <v>0</v>
      </c>
      <c r="X370" s="127">
        <f t="shared" ref="X370" si="477">P370/J370</f>
        <v>0.83600506237284178</v>
      </c>
    </row>
    <row r="371" spans="1:24" ht="30" customHeight="1" x14ac:dyDescent="0.2">
      <c r="A371" s="59" t="s">
        <v>272</v>
      </c>
      <c r="B371" s="60" t="s">
        <v>499</v>
      </c>
      <c r="C371" s="54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76"/>
      <c r="R371" s="21"/>
      <c r="S371" s="21"/>
      <c r="T371" s="21"/>
      <c r="U371" s="21"/>
      <c r="V371" s="21"/>
      <c r="W371" s="21"/>
      <c r="X371" s="21"/>
    </row>
    <row r="372" spans="1:24" ht="37.5" customHeight="1" x14ac:dyDescent="0.2">
      <c r="A372" s="61" t="s">
        <v>500</v>
      </c>
      <c r="B372" s="62" t="s">
        <v>498</v>
      </c>
      <c r="C372" s="62" t="s">
        <v>51</v>
      </c>
      <c r="D372" s="21">
        <v>20000000</v>
      </c>
      <c r="E372" s="21">
        <v>0</v>
      </c>
      <c r="F372" s="21">
        <v>0</v>
      </c>
      <c r="G372" s="21">
        <v>0</v>
      </c>
      <c r="H372" s="21">
        <v>0</v>
      </c>
      <c r="I372" s="21">
        <v>0</v>
      </c>
      <c r="J372" s="21">
        <v>20000000</v>
      </c>
      <c r="K372" s="21">
        <v>0</v>
      </c>
      <c r="L372" s="21">
        <v>0</v>
      </c>
      <c r="M372" s="21">
        <v>0</v>
      </c>
      <c r="N372" s="21">
        <v>0</v>
      </c>
      <c r="O372" s="21">
        <v>0</v>
      </c>
      <c r="P372" s="21">
        <v>0</v>
      </c>
      <c r="Q372" s="76">
        <f t="shared" si="413"/>
        <v>0</v>
      </c>
      <c r="R372" s="21">
        <v>0</v>
      </c>
      <c r="S372" s="21">
        <v>0</v>
      </c>
      <c r="T372" s="21">
        <v>0</v>
      </c>
      <c r="U372" s="21">
        <f t="shared" ref="U372" si="478">J372-M372</f>
        <v>20000000</v>
      </c>
      <c r="V372" s="22">
        <f t="shared" ref="V372" si="479">M372-P372</f>
        <v>0</v>
      </c>
      <c r="W372" s="21">
        <f t="shared" ref="W372" si="480">P372-Q372</f>
        <v>0</v>
      </c>
      <c r="X372" s="127">
        <f t="shared" ref="X372" si="481">P372/J372</f>
        <v>0</v>
      </c>
    </row>
    <row r="373" spans="1:24" ht="15" customHeight="1" x14ac:dyDescent="0.2">
      <c r="A373" s="61"/>
      <c r="B373" s="73" t="s">
        <v>501</v>
      </c>
      <c r="C373" s="62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76"/>
      <c r="R373" s="21"/>
      <c r="S373" s="21"/>
      <c r="T373" s="21"/>
      <c r="U373" s="21"/>
      <c r="V373" s="21"/>
      <c r="W373" s="21"/>
      <c r="X373" s="21"/>
    </row>
    <row r="374" spans="1:24" ht="15" customHeight="1" x14ac:dyDescent="0.2">
      <c r="A374" s="66">
        <v>2.2999999999999998</v>
      </c>
      <c r="B374" s="53" t="s">
        <v>270</v>
      </c>
      <c r="C374" s="62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76"/>
      <c r="R374" s="21"/>
      <c r="S374" s="21"/>
      <c r="T374" s="21"/>
      <c r="U374" s="21"/>
      <c r="V374" s="21"/>
      <c r="W374" s="21"/>
      <c r="X374" s="21"/>
    </row>
    <row r="375" spans="1:24" ht="15" customHeight="1" x14ac:dyDescent="0.2">
      <c r="A375" s="66" t="s">
        <v>1588</v>
      </c>
      <c r="B375" s="53" t="s">
        <v>37</v>
      </c>
      <c r="C375" s="62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76"/>
      <c r="R375" s="21"/>
      <c r="S375" s="21"/>
      <c r="T375" s="21"/>
      <c r="U375" s="21"/>
      <c r="V375" s="21"/>
      <c r="W375" s="21"/>
      <c r="X375" s="21"/>
    </row>
    <row r="376" spans="1:24" ht="15" customHeight="1" x14ac:dyDescent="0.2">
      <c r="A376" s="66" t="s">
        <v>1589</v>
      </c>
      <c r="B376" s="53" t="s">
        <v>39</v>
      </c>
      <c r="C376" s="62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76"/>
      <c r="R376" s="21"/>
      <c r="S376" s="21"/>
      <c r="T376" s="21"/>
      <c r="U376" s="21"/>
      <c r="V376" s="21"/>
      <c r="W376" s="21"/>
      <c r="X376" s="21"/>
    </row>
    <row r="377" spans="1:24" ht="15" customHeight="1" x14ac:dyDescent="0.2">
      <c r="A377" s="66" t="s">
        <v>1590</v>
      </c>
      <c r="B377" s="53" t="s">
        <v>41</v>
      </c>
      <c r="C377" s="62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76"/>
      <c r="R377" s="21"/>
      <c r="S377" s="21"/>
      <c r="T377" s="21"/>
      <c r="U377" s="21"/>
      <c r="V377" s="21"/>
      <c r="W377" s="21"/>
      <c r="X377" s="21"/>
    </row>
    <row r="378" spans="1:24" ht="15" customHeight="1" x14ac:dyDescent="0.2">
      <c r="A378" s="66" t="s">
        <v>1591</v>
      </c>
      <c r="B378" s="53" t="s">
        <v>43</v>
      </c>
      <c r="C378" s="62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76"/>
      <c r="R378" s="21"/>
      <c r="S378" s="21"/>
      <c r="T378" s="21"/>
      <c r="U378" s="21"/>
      <c r="V378" s="21"/>
      <c r="W378" s="21"/>
      <c r="X378" s="21"/>
    </row>
    <row r="379" spans="1:24" ht="21.95" customHeight="1" x14ac:dyDescent="0.2">
      <c r="A379" s="59" t="s">
        <v>272</v>
      </c>
      <c r="B379" s="60" t="s">
        <v>45</v>
      </c>
      <c r="C379" s="54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76"/>
      <c r="R379" s="21"/>
      <c r="S379" s="21"/>
      <c r="T379" s="21"/>
      <c r="U379" s="21"/>
      <c r="V379" s="21"/>
      <c r="W379" s="21"/>
      <c r="X379" s="21"/>
    </row>
    <row r="380" spans="1:24" ht="21.95" customHeight="1" x14ac:dyDescent="0.2">
      <c r="A380" s="61" t="s">
        <v>278</v>
      </c>
      <c r="B380" s="62" t="s">
        <v>482</v>
      </c>
      <c r="C380" s="62" t="s">
        <v>51</v>
      </c>
      <c r="D380" s="21">
        <v>7549459497</v>
      </c>
      <c r="E380" s="21">
        <v>0</v>
      </c>
      <c r="F380" s="21">
        <v>0</v>
      </c>
      <c r="G380" s="21">
        <v>0</v>
      </c>
      <c r="H380" s="21">
        <v>0</v>
      </c>
      <c r="I380" s="21">
        <v>0</v>
      </c>
      <c r="J380" s="21">
        <v>7549459497</v>
      </c>
      <c r="K380" s="21">
        <v>0</v>
      </c>
      <c r="L380" s="21">
        <v>868205090</v>
      </c>
      <c r="M380" s="21">
        <v>1511833601</v>
      </c>
      <c r="N380" s="21">
        <v>0</v>
      </c>
      <c r="O380" s="21">
        <v>868205090</v>
      </c>
      <c r="P380" s="21">
        <v>1511833601</v>
      </c>
      <c r="Q380" s="76">
        <f t="shared" si="413"/>
        <v>644688394</v>
      </c>
      <c r="R380" s="21">
        <v>0</v>
      </c>
      <c r="S380" s="21">
        <v>644688394</v>
      </c>
      <c r="T380" s="21">
        <v>644688394</v>
      </c>
      <c r="U380" s="21">
        <f t="shared" ref="U380" si="482">J380-M380</f>
        <v>6037625896</v>
      </c>
      <c r="V380" s="22">
        <f t="shared" ref="V380" si="483">M380-P380</f>
        <v>0</v>
      </c>
      <c r="W380" s="21">
        <f t="shared" ref="W380" si="484">P380-Q380</f>
        <v>867145207</v>
      </c>
      <c r="X380" s="127">
        <f t="shared" ref="X380" si="485">P380/J380</f>
        <v>0.20025719743258064</v>
      </c>
    </row>
    <row r="381" spans="1:24" ht="21.95" customHeight="1" x14ac:dyDescent="0.2">
      <c r="A381" s="59" t="s">
        <v>272</v>
      </c>
      <c r="B381" s="60" t="s">
        <v>53</v>
      </c>
      <c r="C381" s="54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76"/>
      <c r="R381" s="21"/>
      <c r="S381" s="21"/>
      <c r="T381" s="21"/>
      <c r="U381" s="21"/>
      <c r="V381" s="21"/>
      <c r="W381" s="21"/>
      <c r="X381" s="21"/>
    </row>
    <row r="382" spans="1:24" ht="21.95" customHeight="1" x14ac:dyDescent="0.2">
      <c r="A382" s="61" t="s">
        <v>299</v>
      </c>
      <c r="B382" s="62" t="s">
        <v>484</v>
      </c>
      <c r="C382" s="62" t="s">
        <v>51</v>
      </c>
      <c r="D382" s="21">
        <v>134985600</v>
      </c>
      <c r="E382" s="21">
        <v>0</v>
      </c>
      <c r="F382" s="21">
        <v>0</v>
      </c>
      <c r="G382" s="21">
        <v>0</v>
      </c>
      <c r="H382" s="21">
        <v>0</v>
      </c>
      <c r="I382" s="21">
        <v>0</v>
      </c>
      <c r="J382" s="21">
        <v>134985600</v>
      </c>
      <c r="K382" s="21">
        <v>0</v>
      </c>
      <c r="L382" s="21">
        <v>2622138</v>
      </c>
      <c r="M382" s="21">
        <v>2622138</v>
      </c>
      <c r="N382" s="21">
        <v>0</v>
      </c>
      <c r="O382" s="21">
        <v>2622138</v>
      </c>
      <c r="P382" s="21">
        <v>2622138</v>
      </c>
      <c r="Q382" s="76">
        <f t="shared" si="413"/>
        <v>0</v>
      </c>
      <c r="R382" s="21">
        <v>0</v>
      </c>
      <c r="S382" s="21">
        <v>0</v>
      </c>
      <c r="T382" s="21">
        <v>0</v>
      </c>
      <c r="U382" s="21">
        <f t="shared" ref="U382" si="486">J382-M382</f>
        <v>132363462</v>
      </c>
      <c r="V382" s="22">
        <f t="shared" ref="V382" si="487">M382-P382</f>
        <v>0</v>
      </c>
      <c r="W382" s="21">
        <f t="shared" ref="W382" si="488">P382-Q382</f>
        <v>2622138</v>
      </c>
      <c r="X382" s="127">
        <f t="shared" ref="X382" si="489">P382/J382</f>
        <v>1.9425316478202118E-2</v>
      </c>
    </row>
    <row r="383" spans="1:24" ht="21.95" customHeight="1" x14ac:dyDescent="0.2">
      <c r="A383" s="59" t="s">
        <v>272</v>
      </c>
      <c r="B383" s="60" t="s">
        <v>61</v>
      </c>
      <c r="C383" s="54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76"/>
      <c r="R383" s="21"/>
      <c r="S383" s="21"/>
      <c r="T383" s="21"/>
      <c r="U383" s="21"/>
      <c r="V383" s="21"/>
      <c r="W383" s="21"/>
      <c r="X383" s="21"/>
    </row>
    <row r="384" spans="1:24" ht="21.95" customHeight="1" x14ac:dyDescent="0.2">
      <c r="A384" s="61" t="s">
        <v>279</v>
      </c>
      <c r="B384" s="62" t="s">
        <v>484</v>
      </c>
      <c r="C384" s="62" t="s">
        <v>51</v>
      </c>
      <c r="D384" s="21">
        <v>448420967</v>
      </c>
      <c r="E384" s="21">
        <v>0</v>
      </c>
      <c r="F384" s="21">
        <v>0</v>
      </c>
      <c r="G384" s="21">
        <v>0</v>
      </c>
      <c r="H384" s="21">
        <v>658643</v>
      </c>
      <c r="I384" s="21">
        <f>E384-F384+G384-H384</f>
        <v>-658643</v>
      </c>
      <c r="J384" s="21">
        <f>D384+I384</f>
        <v>447762324</v>
      </c>
      <c r="K384" s="21">
        <v>0</v>
      </c>
      <c r="L384" s="21">
        <v>0</v>
      </c>
      <c r="M384" s="21">
        <v>4846703</v>
      </c>
      <c r="N384" s="21">
        <v>0</v>
      </c>
      <c r="O384" s="21">
        <v>0</v>
      </c>
      <c r="P384" s="21">
        <v>4846703</v>
      </c>
      <c r="Q384" s="76">
        <f t="shared" si="413"/>
        <v>4846703</v>
      </c>
      <c r="R384" s="21">
        <v>0</v>
      </c>
      <c r="S384" s="21">
        <v>4846703</v>
      </c>
      <c r="T384" s="21">
        <v>4846703</v>
      </c>
      <c r="U384" s="21">
        <f t="shared" ref="U384" si="490">J384-M384</f>
        <v>442915621</v>
      </c>
      <c r="V384" s="22">
        <f t="shared" ref="V384" si="491">M384-P384</f>
        <v>0</v>
      </c>
      <c r="W384" s="21">
        <f t="shared" ref="W384" si="492">P384-Q384</f>
        <v>0</v>
      </c>
      <c r="X384" s="127">
        <f t="shared" ref="X384" si="493">P384/J384</f>
        <v>1.0824276050523626E-2</v>
      </c>
    </row>
    <row r="385" spans="1:24" ht="15" customHeight="1" x14ac:dyDescent="0.2">
      <c r="A385" s="59" t="s">
        <v>1593</v>
      </c>
      <c r="B385" s="60" t="s">
        <v>71</v>
      </c>
      <c r="C385" s="62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76"/>
      <c r="R385" s="21"/>
      <c r="S385" s="21"/>
      <c r="T385" s="21"/>
      <c r="U385" s="21"/>
      <c r="V385" s="21"/>
      <c r="W385" s="21"/>
      <c r="X385" s="21"/>
    </row>
    <row r="386" spans="1:24" ht="21.95" customHeight="1" x14ac:dyDescent="0.2">
      <c r="A386" s="59" t="s">
        <v>272</v>
      </c>
      <c r="B386" s="60" t="s">
        <v>73</v>
      </c>
      <c r="C386" s="54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76"/>
      <c r="R386" s="21"/>
      <c r="S386" s="21"/>
      <c r="T386" s="21"/>
      <c r="U386" s="21"/>
      <c r="V386" s="21"/>
      <c r="W386" s="21"/>
      <c r="X386" s="21"/>
    </row>
    <row r="387" spans="1:24" ht="21.95" customHeight="1" x14ac:dyDescent="0.2">
      <c r="A387" s="61" t="s">
        <v>281</v>
      </c>
      <c r="B387" s="62" t="s">
        <v>484</v>
      </c>
      <c r="C387" s="62" t="s">
        <v>51</v>
      </c>
      <c r="D387" s="21">
        <v>973135778</v>
      </c>
      <c r="E387" s="21">
        <v>0</v>
      </c>
      <c r="F387" s="21">
        <v>0</v>
      </c>
      <c r="G387" s="21">
        <v>0</v>
      </c>
      <c r="H387" s="21">
        <v>2538126</v>
      </c>
      <c r="I387" s="21">
        <f>E387-F387+G387-H387</f>
        <v>-2538126</v>
      </c>
      <c r="J387" s="21">
        <f>D387+I387</f>
        <v>970597652</v>
      </c>
      <c r="K387" s="21">
        <v>0</v>
      </c>
      <c r="L387" s="21">
        <v>164048</v>
      </c>
      <c r="M387" s="21">
        <v>974142</v>
      </c>
      <c r="N387" s="21">
        <v>0</v>
      </c>
      <c r="O387" s="21">
        <v>164048</v>
      </c>
      <c r="P387" s="21">
        <v>974142</v>
      </c>
      <c r="Q387" s="76">
        <f t="shared" si="413"/>
        <v>974142</v>
      </c>
      <c r="R387" s="21">
        <v>0</v>
      </c>
      <c r="S387" s="21">
        <v>974142</v>
      </c>
      <c r="T387" s="21">
        <v>974142</v>
      </c>
      <c r="U387" s="21">
        <f t="shared" ref="U387" si="494">J387-M387</f>
        <v>969623510</v>
      </c>
      <c r="V387" s="22">
        <f t="shared" ref="V387" si="495">M387-P387</f>
        <v>0</v>
      </c>
      <c r="W387" s="21">
        <f t="shared" ref="W387" si="496">P387-Q387</f>
        <v>0</v>
      </c>
      <c r="X387" s="127">
        <f t="shared" ref="X387" si="497">P387/J387</f>
        <v>1.0036517170556683E-3</v>
      </c>
    </row>
    <row r="388" spans="1:24" ht="21.95" customHeight="1" x14ac:dyDescent="0.2">
      <c r="A388" s="59" t="s">
        <v>272</v>
      </c>
      <c r="B388" s="60" t="s">
        <v>77</v>
      </c>
      <c r="C388" s="54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76"/>
      <c r="R388" s="21"/>
      <c r="S388" s="21"/>
      <c r="T388" s="21"/>
      <c r="U388" s="21"/>
      <c r="V388" s="21"/>
      <c r="W388" s="21"/>
      <c r="X388" s="21"/>
    </row>
    <row r="389" spans="1:24" ht="21.95" customHeight="1" x14ac:dyDescent="0.2">
      <c r="A389" s="61" t="s">
        <v>282</v>
      </c>
      <c r="B389" s="62" t="s">
        <v>484</v>
      </c>
      <c r="C389" s="62" t="s">
        <v>51</v>
      </c>
      <c r="D389" s="21">
        <v>467105174</v>
      </c>
      <c r="E389" s="21">
        <v>0</v>
      </c>
      <c r="F389" s="21">
        <v>0</v>
      </c>
      <c r="G389" s="21">
        <v>0</v>
      </c>
      <c r="H389" s="21">
        <v>1191993</v>
      </c>
      <c r="I389" s="21">
        <f>E389-F389+G389-H389</f>
        <v>-1191993</v>
      </c>
      <c r="J389" s="21">
        <f>D389+I389</f>
        <v>465913181</v>
      </c>
      <c r="K389" s="21">
        <v>0</v>
      </c>
      <c r="L389" s="21">
        <v>1318571</v>
      </c>
      <c r="M389" s="21">
        <v>1318571</v>
      </c>
      <c r="N389" s="21">
        <v>0</v>
      </c>
      <c r="O389" s="21">
        <v>1318571</v>
      </c>
      <c r="P389" s="21">
        <v>1318571</v>
      </c>
      <c r="Q389" s="76">
        <f t="shared" si="413"/>
        <v>1318571</v>
      </c>
      <c r="R389" s="21">
        <v>0</v>
      </c>
      <c r="S389" s="21">
        <v>1318571</v>
      </c>
      <c r="T389" s="21">
        <v>1318571</v>
      </c>
      <c r="U389" s="21">
        <f t="shared" ref="U389" si="498">J389-M389</f>
        <v>464594610</v>
      </c>
      <c r="V389" s="22">
        <f t="shared" ref="V389" si="499">M389-P389</f>
        <v>0</v>
      </c>
      <c r="W389" s="21">
        <f t="shared" ref="W389" si="500">P389-Q389</f>
        <v>0</v>
      </c>
      <c r="X389" s="127">
        <f t="shared" ref="X389" si="501">P389/J389</f>
        <v>2.8300787652539069E-3</v>
      </c>
    </row>
    <row r="390" spans="1:24" ht="15" customHeight="1" x14ac:dyDescent="0.2">
      <c r="A390" s="59" t="s">
        <v>1594</v>
      </c>
      <c r="B390" s="60" t="s">
        <v>86</v>
      </c>
      <c r="C390" s="54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76"/>
      <c r="R390" s="21"/>
      <c r="S390" s="21"/>
      <c r="T390" s="21"/>
      <c r="U390" s="21"/>
      <c r="V390" s="21"/>
      <c r="W390" s="21"/>
      <c r="X390" s="21"/>
    </row>
    <row r="391" spans="1:24" ht="21.95" customHeight="1" x14ac:dyDescent="0.2">
      <c r="A391" s="59" t="s">
        <v>272</v>
      </c>
      <c r="B391" s="60" t="s">
        <v>489</v>
      </c>
      <c r="C391" s="54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76"/>
      <c r="R391" s="21"/>
      <c r="S391" s="21"/>
      <c r="T391" s="21"/>
      <c r="U391" s="21"/>
      <c r="V391" s="21"/>
      <c r="W391" s="21"/>
      <c r="X391" s="21"/>
    </row>
    <row r="392" spans="1:24" ht="21.95" customHeight="1" x14ac:dyDescent="0.2">
      <c r="A392" s="61" t="s">
        <v>490</v>
      </c>
      <c r="B392" s="62" t="s">
        <v>484</v>
      </c>
      <c r="C392" s="62" t="s">
        <v>51</v>
      </c>
      <c r="D392" s="21">
        <v>2347055754</v>
      </c>
      <c r="E392" s="21">
        <v>0</v>
      </c>
      <c r="F392" s="21">
        <v>0</v>
      </c>
      <c r="G392" s="21">
        <v>0</v>
      </c>
      <c r="H392" s="21">
        <v>0</v>
      </c>
      <c r="I392" s="21">
        <v>0</v>
      </c>
      <c r="J392" s="21">
        <v>2347055754</v>
      </c>
      <c r="K392" s="21">
        <v>0</v>
      </c>
      <c r="L392" s="21">
        <v>0</v>
      </c>
      <c r="M392" s="21">
        <v>0</v>
      </c>
      <c r="N392" s="21">
        <v>0</v>
      </c>
      <c r="O392" s="21">
        <v>0</v>
      </c>
      <c r="P392" s="21">
        <v>0</v>
      </c>
      <c r="Q392" s="76">
        <f t="shared" si="413"/>
        <v>0</v>
      </c>
      <c r="R392" s="21">
        <v>0</v>
      </c>
      <c r="S392" s="21">
        <v>0</v>
      </c>
      <c r="T392" s="21">
        <v>0</v>
      </c>
      <c r="U392" s="21">
        <f t="shared" ref="U392" si="502">J392-M392</f>
        <v>2347055754</v>
      </c>
      <c r="V392" s="22">
        <f t="shared" ref="V392" si="503">M392-P392</f>
        <v>0</v>
      </c>
      <c r="W392" s="21">
        <f t="shared" ref="W392" si="504">P392-Q392</f>
        <v>0</v>
      </c>
      <c r="X392" s="127">
        <f t="shared" ref="X392" si="505">P392/J392</f>
        <v>0</v>
      </c>
    </row>
    <row r="393" spans="1:24" ht="21.95" customHeight="1" x14ac:dyDescent="0.2">
      <c r="A393" s="59" t="s">
        <v>272</v>
      </c>
      <c r="B393" s="60" t="s">
        <v>502</v>
      </c>
      <c r="C393" s="54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76"/>
      <c r="R393" s="21"/>
      <c r="S393" s="21"/>
      <c r="T393" s="21"/>
      <c r="U393" s="21"/>
      <c r="V393" s="21"/>
      <c r="W393" s="21"/>
      <c r="X393" s="21"/>
    </row>
    <row r="394" spans="1:24" ht="21.95" customHeight="1" x14ac:dyDescent="0.2">
      <c r="A394" s="61" t="s">
        <v>492</v>
      </c>
      <c r="B394" s="62" t="s">
        <v>484</v>
      </c>
      <c r="C394" s="62" t="s">
        <v>51</v>
      </c>
      <c r="D394" s="21">
        <v>205153485</v>
      </c>
      <c r="E394" s="21">
        <v>0</v>
      </c>
      <c r="F394" s="21">
        <v>0</v>
      </c>
      <c r="G394" s="21">
        <v>0</v>
      </c>
      <c r="H394" s="21">
        <v>0</v>
      </c>
      <c r="I394" s="21">
        <v>0</v>
      </c>
      <c r="J394" s="21">
        <v>205153485</v>
      </c>
      <c r="K394" s="21">
        <v>0</v>
      </c>
      <c r="L394" s="21">
        <v>12981484</v>
      </c>
      <c r="M394" s="21">
        <v>17995936</v>
      </c>
      <c r="N394" s="21">
        <v>0</v>
      </c>
      <c r="O394" s="21">
        <v>12981484</v>
      </c>
      <c r="P394" s="21">
        <v>17995936</v>
      </c>
      <c r="Q394" s="76">
        <f t="shared" si="413"/>
        <v>5014452</v>
      </c>
      <c r="R394" s="21">
        <v>0</v>
      </c>
      <c r="S394" s="21">
        <v>5014452</v>
      </c>
      <c r="T394" s="21">
        <v>5014452</v>
      </c>
      <c r="U394" s="21">
        <f t="shared" ref="U394" si="506">J394-M394</f>
        <v>187157549</v>
      </c>
      <c r="V394" s="22">
        <f t="shared" ref="V394" si="507">M394-P394</f>
        <v>0</v>
      </c>
      <c r="W394" s="21">
        <f t="shared" ref="W394" si="508">P394-Q394</f>
        <v>12981484</v>
      </c>
      <c r="X394" s="127">
        <f t="shared" ref="X394" si="509">P394/J394</f>
        <v>8.7719377518739206E-2</v>
      </c>
    </row>
    <row r="395" spans="1:24" ht="15" customHeight="1" x14ac:dyDescent="0.2">
      <c r="A395" s="59" t="s">
        <v>1595</v>
      </c>
      <c r="B395" s="60" t="s">
        <v>92</v>
      </c>
      <c r="C395" s="62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76"/>
      <c r="R395" s="21"/>
      <c r="S395" s="21"/>
      <c r="T395" s="21"/>
      <c r="U395" s="21"/>
      <c r="V395" s="21"/>
      <c r="W395" s="21"/>
      <c r="X395" s="21"/>
    </row>
    <row r="396" spans="1:24" ht="21.95" customHeight="1" x14ac:dyDescent="0.2">
      <c r="A396" s="59" t="s">
        <v>272</v>
      </c>
      <c r="B396" s="60" t="s">
        <v>302</v>
      </c>
      <c r="C396" s="54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76"/>
      <c r="R396" s="21"/>
      <c r="S396" s="21"/>
      <c r="T396" s="21"/>
      <c r="U396" s="21"/>
      <c r="V396" s="21"/>
      <c r="W396" s="21"/>
      <c r="X396" s="21"/>
    </row>
    <row r="397" spans="1:24" ht="21.95" customHeight="1" x14ac:dyDescent="0.2">
      <c r="A397" s="61" t="s">
        <v>283</v>
      </c>
      <c r="B397" s="62" t="s">
        <v>484</v>
      </c>
      <c r="C397" s="62" t="s">
        <v>51</v>
      </c>
      <c r="D397" s="21">
        <v>853307305</v>
      </c>
      <c r="E397" s="21">
        <v>0</v>
      </c>
      <c r="F397" s="21">
        <v>0</v>
      </c>
      <c r="G397" s="21">
        <v>0</v>
      </c>
      <c r="H397" s="21">
        <v>2937068</v>
      </c>
      <c r="I397" s="21">
        <f>E397-F397+G397-H397</f>
        <v>-2937068</v>
      </c>
      <c r="J397" s="21">
        <f>D397+I397</f>
        <v>850370237</v>
      </c>
      <c r="K397" s="21">
        <v>0</v>
      </c>
      <c r="L397" s="21">
        <v>77023820</v>
      </c>
      <c r="M397" s="21">
        <v>153661508</v>
      </c>
      <c r="N397" s="21">
        <v>0</v>
      </c>
      <c r="O397" s="21">
        <v>77023820</v>
      </c>
      <c r="P397" s="21">
        <v>153661508</v>
      </c>
      <c r="Q397" s="76">
        <f t="shared" si="413"/>
        <v>153661508</v>
      </c>
      <c r="R397" s="21">
        <v>0</v>
      </c>
      <c r="S397" s="21">
        <v>153661508</v>
      </c>
      <c r="T397" s="21">
        <v>153661508</v>
      </c>
      <c r="U397" s="21">
        <f t="shared" ref="U397" si="510">J397-M397</f>
        <v>696708729</v>
      </c>
      <c r="V397" s="22">
        <f t="shared" ref="V397" si="511">M397-P397</f>
        <v>0</v>
      </c>
      <c r="W397" s="21">
        <f t="shared" ref="W397" si="512">P397-Q397</f>
        <v>0</v>
      </c>
      <c r="X397" s="127">
        <f t="shared" ref="X397" si="513">P397/J397</f>
        <v>0.18069953687713555</v>
      </c>
    </row>
    <row r="398" spans="1:24" ht="21.95" customHeight="1" x14ac:dyDescent="0.2">
      <c r="A398" s="59" t="s">
        <v>272</v>
      </c>
      <c r="B398" s="60" t="s">
        <v>303</v>
      </c>
      <c r="C398" s="54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76"/>
      <c r="R398" s="21"/>
      <c r="S398" s="21"/>
      <c r="T398" s="21"/>
      <c r="U398" s="21"/>
      <c r="V398" s="21"/>
      <c r="W398" s="21"/>
      <c r="X398" s="21"/>
    </row>
    <row r="399" spans="1:24" ht="21.95" customHeight="1" x14ac:dyDescent="0.2">
      <c r="A399" s="61" t="s">
        <v>285</v>
      </c>
      <c r="B399" s="62" t="s">
        <v>484</v>
      </c>
      <c r="C399" s="62" t="s">
        <v>51</v>
      </c>
      <c r="D399" s="21">
        <v>906617013</v>
      </c>
      <c r="E399" s="21">
        <v>0</v>
      </c>
      <c r="F399" s="21">
        <v>0</v>
      </c>
      <c r="G399" s="21">
        <v>0</v>
      </c>
      <c r="H399" s="21">
        <v>3120636</v>
      </c>
      <c r="I399" s="21">
        <f>E399-F399+G399-H399</f>
        <v>-3120636</v>
      </c>
      <c r="J399" s="21">
        <f>D399+I399</f>
        <v>903496377</v>
      </c>
      <c r="K399" s="21">
        <v>0</v>
      </c>
      <c r="L399" s="21">
        <v>81837810</v>
      </c>
      <c r="M399" s="21">
        <v>163265353</v>
      </c>
      <c r="N399" s="21">
        <v>0</v>
      </c>
      <c r="O399" s="21">
        <v>81837810</v>
      </c>
      <c r="P399" s="21">
        <v>163265353</v>
      </c>
      <c r="Q399" s="76">
        <f t="shared" si="413"/>
        <v>163265353</v>
      </c>
      <c r="R399" s="21">
        <v>0</v>
      </c>
      <c r="S399" s="21">
        <v>163265353</v>
      </c>
      <c r="T399" s="21">
        <v>163265353</v>
      </c>
      <c r="U399" s="21">
        <f t="shared" ref="U399" si="514">J399-M399</f>
        <v>740231024</v>
      </c>
      <c r="V399" s="22">
        <f t="shared" ref="V399" si="515">M399-P399</f>
        <v>0</v>
      </c>
      <c r="W399" s="21">
        <f t="shared" ref="W399" si="516">P399-Q399</f>
        <v>0</v>
      </c>
      <c r="X399" s="127">
        <f t="shared" ref="X399" si="517">P399/J399</f>
        <v>0.1807039376761109</v>
      </c>
    </row>
    <row r="400" spans="1:24" ht="21.95" customHeight="1" x14ac:dyDescent="0.2">
      <c r="A400" s="59" t="s">
        <v>272</v>
      </c>
      <c r="B400" s="60" t="s">
        <v>503</v>
      </c>
      <c r="C400" s="54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76"/>
      <c r="R400" s="21"/>
      <c r="S400" s="21"/>
      <c r="T400" s="21"/>
      <c r="U400" s="21"/>
      <c r="V400" s="21"/>
      <c r="W400" s="21"/>
      <c r="X400" s="21"/>
    </row>
    <row r="401" spans="1:24" ht="21.95" customHeight="1" x14ac:dyDescent="0.2">
      <c r="A401" s="61" t="s">
        <v>286</v>
      </c>
      <c r="B401" s="62" t="s">
        <v>484</v>
      </c>
      <c r="C401" s="62" t="s">
        <v>51</v>
      </c>
      <c r="D401" s="21">
        <v>1054230427</v>
      </c>
      <c r="E401" s="21">
        <v>0</v>
      </c>
      <c r="F401" s="21">
        <v>0</v>
      </c>
      <c r="G401" s="21">
        <v>0</v>
      </c>
      <c r="H401" s="21">
        <v>3060944</v>
      </c>
      <c r="I401" s="21">
        <f>E401-F401+G401-H401</f>
        <v>-3060944</v>
      </c>
      <c r="J401" s="21">
        <f>D401+I401</f>
        <v>1051169483</v>
      </c>
      <c r="K401" s="21">
        <v>0</v>
      </c>
      <c r="L401" s="21">
        <v>80235960</v>
      </c>
      <c r="M401" s="21">
        <v>160538321</v>
      </c>
      <c r="N401" s="21">
        <v>0</v>
      </c>
      <c r="O401" s="21">
        <v>80235960</v>
      </c>
      <c r="P401" s="21">
        <v>160538321</v>
      </c>
      <c r="Q401" s="76">
        <f t="shared" ref="Q401:Q423" si="518">R401+T401</f>
        <v>160538321</v>
      </c>
      <c r="R401" s="21">
        <v>0</v>
      </c>
      <c r="S401" s="21">
        <v>160538321</v>
      </c>
      <c r="T401" s="21">
        <v>160538321</v>
      </c>
      <c r="U401" s="21">
        <f t="shared" ref="U401" si="519">J401-M401</f>
        <v>890631162</v>
      </c>
      <c r="V401" s="22">
        <f t="shared" ref="V401" si="520">M401-P401</f>
        <v>0</v>
      </c>
      <c r="W401" s="21">
        <f t="shared" ref="W401" si="521">P401-Q401</f>
        <v>0</v>
      </c>
      <c r="X401" s="127">
        <f t="shared" ref="X401" si="522">P401/J401</f>
        <v>0.15272353659072122</v>
      </c>
    </row>
    <row r="402" spans="1:24" ht="21.95" customHeight="1" x14ac:dyDescent="0.2">
      <c r="A402" s="59" t="s">
        <v>272</v>
      </c>
      <c r="B402" s="60" t="s">
        <v>487</v>
      </c>
      <c r="C402" s="54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76"/>
      <c r="R402" s="21"/>
      <c r="S402" s="21"/>
      <c r="T402" s="21"/>
      <c r="U402" s="21"/>
      <c r="V402" s="21"/>
      <c r="W402" s="21"/>
      <c r="X402" s="21"/>
    </row>
    <row r="403" spans="1:24" ht="21.95" customHeight="1" x14ac:dyDescent="0.2">
      <c r="A403" s="61" t="s">
        <v>287</v>
      </c>
      <c r="B403" s="62" t="s">
        <v>484</v>
      </c>
      <c r="C403" s="62" t="s">
        <v>51</v>
      </c>
      <c r="D403" s="21">
        <v>463077123</v>
      </c>
      <c r="E403" s="21">
        <v>0</v>
      </c>
      <c r="F403" s="21">
        <v>0</v>
      </c>
      <c r="G403" s="21">
        <v>0</v>
      </c>
      <c r="H403" s="21">
        <v>1105600</v>
      </c>
      <c r="I403" s="21">
        <f>E403-F403+G403-H403</f>
        <v>-1105600</v>
      </c>
      <c r="J403" s="21">
        <f>D403+I403</f>
        <v>461971523</v>
      </c>
      <c r="K403" s="21">
        <v>0</v>
      </c>
      <c r="L403" s="21">
        <v>37771900</v>
      </c>
      <c r="M403" s="21">
        <v>76010200</v>
      </c>
      <c r="N403" s="21">
        <v>0</v>
      </c>
      <c r="O403" s="21">
        <v>37771900</v>
      </c>
      <c r="P403" s="21">
        <v>76010200</v>
      </c>
      <c r="Q403" s="76">
        <f t="shared" si="518"/>
        <v>76010200</v>
      </c>
      <c r="R403" s="21">
        <v>0</v>
      </c>
      <c r="S403" s="21">
        <v>76010200</v>
      </c>
      <c r="T403" s="21">
        <v>76010200</v>
      </c>
      <c r="U403" s="21">
        <f t="shared" ref="U403" si="523">J403-M403</f>
        <v>385961323</v>
      </c>
      <c r="V403" s="22">
        <f t="shared" ref="V403" si="524">M403-P403</f>
        <v>0</v>
      </c>
      <c r="W403" s="21">
        <f t="shared" ref="W403" si="525">P403-Q403</f>
        <v>0</v>
      </c>
      <c r="X403" s="127">
        <f t="shared" ref="X403" si="526">P403/J403</f>
        <v>0.16453438408150539</v>
      </c>
    </row>
    <row r="404" spans="1:24" ht="21.95" customHeight="1" x14ac:dyDescent="0.2">
      <c r="A404" s="59" t="s">
        <v>272</v>
      </c>
      <c r="B404" s="60" t="s">
        <v>118</v>
      </c>
      <c r="C404" s="54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76"/>
      <c r="R404" s="21"/>
      <c r="S404" s="21"/>
      <c r="T404" s="21"/>
      <c r="U404" s="21"/>
      <c r="V404" s="21"/>
      <c r="W404" s="21"/>
      <c r="X404" s="21"/>
    </row>
    <row r="405" spans="1:24" ht="21.95" customHeight="1" x14ac:dyDescent="0.2">
      <c r="A405" s="61" t="s">
        <v>289</v>
      </c>
      <c r="B405" s="62" t="s">
        <v>484</v>
      </c>
      <c r="C405" s="62" t="s">
        <v>51</v>
      </c>
      <c r="D405" s="21">
        <v>347452024</v>
      </c>
      <c r="E405" s="21">
        <v>0</v>
      </c>
      <c r="F405" s="21">
        <v>0</v>
      </c>
      <c r="G405" s="21">
        <v>0</v>
      </c>
      <c r="H405" s="21">
        <v>837300</v>
      </c>
      <c r="I405" s="21">
        <f>E405-F405+G405-H405</f>
        <v>-837300</v>
      </c>
      <c r="J405" s="21">
        <f>D405+I405</f>
        <v>346614724</v>
      </c>
      <c r="K405" s="21">
        <v>0</v>
      </c>
      <c r="L405" s="21">
        <v>28330100</v>
      </c>
      <c r="M405" s="21">
        <v>57014900</v>
      </c>
      <c r="N405" s="21">
        <v>0</v>
      </c>
      <c r="O405" s="21">
        <v>28330100</v>
      </c>
      <c r="P405" s="21">
        <v>57014900</v>
      </c>
      <c r="Q405" s="76">
        <f t="shared" si="518"/>
        <v>57014900</v>
      </c>
      <c r="R405" s="21">
        <v>0</v>
      </c>
      <c r="S405" s="21">
        <v>57014900</v>
      </c>
      <c r="T405" s="21">
        <v>57014900</v>
      </c>
      <c r="U405" s="21">
        <f t="shared" ref="U405" si="527">J405-M405</f>
        <v>289599824</v>
      </c>
      <c r="V405" s="22">
        <f t="shared" ref="V405" si="528">M405-P405</f>
        <v>0</v>
      </c>
      <c r="W405" s="21">
        <f t="shared" ref="W405" si="529">P405-Q405</f>
        <v>0</v>
      </c>
      <c r="X405" s="127">
        <f t="shared" ref="X405" si="530">P405/J405</f>
        <v>0.1644907040936899</v>
      </c>
    </row>
    <row r="406" spans="1:24" ht="21.95" customHeight="1" x14ac:dyDescent="0.2">
      <c r="A406" s="59" t="s">
        <v>272</v>
      </c>
      <c r="B406" s="60" t="s">
        <v>122</v>
      </c>
      <c r="C406" s="54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76"/>
      <c r="R406" s="21"/>
      <c r="S406" s="21"/>
      <c r="T406" s="21"/>
      <c r="U406" s="21"/>
      <c r="V406" s="21"/>
      <c r="W406" s="21"/>
      <c r="X406" s="21"/>
    </row>
    <row r="407" spans="1:24" ht="21.95" customHeight="1" x14ac:dyDescent="0.2">
      <c r="A407" s="61" t="s">
        <v>290</v>
      </c>
      <c r="B407" s="62" t="s">
        <v>484</v>
      </c>
      <c r="C407" s="62" t="s">
        <v>51</v>
      </c>
      <c r="D407" s="21">
        <v>57908671</v>
      </c>
      <c r="E407" s="21">
        <v>0</v>
      </c>
      <c r="F407" s="21">
        <v>0</v>
      </c>
      <c r="G407" s="21">
        <v>0</v>
      </c>
      <c r="H407" s="21">
        <v>139500</v>
      </c>
      <c r="I407" s="21">
        <f>E407-F407+G407-H407</f>
        <v>-139500</v>
      </c>
      <c r="J407" s="21">
        <f>D407+I407</f>
        <v>57769171</v>
      </c>
      <c r="K407" s="21">
        <v>0</v>
      </c>
      <c r="L407" s="21">
        <v>4725600</v>
      </c>
      <c r="M407" s="21">
        <v>9516400</v>
      </c>
      <c r="N407" s="21">
        <v>0</v>
      </c>
      <c r="O407" s="21">
        <v>4725600</v>
      </c>
      <c r="P407" s="21">
        <v>9516400</v>
      </c>
      <c r="Q407" s="76">
        <f t="shared" si="518"/>
        <v>9516400</v>
      </c>
      <c r="R407" s="21">
        <v>0</v>
      </c>
      <c r="S407" s="21">
        <v>9516400</v>
      </c>
      <c r="T407" s="21">
        <v>9516400</v>
      </c>
      <c r="U407" s="21">
        <f t="shared" ref="U407" si="531">J407-M407</f>
        <v>48252771</v>
      </c>
      <c r="V407" s="22">
        <f t="shared" ref="V407" si="532">M407-P407</f>
        <v>0</v>
      </c>
      <c r="W407" s="21">
        <f t="shared" ref="W407" si="533">P407-Q407</f>
        <v>0</v>
      </c>
      <c r="X407" s="127">
        <f t="shared" ref="X407" si="534">P407/J407</f>
        <v>0.16473146204573369</v>
      </c>
    </row>
    <row r="408" spans="1:24" ht="21.95" customHeight="1" x14ac:dyDescent="0.2">
      <c r="A408" s="59" t="s">
        <v>272</v>
      </c>
      <c r="B408" s="60" t="s">
        <v>127</v>
      </c>
      <c r="C408" s="54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76"/>
      <c r="R408" s="21"/>
      <c r="S408" s="21"/>
      <c r="T408" s="21"/>
      <c r="U408" s="21"/>
      <c r="V408" s="21"/>
      <c r="W408" s="21"/>
      <c r="X408" s="21"/>
    </row>
    <row r="409" spans="1:24" ht="21.95" customHeight="1" x14ac:dyDescent="0.2">
      <c r="A409" s="61" t="s">
        <v>291</v>
      </c>
      <c r="B409" s="62" t="s">
        <v>484</v>
      </c>
      <c r="C409" s="62" t="s">
        <v>51</v>
      </c>
      <c r="D409" s="21">
        <v>57908671</v>
      </c>
      <c r="E409" s="21">
        <v>0</v>
      </c>
      <c r="F409" s="21">
        <v>0</v>
      </c>
      <c r="G409" s="21">
        <v>0</v>
      </c>
      <c r="H409" s="21">
        <v>139500</v>
      </c>
      <c r="I409" s="21">
        <f>E409-F409+G409-H409</f>
        <v>-139500</v>
      </c>
      <c r="J409" s="21">
        <f>D409+I409</f>
        <v>57769171</v>
      </c>
      <c r="K409" s="21">
        <v>0</v>
      </c>
      <c r="L409" s="21">
        <v>4725600</v>
      </c>
      <c r="M409" s="21">
        <v>9516400</v>
      </c>
      <c r="N409" s="21">
        <v>0</v>
      </c>
      <c r="O409" s="21">
        <v>4725600</v>
      </c>
      <c r="P409" s="21">
        <v>9516400</v>
      </c>
      <c r="Q409" s="76">
        <f t="shared" si="518"/>
        <v>9516400</v>
      </c>
      <c r="R409" s="21">
        <v>0</v>
      </c>
      <c r="S409" s="21">
        <v>9516400</v>
      </c>
      <c r="T409" s="21">
        <v>9516400</v>
      </c>
      <c r="U409" s="21">
        <f t="shared" ref="U409" si="535">J409-M409</f>
        <v>48252771</v>
      </c>
      <c r="V409" s="22">
        <f t="shared" ref="V409" si="536">M409-P409</f>
        <v>0</v>
      </c>
      <c r="W409" s="21">
        <f t="shared" ref="W409" si="537">P409-Q409</f>
        <v>0</v>
      </c>
      <c r="X409" s="127">
        <f t="shared" ref="X409" si="538">P409/J409</f>
        <v>0.16473146204573369</v>
      </c>
    </row>
    <row r="410" spans="1:24" ht="21.95" customHeight="1" x14ac:dyDescent="0.2">
      <c r="A410" s="59" t="s">
        <v>272</v>
      </c>
      <c r="B410" s="60" t="s">
        <v>134</v>
      </c>
      <c r="C410" s="54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76"/>
      <c r="R410" s="21"/>
      <c r="S410" s="21"/>
      <c r="T410" s="21"/>
      <c r="U410" s="21"/>
      <c r="V410" s="21"/>
      <c r="W410" s="21"/>
      <c r="X410" s="117"/>
    </row>
    <row r="411" spans="1:24" ht="21.95" customHeight="1" x14ac:dyDescent="0.2">
      <c r="A411" s="61" t="s">
        <v>292</v>
      </c>
      <c r="B411" s="62" t="s">
        <v>484</v>
      </c>
      <c r="C411" s="62" t="s">
        <v>51</v>
      </c>
      <c r="D411" s="21">
        <v>115812188</v>
      </c>
      <c r="E411" s="21">
        <v>0</v>
      </c>
      <c r="F411" s="21">
        <v>0</v>
      </c>
      <c r="G411" s="21">
        <v>0</v>
      </c>
      <c r="H411" s="21">
        <v>273800</v>
      </c>
      <c r="I411" s="21">
        <f>E411-F411+G411-H411</f>
        <v>-273800</v>
      </c>
      <c r="J411" s="21">
        <f>D411+I411</f>
        <v>115538388</v>
      </c>
      <c r="K411" s="21">
        <v>0</v>
      </c>
      <c r="L411" s="21">
        <v>9446200</v>
      </c>
      <c r="M411" s="21">
        <v>19014100</v>
      </c>
      <c r="N411" s="21">
        <v>0</v>
      </c>
      <c r="O411" s="21">
        <v>9446200</v>
      </c>
      <c r="P411" s="21">
        <v>19014100</v>
      </c>
      <c r="Q411" s="76">
        <f t="shared" si="518"/>
        <v>19014100</v>
      </c>
      <c r="R411" s="21">
        <v>0</v>
      </c>
      <c r="S411" s="21">
        <v>19014100</v>
      </c>
      <c r="T411" s="21">
        <v>19014100</v>
      </c>
      <c r="U411" s="21">
        <f t="shared" ref="U411" si="539">J411-M411</f>
        <v>96524288</v>
      </c>
      <c r="V411" s="22">
        <f t="shared" ref="V411" si="540">M411-P411</f>
        <v>0</v>
      </c>
      <c r="W411" s="21">
        <f t="shared" ref="W411" si="541">P411-Q411</f>
        <v>0</v>
      </c>
      <c r="X411" s="127">
        <f t="shared" ref="X411" si="542">P411/J411</f>
        <v>0.16456954549166811</v>
      </c>
    </row>
    <row r="412" spans="1:24" s="40" customFormat="1" ht="27" customHeight="1" x14ac:dyDescent="0.2">
      <c r="A412" s="59" t="s">
        <v>1596</v>
      </c>
      <c r="B412" s="60" t="s">
        <v>138</v>
      </c>
      <c r="C412" s="62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76"/>
      <c r="R412" s="21"/>
      <c r="S412" s="21"/>
      <c r="T412" s="21"/>
      <c r="U412" s="21"/>
      <c r="V412" s="21"/>
      <c r="W412" s="21"/>
      <c r="X412" s="117"/>
    </row>
    <row r="413" spans="1:24" s="40" customFormat="1" ht="15" customHeight="1" x14ac:dyDescent="0.2">
      <c r="A413" s="59" t="s">
        <v>1597</v>
      </c>
      <c r="B413" s="60" t="s">
        <v>71</v>
      </c>
      <c r="C413" s="62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76"/>
      <c r="R413" s="21"/>
      <c r="S413" s="21"/>
      <c r="T413" s="21"/>
      <c r="U413" s="21"/>
      <c r="V413" s="21"/>
      <c r="W413" s="21"/>
      <c r="X413" s="117"/>
    </row>
    <row r="414" spans="1:24" ht="15.75" customHeight="1" x14ac:dyDescent="0.2">
      <c r="A414" s="59" t="s">
        <v>272</v>
      </c>
      <c r="B414" s="60" t="s">
        <v>141</v>
      </c>
      <c r="C414" s="54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76"/>
      <c r="R414" s="21"/>
      <c r="S414" s="21"/>
      <c r="T414" s="21"/>
      <c r="U414" s="21"/>
      <c r="V414" s="21"/>
      <c r="W414" s="21"/>
      <c r="X414" s="117"/>
    </row>
    <row r="415" spans="1:24" ht="21.95" customHeight="1" x14ac:dyDescent="0.2">
      <c r="A415" s="61" t="s">
        <v>293</v>
      </c>
      <c r="B415" s="62" t="s">
        <v>484</v>
      </c>
      <c r="C415" s="62" t="s">
        <v>51</v>
      </c>
      <c r="D415" s="21">
        <v>1214437954</v>
      </c>
      <c r="E415" s="21">
        <v>0</v>
      </c>
      <c r="F415" s="21">
        <v>0</v>
      </c>
      <c r="G415" s="21">
        <v>0</v>
      </c>
      <c r="H415" s="21">
        <v>2865651</v>
      </c>
      <c r="I415" s="21">
        <f>E415-F415+G415-H415</f>
        <v>-2865651</v>
      </c>
      <c r="J415" s="21">
        <f>D415+I415</f>
        <v>1211572303</v>
      </c>
      <c r="K415" s="21">
        <v>0</v>
      </c>
      <c r="L415" s="21">
        <v>1817347</v>
      </c>
      <c r="M415" s="21">
        <v>234507887</v>
      </c>
      <c r="N415" s="21">
        <v>0</v>
      </c>
      <c r="O415" s="21">
        <v>1817347</v>
      </c>
      <c r="P415" s="21">
        <v>234507887</v>
      </c>
      <c r="Q415" s="76">
        <f t="shared" si="518"/>
        <v>234507887</v>
      </c>
      <c r="R415" s="21">
        <v>0</v>
      </c>
      <c r="S415" s="21">
        <v>234507887</v>
      </c>
      <c r="T415" s="21">
        <v>234507887</v>
      </c>
      <c r="U415" s="21">
        <f t="shared" ref="U415" si="543">J415-M415</f>
        <v>977064416</v>
      </c>
      <c r="V415" s="22">
        <f t="shared" ref="V415" si="544">M415-P415</f>
        <v>0</v>
      </c>
      <c r="W415" s="21">
        <f t="shared" ref="W415" si="545">P415-Q415</f>
        <v>0</v>
      </c>
      <c r="X415" s="127">
        <f t="shared" ref="X415" si="546">P415/J415</f>
        <v>0.19355665891282758</v>
      </c>
    </row>
    <row r="416" spans="1:24" ht="21.95" customHeight="1" x14ac:dyDescent="0.2">
      <c r="A416" s="59" t="s">
        <v>272</v>
      </c>
      <c r="B416" s="60" t="s">
        <v>294</v>
      </c>
      <c r="C416" s="54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76"/>
      <c r="R416" s="21"/>
      <c r="S416" s="21"/>
      <c r="T416" s="21"/>
      <c r="U416" s="21"/>
      <c r="V416" s="21"/>
      <c r="W416" s="21"/>
      <c r="X416" s="117"/>
    </row>
    <row r="417" spans="1:24" ht="21.95" customHeight="1" x14ac:dyDescent="0.2">
      <c r="A417" s="61" t="s">
        <v>295</v>
      </c>
      <c r="B417" s="62" t="s">
        <v>484</v>
      </c>
      <c r="C417" s="62" t="s">
        <v>51</v>
      </c>
      <c r="D417" s="21">
        <v>10000000</v>
      </c>
      <c r="E417" s="21">
        <v>0</v>
      </c>
      <c r="F417" s="21">
        <v>0</v>
      </c>
      <c r="G417" s="21">
        <v>0</v>
      </c>
      <c r="H417" s="21">
        <v>0</v>
      </c>
      <c r="I417" s="21">
        <v>0</v>
      </c>
      <c r="J417" s="21">
        <v>10000000</v>
      </c>
      <c r="K417" s="21">
        <v>0</v>
      </c>
      <c r="L417" s="21">
        <v>0</v>
      </c>
      <c r="M417" s="21">
        <v>0</v>
      </c>
      <c r="N417" s="21">
        <v>0</v>
      </c>
      <c r="O417" s="21">
        <v>0</v>
      </c>
      <c r="P417" s="21">
        <v>0</v>
      </c>
      <c r="Q417" s="76">
        <f t="shared" si="518"/>
        <v>0</v>
      </c>
      <c r="R417" s="21">
        <v>0</v>
      </c>
      <c r="S417" s="21">
        <v>0</v>
      </c>
      <c r="T417" s="21">
        <v>0</v>
      </c>
      <c r="U417" s="21">
        <f t="shared" ref="U417" si="547">J417-M417</f>
        <v>10000000</v>
      </c>
      <c r="V417" s="22">
        <f t="shared" ref="V417" si="548">M417-P417</f>
        <v>0</v>
      </c>
      <c r="W417" s="21">
        <f t="shared" ref="W417" si="549">P417-Q417</f>
        <v>0</v>
      </c>
      <c r="X417" s="127">
        <f t="shared" ref="X417" si="550">P417/J417</f>
        <v>0</v>
      </c>
    </row>
    <row r="418" spans="1:24" ht="21.95" customHeight="1" x14ac:dyDescent="0.2">
      <c r="A418" s="59" t="s">
        <v>272</v>
      </c>
      <c r="B418" s="60" t="s">
        <v>504</v>
      </c>
      <c r="C418" s="54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76"/>
      <c r="R418" s="21"/>
      <c r="S418" s="21"/>
      <c r="T418" s="21"/>
      <c r="U418" s="21"/>
      <c r="V418" s="21"/>
      <c r="W418" s="21"/>
      <c r="X418" s="117"/>
    </row>
    <row r="419" spans="1:24" ht="21.95" customHeight="1" x14ac:dyDescent="0.2">
      <c r="A419" s="61" t="s">
        <v>495</v>
      </c>
      <c r="B419" s="62" t="s">
        <v>484</v>
      </c>
      <c r="C419" s="62" t="s">
        <v>51</v>
      </c>
      <c r="D419" s="21">
        <v>62702377</v>
      </c>
      <c r="E419" s="21">
        <v>0</v>
      </c>
      <c r="F419" s="21">
        <v>0</v>
      </c>
      <c r="G419" s="21">
        <v>0</v>
      </c>
      <c r="H419" s="21">
        <v>0</v>
      </c>
      <c r="I419" s="21">
        <v>0</v>
      </c>
      <c r="J419" s="21">
        <v>62702377</v>
      </c>
      <c r="K419" s="21">
        <v>0</v>
      </c>
      <c r="L419" s="21">
        <v>0</v>
      </c>
      <c r="M419" s="21">
        <v>3954984</v>
      </c>
      <c r="N419" s="21">
        <v>0</v>
      </c>
      <c r="O419" s="21">
        <v>0</v>
      </c>
      <c r="P419" s="21">
        <v>3954984</v>
      </c>
      <c r="Q419" s="76">
        <f t="shared" si="518"/>
        <v>3954984</v>
      </c>
      <c r="R419" s="21">
        <v>0</v>
      </c>
      <c r="S419" s="21">
        <v>3954984</v>
      </c>
      <c r="T419" s="21">
        <v>3954984</v>
      </c>
      <c r="U419" s="21">
        <f t="shared" ref="U419" si="551">J419-M419</f>
        <v>58747393</v>
      </c>
      <c r="V419" s="22">
        <f t="shared" ref="V419" si="552">M419-P419</f>
        <v>0</v>
      </c>
      <c r="W419" s="21">
        <f t="shared" ref="W419" si="553">P419-Q419</f>
        <v>0</v>
      </c>
      <c r="X419" s="127">
        <f t="shared" ref="X419" si="554">P419/J419</f>
        <v>6.3075503501246855E-2</v>
      </c>
    </row>
    <row r="420" spans="1:24" ht="21.95" customHeight="1" x14ac:dyDescent="0.2">
      <c r="A420" s="59" t="s">
        <v>272</v>
      </c>
      <c r="B420" s="60" t="s">
        <v>496</v>
      </c>
      <c r="C420" s="54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76"/>
      <c r="R420" s="21"/>
      <c r="S420" s="21"/>
      <c r="T420" s="21"/>
      <c r="U420" s="21"/>
      <c r="V420" s="21"/>
      <c r="W420" s="21"/>
      <c r="X420" s="117"/>
    </row>
    <row r="421" spans="1:24" ht="21.95" customHeight="1" x14ac:dyDescent="0.2">
      <c r="A421" s="61" t="s">
        <v>497</v>
      </c>
      <c r="B421" s="62" t="s">
        <v>498</v>
      </c>
      <c r="C421" s="62" t="s">
        <v>51</v>
      </c>
      <c r="D421" s="21">
        <v>46979175</v>
      </c>
      <c r="E421" s="21">
        <v>0</v>
      </c>
      <c r="F421" s="21">
        <v>0</v>
      </c>
      <c r="G421" s="21">
        <v>0</v>
      </c>
      <c r="H421" s="21">
        <v>25949750</v>
      </c>
      <c r="I421" s="21">
        <f>E421-F421+G421-H421</f>
        <v>-25949750</v>
      </c>
      <c r="J421" s="21">
        <f>D421+I421</f>
        <v>21029425</v>
      </c>
      <c r="K421" s="21">
        <v>0</v>
      </c>
      <c r="L421" s="21">
        <v>5551480</v>
      </c>
      <c r="M421" s="21">
        <v>5551480</v>
      </c>
      <c r="N421" s="21">
        <v>0</v>
      </c>
      <c r="O421" s="21">
        <v>5551480</v>
      </c>
      <c r="P421" s="21">
        <v>5551480</v>
      </c>
      <c r="Q421" s="76">
        <f t="shared" si="518"/>
        <v>0</v>
      </c>
      <c r="R421" s="21">
        <v>0</v>
      </c>
      <c r="S421" s="21">
        <v>0</v>
      </c>
      <c r="T421" s="21">
        <v>0</v>
      </c>
      <c r="U421" s="21">
        <f t="shared" ref="U421" si="555">J421-M421</f>
        <v>15477945</v>
      </c>
      <c r="V421" s="22">
        <f t="shared" ref="V421" si="556">M421-P421</f>
        <v>0</v>
      </c>
      <c r="W421" s="21">
        <f t="shared" ref="W421" si="557">P421-Q421</f>
        <v>5551480</v>
      </c>
      <c r="X421" s="127">
        <f t="shared" ref="X421" si="558">P421/J421</f>
        <v>0.26398629539324064</v>
      </c>
    </row>
    <row r="422" spans="1:24" ht="21.95" customHeight="1" x14ac:dyDescent="0.2">
      <c r="A422" s="59" t="s">
        <v>272</v>
      </c>
      <c r="B422" s="60" t="s">
        <v>505</v>
      </c>
      <c r="C422" s="54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76"/>
      <c r="R422" s="21"/>
      <c r="S422" s="21"/>
      <c r="T422" s="21"/>
      <c r="U422" s="21"/>
      <c r="V422" s="21"/>
      <c r="W422" s="21"/>
      <c r="X422" s="117"/>
    </row>
    <row r="423" spans="1:24" ht="21.95" customHeight="1" x14ac:dyDescent="0.2">
      <c r="A423" s="61" t="s">
        <v>500</v>
      </c>
      <c r="B423" s="62" t="s">
        <v>498</v>
      </c>
      <c r="C423" s="62" t="s">
        <v>51</v>
      </c>
      <c r="D423" s="21">
        <v>20000000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20000000</v>
      </c>
      <c r="K423" s="21">
        <v>0</v>
      </c>
      <c r="L423" s="21">
        <v>0</v>
      </c>
      <c r="M423" s="21">
        <v>0</v>
      </c>
      <c r="N423" s="21">
        <v>0</v>
      </c>
      <c r="O423" s="21">
        <v>0</v>
      </c>
      <c r="P423" s="21">
        <v>0</v>
      </c>
      <c r="Q423" s="76">
        <f t="shared" si="518"/>
        <v>0</v>
      </c>
      <c r="R423" s="21">
        <v>0</v>
      </c>
      <c r="S423" s="21">
        <v>0</v>
      </c>
      <c r="T423" s="21">
        <v>0</v>
      </c>
      <c r="U423" s="21">
        <f t="shared" ref="U423" si="559">J423-M423</f>
        <v>20000000</v>
      </c>
      <c r="V423" s="22">
        <f t="shared" ref="V423" si="560">M423-P423</f>
        <v>0</v>
      </c>
      <c r="W423" s="21">
        <f t="shared" ref="W423" si="561">P423-Q423</f>
        <v>0</v>
      </c>
      <c r="X423" s="127">
        <f t="shared" ref="X423" si="562">P423/J423</f>
        <v>0</v>
      </c>
    </row>
    <row r="424" spans="1:24" ht="15" customHeight="1" x14ac:dyDescent="0.2">
      <c r="A424" s="61"/>
      <c r="B424" s="53"/>
      <c r="C424" s="62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</row>
    <row r="425" spans="1:24" ht="15" customHeight="1" x14ac:dyDescent="0.2">
      <c r="A425" s="66">
        <v>2.2999999999999998</v>
      </c>
      <c r="B425" s="60" t="s">
        <v>270</v>
      </c>
      <c r="C425" s="62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</row>
    <row r="426" spans="1:24" ht="15" customHeight="1" x14ac:dyDescent="0.2">
      <c r="A426" s="59" t="s">
        <v>1598</v>
      </c>
      <c r="B426" s="60" t="s">
        <v>271</v>
      </c>
      <c r="C426" s="62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</row>
    <row r="427" spans="1:24" ht="15" customHeight="1" x14ac:dyDescent="0.2">
      <c r="A427" s="59" t="s">
        <v>1629</v>
      </c>
      <c r="B427" s="60" t="s">
        <v>168</v>
      </c>
      <c r="C427" s="62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</row>
    <row r="428" spans="1:24" ht="15" customHeight="1" x14ac:dyDescent="0.2">
      <c r="A428" s="59" t="s">
        <v>1583</v>
      </c>
      <c r="B428" s="60" t="s">
        <v>170</v>
      </c>
      <c r="C428" s="62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</row>
    <row r="429" spans="1:24" ht="24" customHeight="1" x14ac:dyDescent="0.2">
      <c r="A429" s="59" t="s">
        <v>1600</v>
      </c>
      <c r="B429" s="53" t="s">
        <v>1630</v>
      </c>
      <c r="C429" s="62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</row>
    <row r="430" spans="1:24" ht="21.95" customHeight="1" x14ac:dyDescent="0.2">
      <c r="A430" s="59" t="s">
        <v>272</v>
      </c>
      <c r="B430" s="64" t="s">
        <v>506</v>
      </c>
      <c r="C430" s="10" t="s">
        <v>507</v>
      </c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</row>
    <row r="431" spans="1:24" ht="21.95" customHeight="1" x14ac:dyDescent="0.2">
      <c r="A431" s="61" t="s">
        <v>508</v>
      </c>
      <c r="B431" s="62" t="s">
        <v>509</v>
      </c>
      <c r="C431" s="62" t="s">
        <v>51</v>
      </c>
      <c r="D431" s="21">
        <v>7660652</v>
      </c>
      <c r="E431" s="21">
        <v>0</v>
      </c>
      <c r="F431" s="21">
        <v>0</v>
      </c>
      <c r="G431" s="21">
        <v>0</v>
      </c>
      <c r="H431" s="21">
        <v>0</v>
      </c>
      <c r="I431" s="21">
        <v>0</v>
      </c>
      <c r="J431" s="21">
        <v>7660652</v>
      </c>
      <c r="K431" s="21">
        <v>0</v>
      </c>
      <c r="L431" s="21">
        <v>0</v>
      </c>
      <c r="M431" s="21">
        <v>0</v>
      </c>
      <c r="N431" s="21">
        <v>0</v>
      </c>
      <c r="O431" s="21">
        <v>0</v>
      </c>
      <c r="P431" s="21">
        <v>0</v>
      </c>
      <c r="Q431" s="76">
        <f t="shared" ref="Q431:Q439" si="563">R431+T431</f>
        <v>0</v>
      </c>
      <c r="R431" s="21">
        <v>0</v>
      </c>
      <c r="S431" s="21">
        <v>0</v>
      </c>
      <c r="T431" s="21">
        <v>0</v>
      </c>
      <c r="U431" s="21">
        <f t="shared" ref="U431" si="564">J431-M431</f>
        <v>7660652</v>
      </c>
      <c r="V431" s="22">
        <f t="shared" ref="V431" si="565">M431-P431</f>
        <v>0</v>
      </c>
      <c r="W431" s="21">
        <f t="shared" ref="W431" si="566">P431-Q431</f>
        <v>0</v>
      </c>
      <c r="X431" s="127">
        <f t="shared" ref="X431" si="567">P431/J431</f>
        <v>0</v>
      </c>
    </row>
    <row r="432" spans="1:24" ht="21.95" customHeight="1" x14ac:dyDescent="0.2">
      <c r="A432" s="59" t="s">
        <v>272</v>
      </c>
      <c r="B432" s="64" t="s">
        <v>510</v>
      </c>
      <c r="C432" s="10" t="s">
        <v>507</v>
      </c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76"/>
      <c r="R432" s="21"/>
      <c r="S432" s="21"/>
      <c r="T432" s="21"/>
      <c r="U432" s="21"/>
      <c r="V432" s="21"/>
      <c r="W432" s="21"/>
      <c r="X432" s="117"/>
    </row>
    <row r="433" spans="1:24" ht="21.95" customHeight="1" x14ac:dyDescent="0.2">
      <c r="A433" s="61" t="s">
        <v>511</v>
      </c>
      <c r="B433" s="65" t="s">
        <v>509</v>
      </c>
      <c r="C433" s="62" t="s">
        <v>51</v>
      </c>
      <c r="D433" s="21">
        <v>8544501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8544501</v>
      </c>
      <c r="K433" s="21">
        <v>0</v>
      </c>
      <c r="L433" s="21">
        <v>0</v>
      </c>
      <c r="M433" s="21">
        <v>0</v>
      </c>
      <c r="N433" s="21">
        <v>0</v>
      </c>
      <c r="O433" s="21">
        <v>0</v>
      </c>
      <c r="P433" s="21">
        <v>0</v>
      </c>
      <c r="Q433" s="76">
        <f t="shared" si="563"/>
        <v>0</v>
      </c>
      <c r="R433" s="21">
        <v>0</v>
      </c>
      <c r="S433" s="21">
        <v>0</v>
      </c>
      <c r="T433" s="21">
        <v>0</v>
      </c>
      <c r="U433" s="21">
        <f t="shared" ref="U433" si="568">J433-M433</f>
        <v>8544501</v>
      </c>
      <c r="V433" s="22">
        <f t="shared" ref="V433" si="569">M433-P433</f>
        <v>0</v>
      </c>
      <c r="W433" s="21">
        <f t="shared" ref="W433" si="570">P433-Q433</f>
        <v>0</v>
      </c>
      <c r="X433" s="127">
        <f t="shared" ref="X433" si="571">P433/J433</f>
        <v>0</v>
      </c>
    </row>
    <row r="434" spans="1:24" ht="46.5" customHeight="1" x14ac:dyDescent="0.2">
      <c r="A434" s="59" t="s">
        <v>272</v>
      </c>
      <c r="B434" s="64" t="s">
        <v>512</v>
      </c>
      <c r="C434" s="10" t="s">
        <v>507</v>
      </c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76">
        <f t="shared" si="563"/>
        <v>0</v>
      </c>
      <c r="R434" s="21"/>
      <c r="S434" s="21"/>
      <c r="T434" s="21"/>
      <c r="U434" s="21"/>
      <c r="V434" s="21"/>
      <c r="W434" s="21"/>
      <c r="X434" s="21"/>
    </row>
    <row r="435" spans="1:24" ht="46.5" customHeight="1" x14ac:dyDescent="0.2">
      <c r="A435" s="61" t="s">
        <v>513</v>
      </c>
      <c r="B435" s="65" t="s">
        <v>509</v>
      </c>
      <c r="C435" s="62" t="s">
        <v>51</v>
      </c>
      <c r="D435" s="21">
        <v>9843671</v>
      </c>
      <c r="E435" s="21">
        <v>0</v>
      </c>
      <c r="F435" s="21">
        <v>0</v>
      </c>
      <c r="G435" s="21">
        <v>0</v>
      </c>
      <c r="H435" s="21">
        <v>0</v>
      </c>
      <c r="I435" s="21">
        <v>0</v>
      </c>
      <c r="J435" s="21">
        <v>9843671</v>
      </c>
      <c r="K435" s="21">
        <v>0</v>
      </c>
      <c r="L435" s="21">
        <v>0</v>
      </c>
      <c r="M435" s="21">
        <v>0</v>
      </c>
      <c r="N435" s="21">
        <v>0</v>
      </c>
      <c r="O435" s="21">
        <v>0</v>
      </c>
      <c r="P435" s="21">
        <v>0</v>
      </c>
      <c r="Q435" s="76">
        <f t="shared" si="563"/>
        <v>0</v>
      </c>
      <c r="R435" s="21">
        <v>0</v>
      </c>
      <c r="S435" s="21">
        <v>0</v>
      </c>
      <c r="T435" s="21">
        <v>0</v>
      </c>
      <c r="U435" s="21">
        <f t="shared" ref="U435" si="572">J435-M435</f>
        <v>9843671</v>
      </c>
      <c r="V435" s="22">
        <f t="shared" ref="V435" si="573">M435-P435</f>
        <v>0</v>
      </c>
      <c r="W435" s="21">
        <f t="shared" ref="W435" si="574">P435-Q435</f>
        <v>0</v>
      </c>
      <c r="X435" s="127">
        <f t="shared" ref="X435" si="575">P435/J435</f>
        <v>0</v>
      </c>
    </row>
    <row r="436" spans="1:24" ht="49.5" customHeight="1" x14ac:dyDescent="0.2">
      <c r="A436" s="59" t="s">
        <v>272</v>
      </c>
      <c r="B436" s="53" t="s">
        <v>1631</v>
      </c>
      <c r="C436" s="62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76">
        <f t="shared" si="563"/>
        <v>0</v>
      </c>
      <c r="R436" s="21"/>
      <c r="S436" s="21"/>
      <c r="T436" s="21"/>
      <c r="U436" s="21"/>
      <c r="V436" s="21"/>
      <c r="W436" s="21"/>
      <c r="X436" s="21"/>
    </row>
    <row r="437" spans="1:24" ht="47.25" customHeight="1" x14ac:dyDescent="0.2">
      <c r="A437" s="61" t="s">
        <v>514</v>
      </c>
      <c r="B437" s="65" t="s">
        <v>515</v>
      </c>
      <c r="C437" s="62" t="s">
        <v>51</v>
      </c>
      <c r="D437" s="21">
        <v>3494746</v>
      </c>
      <c r="E437" s="21">
        <v>0</v>
      </c>
      <c r="F437" s="21">
        <v>0</v>
      </c>
      <c r="G437" s="21">
        <v>0</v>
      </c>
      <c r="H437" s="21">
        <v>0</v>
      </c>
      <c r="I437" s="21">
        <v>0</v>
      </c>
      <c r="J437" s="21">
        <v>3494746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76">
        <f t="shared" si="563"/>
        <v>0</v>
      </c>
      <c r="R437" s="21">
        <v>0</v>
      </c>
      <c r="S437" s="21">
        <v>0</v>
      </c>
      <c r="T437" s="21">
        <v>0</v>
      </c>
      <c r="U437" s="21">
        <f t="shared" ref="U437" si="576">J437-M437</f>
        <v>3494746</v>
      </c>
      <c r="V437" s="22">
        <f t="shared" ref="V437" si="577">M437-P437</f>
        <v>0</v>
      </c>
      <c r="W437" s="21">
        <f t="shared" ref="W437" si="578">P437-Q437</f>
        <v>0</v>
      </c>
      <c r="X437" s="127">
        <f t="shared" ref="X437" si="579">P437/J437</f>
        <v>0</v>
      </c>
    </row>
    <row r="438" spans="1:24" ht="57" customHeight="1" x14ac:dyDescent="0.2">
      <c r="A438" s="59" t="s">
        <v>272</v>
      </c>
      <c r="B438" s="53" t="s">
        <v>1632</v>
      </c>
      <c r="C438" s="62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76">
        <f t="shared" si="563"/>
        <v>0</v>
      </c>
      <c r="R438" s="21"/>
      <c r="S438" s="21"/>
      <c r="T438" s="21"/>
      <c r="U438" s="21"/>
      <c r="V438" s="21"/>
      <c r="W438" s="21"/>
      <c r="X438" s="21"/>
    </row>
    <row r="439" spans="1:24" ht="30" customHeight="1" x14ac:dyDescent="0.2">
      <c r="A439" s="61" t="s">
        <v>516</v>
      </c>
      <c r="B439" s="65" t="s">
        <v>515</v>
      </c>
      <c r="C439" s="62" t="s">
        <v>51</v>
      </c>
      <c r="D439" s="21">
        <v>3496480</v>
      </c>
      <c r="E439" s="21">
        <v>0</v>
      </c>
      <c r="F439" s="21">
        <v>0</v>
      </c>
      <c r="G439" s="21">
        <v>0</v>
      </c>
      <c r="H439" s="21">
        <v>0</v>
      </c>
      <c r="I439" s="21">
        <v>0</v>
      </c>
      <c r="J439" s="21">
        <v>3496480</v>
      </c>
      <c r="K439" s="21">
        <v>0</v>
      </c>
      <c r="L439" s="21">
        <v>0</v>
      </c>
      <c r="M439" s="21">
        <v>0</v>
      </c>
      <c r="N439" s="21">
        <v>0</v>
      </c>
      <c r="O439" s="21">
        <v>0</v>
      </c>
      <c r="P439" s="21">
        <v>0</v>
      </c>
      <c r="Q439" s="76">
        <f t="shared" si="563"/>
        <v>0</v>
      </c>
      <c r="R439" s="21">
        <v>0</v>
      </c>
      <c r="S439" s="21">
        <v>0</v>
      </c>
      <c r="T439" s="21">
        <v>0</v>
      </c>
      <c r="U439" s="21">
        <f t="shared" ref="U439" si="580">J439-M439</f>
        <v>3496480</v>
      </c>
      <c r="V439" s="22">
        <f t="shared" ref="V439" si="581">M439-P439</f>
        <v>0</v>
      </c>
      <c r="W439" s="21">
        <f t="shared" ref="W439" si="582">P439-Q439</f>
        <v>0</v>
      </c>
      <c r="X439" s="127">
        <f t="shared" ref="X439" si="583">P439/J439</f>
        <v>0</v>
      </c>
    </row>
    <row r="440" spans="1:24" ht="29.25" customHeight="1" x14ac:dyDescent="0.2">
      <c r="A440" s="67" t="s">
        <v>1604</v>
      </c>
      <c r="B440" s="53" t="s">
        <v>174</v>
      </c>
      <c r="C440" s="54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</row>
    <row r="441" spans="1:24" ht="21.95" customHeight="1" x14ac:dyDescent="0.2">
      <c r="A441" s="24"/>
      <c r="B441" s="53" t="s">
        <v>1641</v>
      </c>
      <c r="C441" s="54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</row>
    <row r="442" spans="1:24" ht="21.95" customHeight="1" x14ac:dyDescent="0.2">
      <c r="A442" s="59" t="s">
        <v>272</v>
      </c>
      <c r="B442" s="53" t="s">
        <v>1642</v>
      </c>
      <c r="C442" s="54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</row>
    <row r="443" spans="1:24" ht="21.95" customHeight="1" x14ac:dyDescent="0.2">
      <c r="A443" s="61" t="s">
        <v>517</v>
      </c>
      <c r="B443" s="62" t="s">
        <v>518</v>
      </c>
      <c r="C443" s="62" t="s">
        <v>519</v>
      </c>
      <c r="D443" s="21">
        <v>64280301</v>
      </c>
      <c r="E443" s="21">
        <v>0</v>
      </c>
      <c r="F443" s="21">
        <v>0</v>
      </c>
      <c r="G443" s="21">
        <v>0</v>
      </c>
      <c r="H443" s="21">
        <v>0</v>
      </c>
      <c r="I443" s="21">
        <v>0</v>
      </c>
      <c r="J443" s="21">
        <v>64280301</v>
      </c>
      <c r="K443" s="21">
        <v>0</v>
      </c>
      <c r="L443" s="21">
        <v>0</v>
      </c>
      <c r="M443" s="21">
        <v>0</v>
      </c>
      <c r="N443" s="21">
        <v>0</v>
      </c>
      <c r="O443" s="21">
        <v>0</v>
      </c>
      <c r="P443" s="21">
        <v>0</v>
      </c>
      <c r="Q443" s="76">
        <f t="shared" ref="Q443:Q444" si="584">R443+T443</f>
        <v>0</v>
      </c>
      <c r="R443" s="21">
        <v>0</v>
      </c>
      <c r="S443" s="21">
        <v>0</v>
      </c>
      <c r="T443" s="21">
        <v>0</v>
      </c>
      <c r="U443" s="21">
        <f t="shared" ref="U443:U444" si="585">J443-M443</f>
        <v>64280301</v>
      </c>
      <c r="V443" s="22">
        <f t="shared" ref="V443:V444" si="586">M443-P443</f>
        <v>0</v>
      </c>
      <c r="W443" s="21">
        <f t="shared" ref="W443:W444" si="587">P443-Q443</f>
        <v>0</v>
      </c>
      <c r="X443" s="127">
        <f t="shared" ref="X443:X444" si="588">P443/J443</f>
        <v>0</v>
      </c>
    </row>
    <row r="444" spans="1:24" ht="21.95" customHeight="1" x14ac:dyDescent="0.2">
      <c r="A444" s="61" t="s">
        <v>520</v>
      </c>
      <c r="B444" s="62" t="s">
        <v>521</v>
      </c>
      <c r="C444" s="62" t="s">
        <v>48</v>
      </c>
      <c r="D444" s="21">
        <v>954209367</v>
      </c>
      <c r="E444" s="21">
        <v>0</v>
      </c>
      <c r="F444" s="21">
        <v>0</v>
      </c>
      <c r="G444" s="21">
        <v>0</v>
      </c>
      <c r="H444" s="21">
        <v>0</v>
      </c>
      <c r="I444" s="21">
        <v>0</v>
      </c>
      <c r="J444" s="21">
        <v>954209367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76">
        <f t="shared" si="584"/>
        <v>0</v>
      </c>
      <c r="R444" s="21">
        <v>0</v>
      </c>
      <c r="S444" s="21">
        <v>0</v>
      </c>
      <c r="T444" s="21">
        <v>0</v>
      </c>
      <c r="U444" s="21">
        <f t="shared" si="585"/>
        <v>954209367</v>
      </c>
      <c r="V444" s="22">
        <f t="shared" si="586"/>
        <v>0</v>
      </c>
      <c r="W444" s="21">
        <f t="shared" si="587"/>
        <v>0</v>
      </c>
      <c r="X444" s="127">
        <f t="shared" si="588"/>
        <v>0</v>
      </c>
    </row>
    <row r="445" spans="1:24" ht="21.95" customHeight="1" x14ac:dyDescent="0.2">
      <c r="A445" s="59" t="s">
        <v>1584</v>
      </c>
      <c r="B445" s="60" t="s">
        <v>176</v>
      </c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" customHeight="1" x14ac:dyDescent="0.2">
      <c r="A446" s="59" t="s">
        <v>272</v>
      </c>
      <c r="B446" s="53" t="s">
        <v>522</v>
      </c>
      <c r="C446" s="10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</row>
    <row r="447" spans="1:24" ht="21.95" customHeight="1" x14ac:dyDescent="0.2">
      <c r="A447" s="61" t="s">
        <v>523</v>
      </c>
      <c r="B447" s="62" t="s">
        <v>524</v>
      </c>
      <c r="C447" s="62" t="s">
        <v>48</v>
      </c>
      <c r="D447" s="21">
        <v>370850571</v>
      </c>
      <c r="E447" s="21">
        <v>0</v>
      </c>
      <c r="F447" s="21">
        <v>0</v>
      </c>
      <c r="G447" s="21">
        <v>0</v>
      </c>
      <c r="H447" s="21">
        <v>0</v>
      </c>
      <c r="I447" s="21">
        <v>0</v>
      </c>
      <c r="J447" s="21">
        <v>370850571</v>
      </c>
      <c r="K447" s="21">
        <v>0</v>
      </c>
      <c r="L447" s="21">
        <v>0</v>
      </c>
      <c r="M447" s="21">
        <v>0</v>
      </c>
      <c r="N447" s="21">
        <v>0</v>
      </c>
      <c r="O447" s="21">
        <v>0</v>
      </c>
      <c r="P447" s="21">
        <v>0</v>
      </c>
      <c r="Q447" s="76">
        <f t="shared" ref="Q447:Q448" si="589">R447+T447</f>
        <v>0</v>
      </c>
      <c r="R447" s="21">
        <v>0</v>
      </c>
      <c r="S447" s="21">
        <v>0</v>
      </c>
      <c r="T447" s="21">
        <v>0</v>
      </c>
      <c r="U447" s="21">
        <f t="shared" ref="U447:U448" si="590">J447-M447</f>
        <v>370850571</v>
      </c>
      <c r="V447" s="22">
        <f t="shared" ref="V447:V448" si="591">M447-P447</f>
        <v>0</v>
      </c>
      <c r="W447" s="21">
        <f t="shared" ref="W447:W448" si="592">P447-Q447</f>
        <v>0</v>
      </c>
      <c r="X447" s="127">
        <f t="shared" ref="X447:X448" si="593">P447/J447</f>
        <v>0</v>
      </c>
    </row>
    <row r="448" spans="1:24" ht="21.95" customHeight="1" x14ac:dyDescent="0.2">
      <c r="A448" s="61" t="s">
        <v>525</v>
      </c>
      <c r="B448" s="62" t="s">
        <v>526</v>
      </c>
      <c r="C448" s="62" t="s">
        <v>48</v>
      </c>
      <c r="D448" s="21">
        <v>562418301</v>
      </c>
      <c r="E448" s="21">
        <v>0</v>
      </c>
      <c r="F448" s="21">
        <v>0</v>
      </c>
      <c r="G448" s="21">
        <v>0</v>
      </c>
      <c r="H448" s="21">
        <v>0</v>
      </c>
      <c r="I448" s="21">
        <v>0</v>
      </c>
      <c r="J448" s="21">
        <v>562418301</v>
      </c>
      <c r="K448" s="21">
        <v>0</v>
      </c>
      <c r="L448" s="21">
        <v>0</v>
      </c>
      <c r="M448" s="21">
        <v>0</v>
      </c>
      <c r="N448" s="21">
        <v>0</v>
      </c>
      <c r="O448" s="21">
        <v>0</v>
      </c>
      <c r="P448" s="21">
        <v>0</v>
      </c>
      <c r="Q448" s="76">
        <f t="shared" si="589"/>
        <v>0</v>
      </c>
      <c r="R448" s="21">
        <v>0</v>
      </c>
      <c r="S448" s="21">
        <v>0</v>
      </c>
      <c r="T448" s="21">
        <v>0</v>
      </c>
      <c r="U448" s="21">
        <f t="shared" si="590"/>
        <v>562418301</v>
      </c>
      <c r="V448" s="22">
        <f t="shared" si="591"/>
        <v>0</v>
      </c>
      <c r="W448" s="21">
        <f t="shared" si="592"/>
        <v>0</v>
      </c>
      <c r="X448" s="127">
        <f t="shared" si="593"/>
        <v>0</v>
      </c>
    </row>
    <row r="449" spans="1:24" ht="54.75" customHeight="1" x14ac:dyDescent="0.2">
      <c r="A449" s="59" t="s">
        <v>272</v>
      </c>
      <c r="B449" s="53" t="s">
        <v>1633</v>
      </c>
      <c r="C449" s="62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</row>
    <row r="450" spans="1:24" ht="21.95" customHeight="1" x14ac:dyDescent="0.2">
      <c r="A450" s="61" t="s">
        <v>527</v>
      </c>
      <c r="B450" s="62" t="s">
        <v>528</v>
      </c>
      <c r="C450" s="62" t="s">
        <v>48</v>
      </c>
      <c r="D450" s="21">
        <v>89003340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89003340</v>
      </c>
      <c r="K450" s="21">
        <v>0</v>
      </c>
      <c r="L450" s="21">
        <v>0</v>
      </c>
      <c r="M450" s="21">
        <v>0</v>
      </c>
      <c r="N450" s="21">
        <v>0</v>
      </c>
      <c r="O450" s="21">
        <v>0</v>
      </c>
      <c r="P450" s="21">
        <v>0</v>
      </c>
      <c r="Q450" s="76">
        <f t="shared" ref="Q450:Q464" si="594">R450+T450</f>
        <v>0</v>
      </c>
      <c r="R450" s="21">
        <v>0</v>
      </c>
      <c r="S450" s="21">
        <v>0</v>
      </c>
      <c r="T450" s="21">
        <v>0</v>
      </c>
      <c r="U450" s="21">
        <f t="shared" ref="U450" si="595">J450-M450</f>
        <v>89003340</v>
      </c>
      <c r="V450" s="22">
        <f t="shared" ref="V450" si="596">M450-P450</f>
        <v>0</v>
      </c>
      <c r="W450" s="21">
        <f t="shared" ref="W450" si="597">P450-Q450</f>
        <v>0</v>
      </c>
      <c r="X450" s="127">
        <f t="shared" ref="X450" si="598">P450/J450</f>
        <v>0</v>
      </c>
    </row>
    <row r="451" spans="1:24" ht="21.95" customHeight="1" x14ac:dyDescent="0.2">
      <c r="A451" s="60" t="s">
        <v>272</v>
      </c>
      <c r="B451" s="53" t="s">
        <v>1634</v>
      </c>
      <c r="C451" s="62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76">
        <f t="shared" si="594"/>
        <v>0</v>
      </c>
      <c r="R451" s="21"/>
      <c r="S451" s="21"/>
      <c r="T451" s="21"/>
      <c r="U451" s="21"/>
      <c r="V451" s="21"/>
      <c r="W451" s="21"/>
      <c r="X451" s="21"/>
    </row>
    <row r="452" spans="1:24" ht="21.95" customHeight="1" x14ac:dyDescent="0.2">
      <c r="A452" s="61" t="s">
        <v>529</v>
      </c>
      <c r="B452" s="62" t="s">
        <v>524</v>
      </c>
      <c r="C452" s="62" t="s">
        <v>48</v>
      </c>
      <c r="D452" s="21">
        <v>919050</v>
      </c>
      <c r="E452" s="21">
        <v>0</v>
      </c>
      <c r="F452" s="21">
        <v>0</v>
      </c>
      <c r="G452" s="21">
        <v>0</v>
      </c>
      <c r="H452" s="21">
        <v>0</v>
      </c>
      <c r="I452" s="21">
        <v>0</v>
      </c>
      <c r="J452" s="21">
        <v>919050</v>
      </c>
      <c r="K452" s="21">
        <v>0</v>
      </c>
      <c r="L452" s="21">
        <v>0</v>
      </c>
      <c r="M452" s="21">
        <v>0</v>
      </c>
      <c r="N452" s="21">
        <v>0</v>
      </c>
      <c r="O452" s="21">
        <v>0</v>
      </c>
      <c r="P452" s="21">
        <v>0</v>
      </c>
      <c r="Q452" s="76">
        <f t="shared" si="594"/>
        <v>0</v>
      </c>
      <c r="R452" s="21">
        <v>0</v>
      </c>
      <c r="S452" s="21">
        <v>0</v>
      </c>
      <c r="T452" s="21">
        <v>0</v>
      </c>
      <c r="U452" s="21">
        <f t="shared" ref="U452" si="599">J452-M452</f>
        <v>919050</v>
      </c>
      <c r="V452" s="22">
        <f t="shared" ref="V452" si="600">M452-P452</f>
        <v>0</v>
      </c>
      <c r="W452" s="21">
        <f t="shared" ref="W452" si="601">P452-Q452</f>
        <v>0</v>
      </c>
      <c r="X452" s="127">
        <f t="shared" ref="X452" si="602">P452/J452</f>
        <v>0</v>
      </c>
    </row>
    <row r="453" spans="1:24" ht="36" customHeight="1" x14ac:dyDescent="0.2">
      <c r="A453" s="59" t="s">
        <v>272</v>
      </c>
      <c r="B453" s="53" t="s">
        <v>1635</v>
      </c>
      <c r="C453" s="62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76">
        <f t="shared" si="594"/>
        <v>0</v>
      </c>
      <c r="R453" s="21"/>
      <c r="S453" s="21"/>
      <c r="T453" s="21"/>
      <c r="U453" s="21"/>
      <c r="V453" s="21"/>
      <c r="W453" s="21"/>
      <c r="X453" s="21"/>
    </row>
    <row r="454" spans="1:24" ht="35.25" customHeight="1" x14ac:dyDescent="0.2">
      <c r="A454" s="61" t="s">
        <v>530</v>
      </c>
      <c r="B454" s="62" t="s">
        <v>524</v>
      </c>
      <c r="C454" s="62" t="s">
        <v>48</v>
      </c>
      <c r="D454" s="21">
        <v>801600</v>
      </c>
      <c r="E454" s="21">
        <v>0</v>
      </c>
      <c r="F454" s="21">
        <v>0</v>
      </c>
      <c r="G454" s="21">
        <v>0</v>
      </c>
      <c r="H454" s="21">
        <v>0</v>
      </c>
      <c r="I454" s="21">
        <v>0</v>
      </c>
      <c r="J454" s="21">
        <v>801600</v>
      </c>
      <c r="K454" s="21">
        <v>0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76">
        <f t="shared" si="594"/>
        <v>0</v>
      </c>
      <c r="R454" s="21">
        <v>0</v>
      </c>
      <c r="S454" s="21">
        <v>0</v>
      </c>
      <c r="T454" s="21">
        <v>0</v>
      </c>
      <c r="U454" s="21">
        <f t="shared" ref="U454" si="603">J454-M454</f>
        <v>801600</v>
      </c>
      <c r="V454" s="22">
        <f t="shared" ref="V454" si="604">M454-P454</f>
        <v>0</v>
      </c>
      <c r="W454" s="21">
        <f t="shared" ref="W454" si="605">P454-Q454</f>
        <v>0</v>
      </c>
      <c r="X454" s="127">
        <f t="shared" ref="X454" si="606">P454/J454</f>
        <v>0</v>
      </c>
    </row>
    <row r="455" spans="1:24" ht="21.75" customHeight="1" x14ac:dyDescent="0.2">
      <c r="A455" s="59" t="s">
        <v>272</v>
      </c>
      <c r="B455" s="53" t="s">
        <v>1636</v>
      </c>
      <c r="C455" s="62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76">
        <f t="shared" si="594"/>
        <v>0</v>
      </c>
      <c r="R455" s="21"/>
      <c r="S455" s="21"/>
      <c r="T455" s="21"/>
      <c r="U455" s="21"/>
      <c r="V455" s="21"/>
      <c r="W455" s="21"/>
      <c r="X455" s="117"/>
    </row>
    <row r="456" spans="1:24" ht="21.95" customHeight="1" x14ac:dyDescent="0.2">
      <c r="A456" s="61" t="s">
        <v>531</v>
      </c>
      <c r="B456" s="62" t="s">
        <v>524</v>
      </c>
      <c r="C456" s="62" t="s">
        <v>48</v>
      </c>
      <c r="D456" s="21">
        <v>2848128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2848128</v>
      </c>
      <c r="K456" s="21">
        <v>0</v>
      </c>
      <c r="L456" s="21">
        <v>0</v>
      </c>
      <c r="M456" s="21">
        <v>0</v>
      </c>
      <c r="N456" s="21">
        <v>0</v>
      </c>
      <c r="O456" s="21">
        <v>0</v>
      </c>
      <c r="P456" s="21">
        <v>0</v>
      </c>
      <c r="Q456" s="76">
        <f t="shared" si="594"/>
        <v>0</v>
      </c>
      <c r="R456" s="21">
        <v>0</v>
      </c>
      <c r="S456" s="21">
        <v>0</v>
      </c>
      <c r="T456" s="21">
        <v>0</v>
      </c>
      <c r="U456" s="21">
        <f t="shared" ref="U456" si="607">J456-M456</f>
        <v>2848128</v>
      </c>
      <c r="V456" s="22">
        <f t="shared" ref="V456" si="608">M456-P456</f>
        <v>0</v>
      </c>
      <c r="W456" s="21">
        <f t="shared" ref="W456" si="609">P456-Q456</f>
        <v>0</v>
      </c>
      <c r="X456" s="127">
        <f t="shared" ref="X456" si="610">P456/J456</f>
        <v>0</v>
      </c>
    </row>
    <row r="457" spans="1:24" ht="21.95" customHeight="1" x14ac:dyDescent="0.2">
      <c r="A457" s="59" t="s">
        <v>272</v>
      </c>
      <c r="B457" s="53" t="s">
        <v>1637</v>
      </c>
      <c r="C457" s="62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76">
        <f t="shared" si="594"/>
        <v>0</v>
      </c>
      <c r="R457" s="21"/>
      <c r="S457" s="21"/>
      <c r="T457" s="21"/>
      <c r="U457" s="21"/>
      <c r="V457" s="21"/>
      <c r="W457" s="21"/>
      <c r="X457" s="117"/>
    </row>
    <row r="458" spans="1:24" ht="46.5" customHeight="1" x14ac:dyDescent="0.2">
      <c r="A458" s="61" t="s">
        <v>532</v>
      </c>
      <c r="B458" s="62" t="s">
        <v>533</v>
      </c>
      <c r="C458" s="62" t="s">
        <v>48</v>
      </c>
      <c r="D458" s="21">
        <v>13897640</v>
      </c>
      <c r="E458" s="21">
        <v>0</v>
      </c>
      <c r="F458" s="21">
        <v>0</v>
      </c>
      <c r="G458" s="21">
        <v>0</v>
      </c>
      <c r="H458" s="21">
        <v>0</v>
      </c>
      <c r="I458" s="21">
        <v>0</v>
      </c>
      <c r="J458" s="21">
        <v>13897640</v>
      </c>
      <c r="K458" s="21">
        <v>0</v>
      </c>
      <c r="L458" s="21">
        <v>0</v>
      </c>
      <c r="M458" s="21">
        <v>0</v>
      </c>
      <c r="N458" s="21">
        <v>0</v>
      </c>
      <c r="O458" s="21">
        <v>0</v>
      </c>
      <c r="P458" s="21">
        <v>0</v>
      </c>
      <c r="Q458" s="76">
        <f t="shared" si="594"/>
        <v>0</v>
      </c>
      <c r="R458" s="21">
        <v>0</v>
      </c>
      <c r="S458" s="21">
        <v>0</v>
      </c>
      <c r="T458" s="21">
        <v>0</v>
      </c>
      <c r="U458" s="21">
        <f t="shared" ref="U458" si="611">J458-M458</f>
        <v>13897640</v>
      </c>
      <c r="V458" s="22">
        <f t="shared" ref="V458" si="612">M458-P458</f>
        <v>0</v>
      </c>
      <c r="W458" s="21">
        <f t="shared" ref="W458" si="613">P458-Q458</f>
        <v>0</v>
      </c>
      <c r="X458" s="127">
        <f t="shared" ref="X458" si="614">P458/J458</f>
        <v>0</v>
      </c>
    </row>
    <row r="459" spans="1:24" ht="21.95" customHeight="1" x14ac:dyDescent="0.2">
      <c r="A459" s="59" t="s">
        <v>272</v>
      </c>
      <c r="B459" s="53" t="s">
        <v>1638</v>
      </c>
      <c r="C459" s="62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76">
        <f t="shared" si="594"/>
        <v>0</v>
      </c>
      <c r="R459" s="21"/>
      <c r="S459" s="21"/>
      <c r="T459" s="21"/>
      <c r="U459" s="21"/>
      <c r="V459" s="21"/>
      <c r="W459" s="21"/>
      <c r="X459" s="117"/>
    </row>
    <row r="460" spans="1:24" ht="21.95" customHeight="1" x14ac:dyDescent="0.2">
      <c r="A460" s="61" t="s">
        <v>534</v>
      </c>
      <c r="B460" s="62" t="s">
        <v>533</v>
      </c>
      <c r="C460" s="62" t="s">
        <v>48</v>
      </c>
      <c r="D460" s="21">
        <v>22302000</v>
      </c>
      <c r="E460" s="21">
        <v>0</v>
      </c>
      <c r="F460" s="21">
        <v>0</v>
      </c>
      <c r="G460" s="21">
        <v>0</v>
      </c>
      <c r="H460" s="21">
        <v>0</v>
      </c>
      <c r="I460" s="21">
        <v>0</v>
      </c>
      <c r="J460" s="21">
        <v>22302000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76">
        <f t="shared" si="594"/>
        <v>0</v>
      </c>
      <c r="R460" s="21">
        <v>0</v>
      </c>
      <c r="S460" s="21">
        <v>0</v>
      </c>
      <c r="T460" s="21">
        <v>0</v>
      </c>
      <c r="U460" s="21">
        <f t="shared" ref="U460" si="615">J460-M460</f>
        <v>22302000</v>
      </c>
      <c r="V460" s="22">
        <f t="shared" ref="V460" si="616">M460-P460</f>
        <v>0</v>
      </c>
      <c r="W460" s="21">
        <f t="shared" ref="W460" si="617">P460-Q460</f>
        <v>0</v>
      </c>
      <c r="X460" s="127">
        <f t="shared" ref="X460" si="618">P460/J460</f>
        <v>0</v>
      </c>
    </row>
    <row r="461" spans="1:24" ht="39" customHeight="1" x14ac:dyDescent="0.2">
      <c r="A461" s="59" t="s">
        <v>272</v>
      </c>
      <c r="B461" s="53" t="s">
        <v>1639</v>
      </c>
      <c r="C461" s="62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76">
        <f t="shared" si="594"/>
        <v>0</v>
      </c>
      <c r="R461" s="21"/>
      <c r="S461" s="21"/>
      <c r="T461" s="21"/>
      <c r="U461" s="21"/>
      <c r="V461" s="21"/>
      <c r="W461" s="21"/>
      <c r="X461" s="117"/>
    </row>
    <row r="462" spans="1:24" ht="21.95" customHeight="1" x14ac:dyDescent="0.2">
      <c r="A462" s="61" t="s">
        <v>535</v>
      </c>
      <c r="B462" s="62" t="s">
        <v>536</v>
      </c>
      <c r="C462" s="62" t="s">
        <v>48</v>
      </c>
      <c r="D462" s="21">
        <v>225000000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225000000</v>
      </c>
      <c r="K462" s="21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76">
        <f t="shared" si="594"/>
        <v>0</v>
      </c>
      <c r="R462" s="21">
        <v>0</v>
      </c>
      <c r="S462" s="21">
        <v>0</v>
      </c>
      <c r="T462" s="21">
        <v>0</v>
      </c>
      <c r="U462" s="21">
        <f t="shared" ref="U462" si="619">J462-M462</f>
        <v>225000000</v>
      </c>
      <c r="V462" s="22">
        <f t="shared" ref="V462" si="620">M462-P462</f>
        <v>0</v>
      </c>
      <c r="W462" s="21">
        <f t="shared" ref="W462" si="621">P462-Q462</f>
        <v>0</v>
      </c>
      <c r="X462" s="127">
        <f t="shared" ref="X462" si="622">P462/J462</f>
        <v>0</v>
      </c>
    </row>
    <row r="463" spans="1:24" ht="21.95" customHeight="1" x14ac:dyDescent="0.2">
      <c r="A463" s="68" t="s">
        <v>272</v>
      </c>
      <c r="B463" s="53" t="s">
        <v>1640</v>
      </c>
      <c r="C463" s="62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76">
        <f t="shared" si="594"/>
        <v>0</v>
      </c>
      <c r="R463" s="21"/>
      <c r="S463" s="21"/>
      <c r="T463" s="21"/>
      <c r="U463" s="21"/>
      <c r="V463" s="21"/>
      <c r="W463" s="21"/>
      <c r="X463" s="117"/>
    </row>
    <row r="464" spans="1:24" ht="21.95" customHeight="1" x14ac:dyDescent="0.2">
      <c r="A464" s="61" t="s">
        <v>537</v>
      </c>
      <c r="B464" s="62" t="s">
        <v>536</v>
      </c>
      <c r="C464" s="62" t="s">
        <v>48</v>
      </c>
      <c r="D464" s="21">
        <v>225000000</v>
      </c>
      <c r="E464" s="21">
        <v>0</v>
      </c>
      <c r="F464" s="21">
        <v>0</v>
      </c>
      <c r="G464" s="21">
        <v>0</v>
      </c>
      <c r="H464" s="21">
        <v>0</v>
      </c>
      <c r="I464" s="21">
        <v>0</v>
      </c>
      <c r="J464" s="21">
        <v>225000000</v>
      </c>
      <c r="K464" s="21">
        <v>0</v>
      </c>
      <c r="L464" s="21">
        <v>0</v>
      </c>
      <c r="M464" s="21">
        <v>0</v>
      </c>
      <c r="N464" s="21">
        <v>0</v>
      </c>
      <c r="O464" s="21">
        <v>0</v>
      </c>
      <c r="P464" s="21">
        <v>0</v>
      </c>
      <c r="Q464" s="76">
        <f t="shared" si="594"/>
        <v>0</v>
      </c>
      <c r="R464" s="21">
        <v>0</v>
      </c>
      <c r="S464" s="21">
        <v>0</v>
      </c>
      <c r="T464" s="21">
        <v>0</v>
      </c>
      <c r="U464" s="21">
        <f t="shared" ref="U464" si="623">J464-M464</f>
        <v>225000000</v>
      </c>
      <c r="V464" s="22">
        <f t="shared" ref="V464" si="624">M464-P464</f>
        <v>0</v>
      </c>
      <c r="W464" s="21">
        <f t="shared" ref="W464" si="625">P464-Q464</f>
        <v>0</v>
      </c>
      <c r="X464" s="127">
        <f t="shared" ref="X464" si="626">P464/J464</f>
        <v>0</v>
      </c>
    </row>
    <row r="465" spans="1:24" ht="15" customHeight="1" x14ac:dyDescent="0.2">
      <c r="A465" s="57" t="s">
        <v>1585</v>
      </c>
      <c r="B465" s="59" t="s">
        <v>178</v>
      </c>
      <c r="C465" s="54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</row>
    <row r="466" spans="1:24" ht="14.25" customHeight="1" x14ac:dyDescent="0.2">
      <c r="A466" s="41" t="s">
        <v>1601</v>
      </c>
      <c r="B466" s="60" t="s">
        <v>180</v>
      </c>
      <c r="C466" s="54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</row>
    <row r="467" spans="1:24" ht="36.75" customHeight="1" x14ac:dyDescent="0.2">
      <c r="A467" s="41"/>
      <c r="B467" s="53" t="s">
        <v>1643</v>
      </c>
      <c r="C467" s="54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</row>
    <row r="468" spans="1:24" ht="21.95" customHeight="1" x14ac:dyDescent="0.2">
      <c r="A468" s="47" t="s">
        <v>272</v>
      </c>
      <c r="B468" s="64" t="s">
        <v>538</v>
      </c>
      <c r="C468" s="54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</row>
    <row r="469" spans="1:24" ht="37.5" customHeight="1" x14ac:dyDescent="0.2">
      <c r="A469" s="61" t="s">
        <v>539</v>
      </c>
      <c r="B469" s="65" t="s">
        <v>540</v>
      </c>
      <c r="C469" s="62" t="s">
        <v>48</v>
      </c>
      <c r="D469" s="21">
        <v>8600000000</v>
      </c>
      <c r="E469" s="21">
        <v>0</v>
      </c>
      <c r="F469" s="21">
        <v>0</v>
      </c>
      <c r="G469" s="21">
        <v>0</v>
      </c>
      <c r="H469" s="21">
        <v>54000000</v>
      </c>
      <c r="I469" s="21">
        <f>E469-F469+G469-H469</f>
        <v>-54000000</v>
      </c>
      <c r="J469" s="21">
        <f>D469+I469</f>
        <v>8546000000</v>
      </c>
      <c r="K469" s="21">
        <v>0</v>
      </c>
      <c r="L469" s="21">
        <v>0</v>
      </c>
      <c r="M469" s="21">
        <v>0</v>
      </c>
      <c r="N469" s="21">
        <v>0</v>
      </c>
      <c r="O469" s="21">
        <v>0</v>
      </c>
      <c r="P469" s="21">
        <v>0</v>
      </c>
      <c r="Q469" s="76">
        <f t="shared" ref="Q469:Q471" si="627">R469+T469</f>
        <v>0</v>
      </c>
      <c r="R469" s="21">
        <v>0</v>
      </c>
      <c r="S469" s="21">
        <v>0</v>
      </c>
      <c r="T469" s="21">
        <v>0</v>
      </c>
      <c r="U469" s="21">
        <f t="shared" ref="U469:U471" si="628">J469-M469</f>
        <v>8546000000</v>
      </c>
      <c r="V469" s="22">
        <f t="shared" ref="V469:V471" si="629">M469-P469</f>
        <v>0</v>
      </c>
      <c r="W469" s="21">
        <f t="shared" ref="W469:W471" si="630">P469-Q469</f>
        <v>0</v>
      </c>
      <c r="X469" s="127">
        <f t="shared" ref="X469:X471" si="631">P469/J469</f>
        <v>0</v>
      </c>
    </row>
    <row r="470" spans="1:24" ht="36.75" customHeight="1" x14ac:dyDescent="0.2">
      <c r="A470" s="61" t="s">
        <v>541</v>
      </c>
      <c r="B470" s="65" t="s">
        <v>542</v>
      </c>
      <c r="C470" s="62" t="s">
        <v>519</v>
      </c>
      <c r="D470" s="21">
        <v>64280301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64280301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76">
        <f t="shared" si="627"/>
        <v>0</v>
      </c>
      <c r="R470" s="21">
        <v>0</v>
      </c>
      <c r="S470" s="21">
        <v>0</v>
      </c>
      <c r="T470" s="21">
        <v>0</v>
      </c>
      <c r="U470" s="21">
        <f t="shared" si="628"/>
        <v>64280301</v>
      </c>
      <c r="V470" s="22">
        <f t="shared" si="629"/>
        <v>0</v>
      </c>
      <c r="W470" s="21">
        <f t="shared" si="630"/>
        <v>0</v>
      </c>
      <c r="X470" s="127">
        <f t="shared" si="631"/>
        <v>0</v>
      </c>
    </row>
    <row r="471" spans="1:24" ht="39" customHeight="1" x14ac:dyDescent="0.2">
      <c r="A471" s="61" t="s">
        <v>543</v>
      </c>
      <c r="B471" s="65" t="s">
        <v>544</v>
      </c>
      <c r="C471" s="62" t="s">
        <v>48</v>
      </c>
      <c r="D471" s="21">
        <v>1840495999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1840495999</v>
      </c>
      <c r="K471" s="21">
        <v>0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76">
        <f t="shared" si="627"/>
        <v>0</v>
      </c>
      <c r="R471" s="21">
        <v>0</v>
      </c>
      <c r="S471" s="21">
        <v>0</v>
      </c>
      <c r="T471" s="21">
        <v>0</v>
      </c>
      <c r="U471" s="21">
        <f t="shared" si="628"/>
        <v>1840495999</v>
      </c>
      <c r="V471" s="22">
        <f t="shared" si="629"/>
        <v>0</v>
      </c>
      <c r="W471" s="21">
        <f t="shared" si="630"/>
        <v>0</v>
      </c>
      <c r="X471" s="127">
        <f t="shared" si="631"/>
        <v>0</v>
      </c>
    </row>
    <row r="472" spans="1:24" x14ac:dyDescent="0.2">
      <c r="A472" s="59" t="s">
        <v>272</v>
      </c>
      <c r="B472" s="64" t="s">
        <v>180</v>
      </c>
      <c r="C472" s="62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76"/>
      <c r="R472" s="21"/>
      <c r="S472" s="21"/>
      <c r="T472" s="21"/>
      <c r="U472" s="21"/>
      <c r="V472" s="21"/>
      <c r="W472" s="21"/>
      <c r="X472" s="117"/>
    </row>
    <row r="473" spans="1:24" x14ac:dyDescent="0.2">
      <c r="A473" s="61" t="s">
        <v>1759</v>
      </c>
      <c r="B473" s="65" t="s">
        <v>1760</v>
      </c>
      <c r="C473" s="62"/>
      <c r="D473" s="21">
        <v>0</v>
      </c>
      <c r="E473" s="21"/>
      <c r="F473" s="21"/>
      <c r="G473" s="21">
        <v>54000000</v>
      </c>
      <c r="H473" s="21">
        <v>0</v>
      </c>
      <c r="I473" s="21">
        <f>E473-F473+G473-H473</f>
        <v>54000000</v>
      </c>
      <c r="J473" s="21">
        <f>D473+I473</f>
        <v>54000000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76">
        <v>0</v>
      </c>
      <c r="R473" s="21">
        <v>0</v>
      </c>
      <c r="S473" s="21">
        <v>0</v>
      </c>
      <c r="T473" s="21">
        <v>0</v>
      </c>
      <c r="U473" s="21">
        <f t="shared" ref="U473" si="632">J473-M473</f>
        <v>54000000</v>
      </c>
      <c r="V473" s="22">
        <f t="shared" ref="V473" si="633">M473-P473</f>
        <v>0</v>
      </c>
      <c r="W473" s="21">
        <f t="shared" ref="W473" si="634">P473-Q473</f>
        <v>0</v>
      </c>
      <c r="X473" s="127">
        <f t="shared" ref="X473" si="635">P473/J473</f>
        <v>0</v>
      </c>
    </row>
    <row r="474" spans="1:24" ht="36" customHeight="1" x14ac:dyDescent="0.2">
      <c r="A474" s="57" t="s">
        <v>1602</v>
      </c>
      <c r="B474" s="53" t="s">
        <v>306</v>
      </c>
      <c r="C474" s="62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</row>
    <row r="475" spans="1:24" ht="33.75" customHeight="1" x14ac:dyDescent="0.2">
      <c r="A475" s="59" t="s">
        <v>272</v>
      </c>
      <c r="B475" s="64" t="s">
        <v>545</v>
      </c>
      <c r="C475" s="54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</row>
    <row r="476" spans="1:24" ht="21.95" customHeight="1" x14ac:dyDescent="0.2">
      <c r="A476" s="61" t="s">
        <v>546</v>
      </c>
      <c r="B476" s="65" t="s">
        <v>547</v>
      </c>
      <c r="C476" s="62" t="s">
        <v>48</v>
      </c>
      <c r="D476" s="21">
        <v>5677311514</v>
      </c>
      <c r="E476" s="21">
        <v>0</v>
      </c>
      <c r="F476" s="21">
        <v>0</v>
      </c>
      <c r="G476" s="21">
        <v>0</v>
      </c>
      <c r="H476" s="21">
        <v>0</v>
      </c>
      <c r="I476" s="21">
        <v>0</v>
      </c>
      <c r="J476" s="21">
        <v>5677311514</v>
      </c>
      <c r="K476" s="21">
        <v>0</v>
      </c>
      <c r="L476" s="21">
        <v>0</v>
      </c>
      <c r="M476" s="21">
        <v>5636408466</v>
      </c>
      <c r="N476" s="21">
        <v>0</v>
      </c>
      <c r="O476" s="21">
        <v>0</v>
      </c>
      <c r="P476" s="21">
        <v>5636408465</v>
      </c>
      <c r="Q476" s="76">
        <f t="shared" ref="Q476:Q480" si="636">R476+T476</f>
        <v>0</v>
      </c>
      <c r="R476" s="21">
        <v>0</v>
      </c>
      <c r="S476" s="21">
        <v>0</v>
      </c>
      <c r="T476" s="21">
        <v>0</v>
      </c>
      <c r="U476" s="21">
        <f t="shared" ref="U476" si="637">J476-M476</f>
        <v>40903048</v>
      </c>
      <c r="V476" s="22">
        <f t="shared" ref="V476" si="638">M476-P476</f>
        <v>1</v>
      </c>
      <c r="W476" s="21">
        <f t="shared" ref="W476" si="639">P476-Q476</f>
        <v>5636408465</v>
      </c>
      <c r="X476" s="127">
        <f t="shared" ref="X476" si="640">P476/J476</f>
        <v>0.99279534883736165</v>
      </c>
    </row>
    <row r="477" spans="1:24" ht="21.95" customHeight="1" x14ac:dyDescent="0.2">
      <c r="A477" s="68" t="s">
        <v>272</v>
      </c>
      <c r="B477" s="53" t="s">
        <v>1644</v>
      </c>
      <c r="C477" s="62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76">
        <f t="shared" si="636"/>
        <v>0</v>
      </c>
      <c r="R477" s="21"/>
      <c r="S477" s="21"/>
      <c r="T477" s="21"/>
      <c r="U477" s="21"/>
      <c r="V477" s="21"/>
      <c r="W477" s="21"/>
      <c r="X477" s="21"/>
    </row>
    <row r="478" spans="1:24" ht="45.75" customHeight="1" x14ac:dyDescent="0.2">
      <c r="A478" s="61" t="s">
        <v>548</v>
      </c>
      <c r="B478" s="65" t="s">
        <v>509</v>
      </c>
      <c r="C478" s="62" t="s">
        <v>51</v>
      </c>
      <c r="D478" s="21">
        <v>5000000</v>
      </c>
      <c r="E478" s="21">
        <v>0</v>
      </c>
      <c r="F478" s="21">
        <v>0</v>
      </c>
      <c r="G478" s="21">
        <v>0</v>
      </c>
      <c r="H478" s="21">
        <v>0</v>
      </c>
      <c r="I478" s="21">
        <v>0</v>
      </c>
      <c r="J478" s="21">
        <v>5000000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>
        <v>0</v>
      </c>
      <c r="Q478" s="76">
        <f t="shared" si="636"/>
        <v>0</v>
      </c>
      <c r="R478" s="21">
        <v>0</v>
      </c>
      <c r="S478" s="21">
        <v>0</v>
      </c>
      <c r="T478" s="21">
        <v>0</v>
      </c>
      <c r="U478" s="21">
        <f t="shared" ref="U478" si="641">J478-M478</f>
        <v>5000000</v>
      </c>
      <c r="V478" s="22">
        <f t="shared" ref="V478" si="642">M478-P478</f>
        <v>0</v>
      </c>
      <c r="W478" s="21">
        <f t="shared" ref="W478" si="643">P478-Q478</f>
        <v>0</v>
      </c>
      <c r="X478" s="127">
        <f t="shared" ref="X478" si="644">P478/J478</f>
        <v>0</v>
      </c>
    </row>
    <row r="479" spans="1:24" ht="21.95" customHeight="1" x14ac:dyDescent="0.2">
      <c r="A479" s="68" t="s">
        <v>272</v>
      </c>
      <c r="B479" s="53" t="s">
        <v>1645</v>
      </c>
      <c r="C479" s="62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76">
        <f t="shared" si="636"/>
        <v>0</v>
      </c>
      <c r="R479" s="21"/>
      <c r="S479" s="21"/>
      <c r="T479" s="21"/>
      <c r="U479" s="21"/>
      <c r="V479" s="21"/>
      <c r="W479" s="21"/>
      <c r="X479" s="21"/>
    </row>
    <row r="480" spans="1:24" ht="45" customHeight="1" x14ac:dyDescent="0.2">
      <c r="A480" s="61" t="s">
        <v>549</v>
      </c>
      <c r="B480" s="65" t="s">
        <v>509</v>
      </c>
      <c r="C480" s="62" t="s">
        <v>51</v>
      </c>
      <c r="D480" s="21">
        <v>5000000</v>
      </c>
      <c r="E480" s="21">
        <v>0</v>
      </c>
      <c r="F480" s="21">
        <v>0</v>
      </c>
      <c r="G480" s="21">
        <v>0</v>
      </c>
      <c r="H480" s="21">
        <v>0</v>
      </c>
      <c r="I480" s="21">
        <v>0</v>
      </c>
      <c r="J480" s="21">
        <v>5000000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76">
        <f t="shared" si="636"/>
        <v>0</v>
      </c>
      <c r="R480" s="21">
        <v>0</v>
      </c>
      <c r="S480" s="21">
        <v>0</v>
      </c>
      <c r="T480" s="21">
        <v>0</v>
      </c>
      <c r="U480" s="21">
        <f t="shared" ref="U480" si="645">J480-M480</f>
        <v>5000000</v>
      </c>
      <c r="V480" s="22">
        <f t="shared" ref="V480" si="646">M480-P480</f>
        <v>0</v>
      </c>
      <c r="W480" s="21">
        <f t="shared" ref="W480" si="647">P480-Q480</f>
        <v>0</v>
      </c>
      <c r="X480" s="127">
        <f t="shared" ref="X480" si="648">P480/J480</f>
        <v>0</v>
      </c>
    </row>
    <row r="481" spans="1:24" ht="58.5" customHeight="1" x14ac:dyDescent="0.2">
      <c r="A481" s="59" t="s">
        <v>272</v>
      </c>
      <c r="B481" s="53" t="s">
        <v>1646</v>
      </c>
      <c r="C481" s="62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</row>
    <row r="482" spans="1:24" ht="21.95" customHeight="1" x14ac:dyDescent="0.2">
      <c r="A482" s="61" t="s">
        <v>550</v>
      </c>
      <c r="B482" s="65" t="s">
        <v>551</v>
      </c>
      <c r="C482" s="62" t="s">
        <v>48</v>
      </c>
      <c r="D482" s="21">
        <v>16148309392</v>
      </c>
      <c r="E482" s="21">
        <v>0</v>
      </c>
      <c r="F482" s="21">
        <v>0</v>
      </c>
      <c r="G482" s="21">
        <v>0</v>
      </c>
      <c r="H482" s="21">
        <v>0</v>
      </c>
      <c r="I482" s="21">
        <v>0</v>
      </c>
      <c r="J482" s="21">
        <v>16148309392</v>
      </c>
      <c r="K482" s="21">
        <v>0</v>
      </c>
      <c r="L482" s="21">
        <v>0</v>
      </c>
      <c r="M482" s="21">
        <v>15026520027.5</v>
      </c>
      <c r="N482" s="21">
        <v>0</v>
      </c>
      <c r="O482" s="21">
        <v>0</v>
      </c>
      <c r="P482" s="21">
        <v>15026520027.5</v>
      </c>
      <c r="Q482" s="76">
        <f t="shared" ref="Q482:Q486" si="649">R482+T482</f>
        <v>0</v>
      </c>
      <c r="R482" s="21">
        <v>0</v>
      </c>
      <c r="S482" s="21">
        <v>0</v>
      </c>
      <c r="T482" s="21">
        <v>0</v>
      </c>
      <c r="U482" s="21">
        <f t="shared" ref="U482:U486" si="650">J482-M482</f>
        <v>1121789364.5</v>
      </c>
      <c r="V482" s="22">
        <f t="shared" ref="V482:V486" si="651">M482-P482</f>
        <v>0</v>
      </c>
      <c r="W482" s="21">
        <f t="shared" ref="W482:W486" si="652">P482-Q482</f>
        <v>15026520027.5</v>
      </c>
      <c r="X482" s="127">
        <f t="shared" ref="X482:X486" si="653">P482/J482</f>
        <v>0.93053208622224293</v>
      </c>
    </row>
    <row r="483" spans="1:24" ht="21.95" customHeight="1" x14ac:dyDescent="0.2">
      <c r="A483" s="61" t="s">
        <v>552</v>
      </c>
      <c r="B483" s="65" t="s">
        <v>553</v>
      </c>
      <c r="C483" s="62" t="s">
        <v>308</v>
      </c>
      <c r="D483" s="21">
        <v>8000000000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8000000000</v>
      </c>
      <c r="K483" s="21">
        <v>0</v>
      </c>
      <c r="L483" s="21">
        <v>0</v>
      </c>
      <c r="M483" s="21">
        <v>8000000000</v>
      </c>
      <c r="N483" s="21">
        <v>0</v>
      </c>
      <c r="O483" s="21">
        <v>0</v>
      </c>
      <c r="P483" s="21">
        <v>8000000000</v>
      </c>
      <c r="Q483" s="76">
        <f t="shared" si="649"/>
        <v>0</v>
      </c>
      <c r="R483" s="21">
        <v>0</v>
      </c>
      <c r="S483" s="21">
        <v>0</v>
      </c>
      <c r="T483" s="21">
        <v>0</v>
      </c>
      <c r="U483" s="21">
        <f t="shared" si="650"/>
        <v>0</v>
      </c>
      <c r="V483" s="22">
        <f t="shared" si="651"/>
        <v>0</v>
      </c>
      <c r="W483" s="21">
        <f t="shared" si="652"/>
        <v>8000000000</v>
      </c>
      <c r="X483" s="127">
        <f t="shared" si="653"/>
        <v>1</v>
      </c>
    </row>
    <row r="484" spans="1:24" ht="21.95" customHeight="1" x14ac:dyDescent="0.2">
      <c r="A484" s="61" t="s">
        <v>554</v>
      </c>
      <c r="B484" s="65" t="s">
        <v>555</v>
      </c>
      <c r="C484" s="62" t="s">
        <v>309</v>
      </c>
      <c r="D484" s="21">
        <v>1045447751</v>
      </c>
      <c r="E484" s="21">
        <v>0</v>
      </c>
      <c r="F484" s="21">
        <v>0</v>
      </c>
      <c r="G484" s="21">
        <v>0</v>
      </c>
      <c r="H484" s="21">
        <v>0</v>
      </c>
      <c r="I484" s="21">
        <v>0</v>
      </c>
      <c r="J484" s="21">
        <v>1045447751</v>
      </c>
      <c r="K484" s="21">
        <v>0</v>
      </c>
      <c r="L484" s="21">
        <v>0</v>
      </c>
      <c r="M484" s="21">
        <v>1045447751</v>
      </c>
      <c r="N484" s="21">
        <v>0</v>
      </c>
      <c r="O484" s="21">
        <v>0</v>
      </c>
      <c r="P484" s="21">
        <v>1045447751</v>
      </c>
      <c r="Q484" s="76">
        <f t="shared" si="649"/>
        <v>0</v>
      </c>
      <c r="R484" s="21">
        <v>0</v>
      </c>
      <c r="S484" s="21">
        <v>0</v>
      </c>
      <c r="T484" s="21">
        <v>0</v>
      </c>
      <c r="U484" s="21">
        <f t="shared" si="650"/>
        <v>0</v>
      </c>
      <c r="V484" s="22">
        <f t="shared" si="651"/>
        <v>0</v>
      </c>
      <c r="W484" s="21">
        <f t="shared" si="652"/>
        <v>1045447751</v>
      </c>
      <c r="X484" s="127">
        <f t="shared" si="653"/>
        <v>1</v>
      </c>
    </row>
    <row r="485" spans="1:24" ht="21.95" customHeight="1" x14ac:dyDescent="0.2">
      <c r="A485" s="61" t="s">
        <v>556</v>
      </c>
      <c r="B485" s="65" t="s">
        <v>557</v>
      </c>
      <c r="C485" s="62" t="s">
        <v>310</v>
      </c>
      <c r="D485" s="21">
        <v>1945742510</v>
      </c>
      <c r="E485" s="21">
        <v>0</v>
      </c>
      <c r="F485" s="21">
        <v>0</v>
      </c>
      <c r="G485" s="21">
        <v>0</v>
      </c>
      <c r="H485" s="21">
        <v>0</v>
      </c>
      <c r="I485" s="21">
        <v>0</v>
      </c>
      <c r="J485" s="21">
        <v>1945742510</v>
      </c>
      <c r="K485" s="21">
        <v>0</v>
      </c>
      <c r="L485" s="21">
        <v>0</v>
      </c>
      <c r="M485" s="21">
        <v>1945742510</v>
      </c>
      <c r="N485" s="21">
        <v>0</v>
      </c>
      <c r="O485" s="21">
        <v>0</v>
      </c>
      <c r="P485" s="21">
        <v>1945742510</v>
      </c>
      <c r="Q485" s="76">
        <f t="shared" si="649"/>
        <v>0</v>
      </c>
      <c r="R485" s="21">
        <v>0</v>
      </c>
      <c r="S485" s="21">
        <v>0</v>
      </c>
      <c r="T485" s="21">
        <v>0</v>
      </c>
      <c r="U485" s="21">
        <f t="shared" si="650"/>
        <v>0</v>
      </c>
      <c r="V485" s="22">
        <f t="shared" si="651"/>
        <v>0</v>
      </c>
      <c r="W485" s="21">
        <f t="shared" si="652"/>
        <v>1945742510</v>
      </c>
      <c r="X485" s="127">
        <f t="shared" si="653"/>
        <v>1</v>
      </c>
    </row>
    <row r="486" spans="1:24" ht="21.95" customHeight="1" x14ac:dyDescent="0.2">
      <c r="A486" s="61" t="s">
        <v>558</v>
      </c>
      <c r="B486" s="65" t="s">
        <v>559</v>
      </c>
      <c r="C486" s="62" t="s">
        <v>305</v>
      </c>
      <c r="D486" s="21">
        <v>64817305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64817305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76">
        <f t="shared" si="649"/>
        <v>0</v>
      </c>
      <c r="R486" s="21">
        <v>0</v>
      </c>
      <c r="S486" s="21">
        <v>0</v>
      </c>
      <c r="T486" s="21">
        <v>0</v>
      </c>
      <c r="U486" s="21">
        <f t="shared" si="650"/>
        <v>64817305</v>
      </c>
      <c r="V486" s="22">
        <f t="shared" si="651"/>
        <v>0</v>
      </c>
      <c r="W486" s="21">
        <f t="shared" si="652"/>
        <v>0</v>
      </c>
      <c r="X486" s="127">
        <f t="shared" si="653"/>
        <v>0</v>
      </c>
    </row>
    <row r="487" spans="1:24" ht="36.75" customHeight="1" x14ac:dyDescent="0.2">
      <c r="A487" s="69" t="s">
        <v>1603</v>
      </c>
      <c r="B487" s="53" t="s">
        <v>1647</v>
      </c>
      <c r="C487" s="62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</row>
    <row r="488" spans="1:24" ht="36.75" customHeight="1" x14ac:dyDescent="0.2">
      <c r="A488" s="59" t="s">
        <v>272</v>
      </c>
      <c r="B488" s="53" t="s">
        <v>1648</v>
      </c>
      <c r="C488" s="54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</row>
    <row r="489" spans="1:24" ht="43.5" customHeight="1" x14ac:dyDescent="0.2">
      <c r="A489" s="61" t="s">
        <v>560</v>
      </c>
      <c r="B489" s="62" t="s">
        <v>561</v>
      </c>
      <c r="C489" s="62" t="s">
        <v>48</v>
      </c>
      <c r="D489" s="21">
        <v>341906662</v>
      </c>
      <c r="E489" s="21">
        <v>0</v>
      </c>
      <c r="F489" s="21">
        <v>0</v>
      </c>
      <c r="G489" s="21">
        <v>0</v>
      </c>
      <c r="H489" s="21">
        <v>0</v>
      </c>
      <c r="I489" s="21">
        <v>0</v>
      </c>
      <c r="J489" s="21">
        <v>341906662</v>
      </c>
      <c r="K489" s="21">
        <v>0</v>
      </c>
      <c r="L489" s="21">
        <v>0</v>
      </c>
      <c r="M489" s="21">
        <v>78863304</v>
      </c>
      <c r="N489" s="21">
        <v>0</v>
      </c>
      <c r="O489" s="21">
        <v>0</v>
      </c>
      <c r="P489" s="21">
        <v>78863292</v>
      </c>
      <c r="Q489" s="76">
        <f t="shared" ref="Q489" si="654">R489+T489</f>
        <v>0</v>
      </c>
      <c r="R489" s="21">
        <v>0</v>
      </c>
      <c r="S489" s="21">
        <v>0</v>
      </c>
      <c r="T489" s="21">
        <v>0</v>
      </c>
      <c r="U489" s="21">
        <f t="shared" ref="U489" si="655">J489-M489</f>
        <v>263043358</v>
      </c>
      <c r="V489" s="22">
        <f t="shared" ref="V489" si="656">M489-P489</f>
        <v>12</v>
      </c>
      <c r="W489" s="21">
        <f t="shared" ref="W489" si="657">P489-Q489</f>
        <v>78863292</v>
      </c>
      <c r="X489" s="127">
        <f t="shared" ref="X489" si="658">P489/J489</f>
        <v>0.23065737163085756</v>
      </c>
    </row>
    <row r="490" spans="1:24" ht="22.5" customHeight="1" x14ac:dyDescent="0.2">
      <c r="A490" s="25" t="s">
        <v>1586</v>
      </c>
      <c r="B490" s="53" t="s">
        <v>186</v>
      </c>
      <c r="C490" s="62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</row>
    <row r="491" spans="1:24" ht="49.5" customHeight="1" x14ac:dyDescent="0.2">
      <c r="A491" s="59" t="s">
        <v>272</v>
      </c>
      <c r="B491" s="53" t="s">
        <v>1649</v>
      </c>
      <c r="C491" s="54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</row>
    <row r="492" spans="1:24" ht="21.95" customHeight="1" x14ac:dyDescent="0.2">
      <c r="A492" s="61" t="s">
        <v>562</v>
      </c>
      <c r="B492" s="62" t="s">
        <v>563</v>
      </c>
      <c r="C492" s="62" t="s">
        <v>48</v>
      </c>
      <c r="D492" s="21">
        <v>568300000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568300000</v>
      </c>
      <c r="K492" s="21">
        <v>0</v>
      </c>
      <c r="L492" s="21">
        <v>0</v>
      </c>
      <c r="M492" s="21">
        <v>347800000</v>
      </c>
      <c r="N492" s="21">
        <v>0</v>
      </c>
      <c r="O492" s="21">
        <v>0</v>
      </c>
      <c r="P492" s="21">
        <v>347800000</v>
      </c>
      <c r="Q492" s="76">
        <f t="shared" ref="Q492" si="659">R492+T492</f>
        <v>28266667</v>
      </c>
      <c r="R492" s="21">
        <v>0</v>
      </c>
      <c r="S492" s="21">
        <v>28266667</v>
      </c>
      <c r="T492" s="21">
        <v>28266667</v>
      </c>
      <c r="U492" s="21">
        <f t="shared" ref="U492" si="660">J492-M492</f>
        <v>220500000</v>
      </c>
      <c r="V492" s="22">
        <f t="shared" ref="V492" si="661">M492-P492</f>
        <v>0</v>
      </c>
      <c r="W492" s="21">
        <f t="shared" ref="W492" si="662">P492-Q492</f>
        <v>319533333</v>
      </c>
      <c r="X492" s="127">
        <f t="shared" ref="X492" si="663">P492/J492</f>
        <v>0.6120007038535985</v>
      </c>
    </row>
    <row r="493" spans="1:24" ht="34.5" customHeight="1" x14ac:dyDescent="0.2">
      <c r="A493" s="59" t="s">
        <v>272</v>
      </c>
      <c r="B493" s="53" t="s">
        <v>1650</v>
      </c>
      <c r="C493" s="62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</row>
    <row r="494" spans="1:24" ht="21.95" customHeight="1" x14ac:dyDescent="0.2">
      <c r="A494" s="61" t="s">
        <v>564</v>
      </c>
      <c r="B494" s="62" t="s">
        <v>565</v>
      </c>
      <c r="C494" s="62" t="s">
        <v>48</v>
      </c>
      <c r="D494" s="21">
        <v>12800000</v>
      </c>
      <c r="E494" s="21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12800000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>
        <v>0</v>
      </c>
      <c r="Q494" s="76">
        <f t="shared" ref="Q494" si="664">R494+T494</f>
        <v>0</v>
      </c>
      <c r="R494" s="21">
        <v>0</v>
      </c>
      <c r="S494" s="21">
        <v>0</v>
      </c>
      <c r="T494" s="21">
        <v>0</v>
      </c>
      <c r="U494" s="21">
        <f t="shared" ref="U494" si="665">J494-M494</f>
        <v>12800000</v>
      </c>
      <c r="V494" s="22">
        <f t="shared" ref="V494" si="666">M494-P494</f>
        <v>0</v>
      </c>
      <c r="W494" s="21">
        <f t="shared" ref="W494" si="667">P494-Q494</f>
        <v>0</v>
      </c>
      <c r="X494" s="127">
        <f t="shared" ref="X494" si="668">P494/J494</f>
        <v>0</v>
      </c>
    </row>
    <row r="495" spans="1:24" ht="34.5" customHeight="1" x14ac:dyDescent="0.2">
      <c r="A495" s="59" t="s">
        <v>272</v>
      </c>
      <c r="B495" s="53" t="s">
        <v>1651</v>
      </c>
      <c r="C495" s="62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</row>
    <row r="496" spans="1:24" ht="21.95" customHeight="1" x14ac:dyDescent="0.2">
      <c r="A496" s="61" t="s">
        <v>566</v>
      </c>
      <c r="B496" s="62" t="s">
        <v>567</v>
      </c>
      <c r="C496" s="62" t="s">
        <v>48</v>
      </c>
      <c r="D496" s="21">
        <v>636803687</v>
      </c>
      <c r="E496" s="21">
        <v>0</v>
      </c>
      <c r="F496" s="21">
        <v>0</v>
      </c>
      <c r="G496" s="21">
        <v>0</v>
      </c>
      <c r="H496" s="21">
        <v>0</v>
      </c>
      <c r="I496" s="21">
        <v>0</v>
      </c>
      <c r="J496" s="21">
        <v>636803687</v>
      </c>
      <c r="K496" s="21">
        <v>0</v>
      </c>
      <c r="L496" s="21">
        <v>-30000000</v>
      </c>
      <c r="M496" s="21">
        <v>334500000</v>
      </c>
      <c r="N496" s="21">
        <v>0</v>
      </c>
      <c r="O496" s="21">
        <v>0</v>
      </c>
      <c r="P496" s="21">
        <v>334500000</v>
      </c>
      <c r="Q496" s="76">
        <f t="shared" ref="Q496" si="669">R496+T496</f>
        <v>20650000</v>
      </c>
      <c r="R496" s="21">
        <v>1500000</v>
      </c>
      <c r="S496" s="21">
        <v>19150000</v>
      </c>
      <c r="T496" s="21">
        <v>19150000</v>
      </c>
      <c r="U496" s="21">
        <f t="shared" ref="U496" si="670">J496-M496</f>
        <v>302303687</v>
      </c>
      <c r="V496" s="22">
        <f t="shared" ref="V496" si="671">M496-P496</f>
        <v>0</v>
      </c>
      <c r="W496" s="21">
        <f t="shared" ref="W496" si="672">P496-Q496</f>
        <v>313850000</v>
      </c>
      <c r="X496" s="127">
        <f t="shared" ref="X496" si="673">P496/J496</f>
        <v>0.52527962200696243</v>
      </c>
    </row>
    <row r="497" spans="1:24" ht="33" customHeight="1" x14ac:dyDescent="0.2">
      <c r="A497" s="59" t="s">
        <v>272</v>
      </c>
      <c r="B497" s="53" t="s">
        <v>1652</v>
      </c>
      <c r="C497" s="62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</row>
    <row r="498" spans="1:24" ht="21.95" customHeight="1" x14ac:dyDescent="0.2">
      <c r="A498" s="61" t="s">
        <v>568</v>
      </c>
      <c r="B498" s="62" t="s">
        <v>565</v>
      </c>
      <c r="C498" s="62" t="s">
        <v>48</v>
      </c>
      <c r="D498" s="21">
        <v>2411919211</v>
      </c>
      <c r="E498" s="21">
        <v>0</v>
      </c>
      <c r="F498" s="21">
        <v>0</v>
      </c>
      <c r="G498" s="21">
        <v>0</v>
      </c>
      <c r="H498" s="21">
        <v>0</v>
      </c>
      <c r="I498" s="21">
        <v>0</v>
      </c>
      <c r="J498" s="21">
        <v>2411919211</v>
      </c>
      <c r="K498" s="21">
        <v>0</v>
      </c>
      <c r="L498" s="21">
        <v>0</v>
      </c>
      <c r="M498" s="21">
        <v>1486800000</v>
      </c>
      <c r="N498" s="21">
        <v>0</v>
      </c>
      <c r="O498" s="21">
        <v>0</v>
      </c>
      <c r="P498" s="21">
        <v>1477200000</v>
      </c>
      <c r="Q498" s="76">
        <f t="shared" ref="Q498:Q499" si="674">R498+T498</f>
        <v>87101666</v>
      </c>
      <c r="R498" s="21">
        <v>1500000</v>
      </c>
      <c r="S498" s="21">
        <v>85601666</v>
      </c>
      <c r="T498" s="21">
        <v>85601666</v>
      </c>
      <c r="U498" s="21">
        <f t="shared" ref="U498:U499" si="675">J498-M498</f>
        <v>925119211</v>
      </c>
      <c r="V498" s="22">
        <f t="shared" ref="V498:V499" si="676">M498-P498</f>
        <v>9600000</v>
      </c>
      <c r="W498" s="21">
        <f t="shared" ref="W498:W499" si="677">P498-Q498</f>
        <v>1390098334</v>
      </c>
      <c r="X498" s="127">
        <f t="shared" ref="X498:X499" si="678">P498/J498</f>
        <v>0.61245832499818331</v>
      </c>
    </row>
    <row r="499" spans="1:24" ht="21.95" customHeight="1" x14ac:dyDescent="0.2">
      <c r="A499" s="61" t="s">
        <v>569</v>
      </c>
      <c r="B499" s="62" t="s">
        <v>570</v>
      </c>
      <c r="C499" s="62" t="s">
        <v>51</v>
      </c>
      <c r="D499" s="21">
        <v>849676605</v>
      </c>
      <c r="E499" s="21">
        <v>0</v>
      </c>
      <c r="F499" s="21">
        <v>0</v>
      </c>
      <c r="G499" s="21">
        <v>0</v>
      </c>
      <c r="H499" s="21">
        <v>62961615</v>
      </c>
      <c r="I499" s="21">
        <f>E499-F499+G499-H499</f>
        <v>-62961615</v>
      </c>
      <c r="J499" s="21">
        <f>D499+I499</f>
        <v>786714990</v>
      </c>
      <c r="K499" s="21">
        <v>0</v>
      </c>
      <c r="L499" s="21">
        <v>0</v>
      </c>
      <c r="M499" s="21">
        <v>505200000</v>
      </c>
      <c r="N499" s="21">
        <v>0</v>
      </c>
      <c r="O499" s="21">
        <v>0</v>
      </c>
      <c r="P499" s="21">
        <v>505200000</v>
      </c>
      <c r="Q499" s="76">
        <f t="shared" si="674"/>
        <v>17043333</v>
      </c>
      <c r="R499" s="21">
        <v>8313333</v>
      </c>
      <c r="S499" s="21">
        <v>8730000</v>
      </c>
      <c r="T499" s="21">
        <v>8730000</v>
      </c>
      <c r="U499" s="21">
        <f t="shared" si="675"/>
        <v>281514990</v>
      </c>
      <c r="V499" s="22">
        <f t="shared" si="676"/>
        <v>0</v>
      </c>
      <c r="W499" s="21">
        <f t="shared" si="677"/>
        <v>488156667</v>
      </c>
      <c r="X499" s="127">
        <f t="shared" si="678"/>
        <v>0.64216394300558577</v>
      </c>
    </row>
    <row r="500" spans="1:24" ht="21.95" customHeight="1" x14ac:dyDescent="0.2">
      <c r="A500" s="59" t="s">
        <v>272</v>
      </c>
      <c r="B500" s="53" t="s">
        <v>1653</v>
      </c>
      <c r="C500" s="62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</row>
    <row r="501" spans="1:24" ht="35.25" customHeight="1" x14ac:dyDescent="0.2">
      <c r="A501" s="61" t="s">
        <v>571</v>
      </c>
      <c r="B501" s="62" t="s">
        <v>572</v>
      </c>
      <c r="C501" s="62" t="s">
        <v>48</v>
      </c>
      <c r="D501" s="21">
        <v>300000000</v>
      </c>
      <c r="E501" s="21">
        <v>0</v>
      </c>
      <c r="F501" s="21">
        <v>0</v>
      </c>
      <c r="G501" s="21">
        <v>0</v>
      </c>
      <c r="H501" s="21">
        <v>0</v>
      </c>
      <c r="I501" s="21">
        <f>E501-F501+G501-H501</f>
        <v>0</v>
      </c>
      <c r="J501" s="21">
        <f>D501+I501</f>
        <v>300000000</v>
      </c>
      <c r="K501" s="21">
        <v>0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76">
        <f t="shared" ref="Q501:Q579" si="679">R501+T501</f>
        <v>0</v>
      </c>
      <c r="R501" s="21">
        <v>0</v>
      </c>
      <c r="S501" s="21">
        <v>0</v>
      </c>
      <c r="T501" s="21">
        <v>0</v>
      </c>
      <c r="U501" s="21">
        <f t="shared" ref="U501:U502" si="680">J501-M501</f>
        <v>300000000</v>
      </c>
      <c r="V501" s="22">
        <f t="shared" ref="V501:V502" si="681">M501-P501</f>
        <v>0</v>
      </c>
      <c r="W501" s="21">
        <f t="shared" ref="W501:W502" si="682">P501-Q501</f>
        <v>0</v>
      </c>
      <c r="X501" s="127">
        <f t="shared" ref="X501:X502" si="683">P501/J501</f>
        <v>0</v>
      </c>
    </row>
    <row r="502" spans="1:24" ht="35.25" customHeight="1" x14ac:dyDescent="0.2">
      <c r="A502" s="61" t="s">
        <v>573</v>
      </c>
      <c r="B502" s="62" t="s">
        <v>574</v>
      </c>
      <c r="C502" s="62" t="s">
        <v>51</v>
      </c>
      <c r="D502" s="21">
        <v>865629616</v>
      </c>
      <c r="E502" s="21">
        <v>0</v>
      </c>
      <c r="F502" s="21">
        <v>0</v>
      </c>
      <c r="G502" s="21">
        <v>18345512</v>
      </c>
      <c r="H502" s="21">
        <v>0</v>
      </c>
      <c r="I502" s="21">
        <f>E502-F502+G502-H502</f>
        <v>18345512</v>
      </c>
      <c r="J502" s="21">
        <f>D502+I502</f>
        <v>883975128</v>
      </c>
      <c r="K502" s="21">
        <v>0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76">
        <f t="shared" si="679"/>
        <v>0</v>
      </c>
      <c r="R502" s="21">
        <v>0</v>
      </c>
      <c r="S502" s="21">
        <v>0</v>
      </c>
      <c r="T502" s="21">
        <v>0</v>
      </c>
      <c r="U502" s="21">
        <f t="shared" si="680"/>
        <v>883975128</v>
      </c>
      <c r="V502" s="22">
        <f t="shared" si="681"/>
        <v>0</v>
      </c>
      <c r="W502" s="21">
        <f t="shared" si="682"/>
        <v>0</v>
      </c>
      <c r="X502" s="127">
        <f t="shared" si="683"/>
        <v>0</v>
      </c>
    </row>
    <row r="503" spans="1:24" ht="35.25" customHeight="1" x14ac:dyDescent="0.2">
      <c r="A503" s="47" t="s">
        <v>272</v>
      </c>
      <c r="B503" s="60" t="s">
        <v>575</v>
      </c>
      <c r="C503" s="54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76">
        <f t="shared" si="679"/>
        <v>0</v>
      </c>
      <c r="R503" s="21"/>
      <c r="S503" s="21"/>
      <c r="T503" s="21"/>
      <c r="U503" s="21"/>
      <c r="V503" s="21"/>
      <c r="W503" s="21"/>
      <c r="X503" s="117"/>
    </row>
    <row r="504" spans="1:24" ht="35.25" customHeight="1" x14ac:dyDescent="0.2">
      <c r="A504" s="70" t="s">
        <v>576</v>
      </c>
      <c r="B504" s="62" t="s">
        <v>577</v>
      </c>
      <c r="C504" s="62" t="s">
        <v>48</v>
      </c>
      <c r="D504" s="21">
        <v>9447268642</v>
      </c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9447268642</v>
      </c>
      <c r="K504" s="21">
        <v>0</v>
      </c>
      <c r="L504" s="21">
        <v>0</v>
      </c>
      <c r="M504" s="21">
        <v>8996748496</v>
      </c>
      <c r="N504" s="21">
        <v>0</v>
      </c>
      <c r="O504" s="21">
        <v>0</v>
      </c>
      <c r="P504" s="21">
        <v>8996748496</v>
      </c>
      <c r="Q504" s="76">
        <f t="shared" si="679"/>
        <v>0</v>
      </c>
      <c r="R504" s="21">
        <v>0</v>
      </c>
      <c r="S504" s="21">
        <v>0</v>
      </c>
      <c r="T504" s="21">
        <v>0</v>
      </c>
      <c r="U504" s="21">
        <f t="shared" ref="U504" si="684">J504-M504</f>
        <v>450520146</v>
      </c>
      <c r="V504" s="22">
        <f t="shared" ref="V504" si="685">M504-P504</f>
        <v>0</v>
      </c>
      <c r="W504" s="21">
        <f t="shared" ref="W504" si="686">P504-Q504</f>
        <v>8996748496</v>
      </c>
      <c r="X504" s="127">
        <f t="shared" ref="X504" si="687">P504/J504</f>
        <v>0.95231212712665869</v>
      </c>
    </row>
    <row r="505" spans="1:24" ht="35.25" customHeight="1" x14ac:dyDescent="0.2">
      <c r="A505" s="47" t="s">
        <v>272</v>
      </c>
      <c r="B505" s="60" t="s">
        <v>578</v>
      </c>
      <c r="C505" s="54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76">
        <f t="shared" si="679"/>
        <v>0</v>
      </c>
      <c r="R505" s="21"/>
      <c r="S505" s="21"/>
      <c r="T505" s="21"/>
      <c r="U505" s="21"/>
      <c r="V505" s="21"/>
      <c r="W505" s="21"/>
      <c r="X505" s="117"/>
    </row>
    <row r="506" spans="1:24" ht="35.25" customHeight="1" x14ac:dyDescent="0.2">
      <c r="A506" s="70" t="s">
        <v>579</v>
      </c>
      <c r="B506" s="62" t="s">
        <v>580</v>
      </c>
      <c r="C506" s="62" t="s">
        <v>48</v>
      </c>
      <c r="D506" s="21">
        <v>6674383216</v>
      </c>
      <c r="E506" s="21">
        <v>0</v>
      </c>
      <c r="F506" s="21">
        <v>0</v>
      </c>
      <c r="G506" s="21">
        <v>0</v>
      </c>
      <c r="H506" s="21">
        <v>0</v>
      </c>
      <c r="I506" s="21">
        <v>0</v>
      </c>
      <c r="J506" s="21">
        <v>6674383216</v>
      </c>
      <c r="K506" s="21">
        <v>0</v>
      </c>
      <c r="L506" s="21">
        <v>0</v>
      </c>
      <c r="M506" s="21">
        <v>2382349812.0799999</v>
      </c>
      <c r="N506" s="21">
        <v>0</v>
      </c>
      <c r="O506" s="21">
        <v>0</v>
      </c>
      <c r="P506" s="21">
        <v>2382349812.0799999</v>
      </c>
      <c r="Q506" s="76">
        <f t="shared" si="679"/>
        <v>0</v>
      </c>
      <c r="R506" s="21">
        <v>0</v>
      </c>
      <c r="S506" s="21">
        <v>0</v>
      </c>
      <c r="T506" s="21">
        <v>0</v>
      </c>
      <c r="U506" s="21">
        <f t="shared" ref="U506" si="688">J506-M506</f>
        <v>4292033403.9200001</v>
      </c>
      <c r="V506" s="22">
        <f t="shared" ref="V506" si="689">M506-P506</f>
        <v>0</v>
      </c>
      <c r="W506" s="21">
        <f t="shared" ref="W506" si="690">P506-Q506</f>
        <v>2382349812.0799999</v>
      </c>
      <c r="X506" s="127">
        <f t="shared" ref="X506" si="691">P506/J506</f>
        <v>0.35693932083027102</v>
      </c>
    </row>
    <row r="507" spans="1:24" ht="35.25" customHeight="1" x14ac:dyDescent="0.2">
      <c r="A507" s="47" t="s">
        <v>272</v>
      </c>
      <c r="B507" s="60" t="s">
        <v>581</v>
      </c>
      <c r="C507" s="54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76">
        <f t="shared" si="679"/>
        <v>0</v>
      </c>
      <c r="R507" s="21"/>
      <c r="S507" s="21"/>
      <c r="T507" s="21"/>
      <c r="U507" s="21"/>
      <c r="V507" s="21"/>
      <c r="W507" s="21"/>
      <c r="X507" s="117"/>
    </row>
    <row r="508" spans="1:24" ht="35.25" customHeight="1" x14ac:dyDescent="0.2">
      <c r="A508" s="70" t="s">
        <v>582</v>
      </c>
      <c r="B508" s="62" t="s">
        <v>583</v>
      </c>
      <c r="C508" s="62" t="s">
        <v>307</v>
      </c>
      <c r="D508" s="21">
        <v>2576601485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2576601485</v>
      </c>
      <c r="K508" s="21">
        <v>0</v>
      </c>
      <c r="L508" s="21">
        <v>173610768</v>
      </c>
      <c r="M508" s="21">
        <v>305967408</v>
      </c>
      <c r="N508" s="21">
        <v>0</v>
      </c>
      <c r="O508" s="21">
        <v>173610768</v>
      </c>
      <c r="P508" s="21">
        <v>305967408</v>
      </c>
      <c r="Q508" s="121">
        <f t="shared" si="679"/>
        <v>305967408</v>
      </c>
      <c r="R508" s="21">
        <v>0</v>
      </c>
      <c r="S508" s="21">
        <v>305967408</v>
      </c>
      <c r="T508" s="21">
        <v>305967408</v>
      </c>
      <c r="U508" s="21">
        <f t="shared" ref="U508" si="692">J508-M508</f>
        <v>2270634077</v>
      </c>
      <c r="V508" s="22">
        <f t="shared" ref="V508" si="693">M508-P508</f>
        <v>0</v>
      </c>
      <c r="W508" s="21">
        <f t="shared" ref="W508" si="694">P508-Q508</f>
        <v>0</v>
      </c>
      <c r="X508" s="127">
        <f t="shared" ref="X508" si="695">P508/J508</f>
        <v>0.1187484404480967</v>
      </c>
    </row>
    <row r="509" spans="1:24" ht="26.25" customHeight="1" x14ac:dyDescent="0.2">
      <c r="A509" s="47" t="s">
        <v>272</v>
      </c>
      <c r="B509" s="60" t="s">
        <v>584</v>
      </c>
      <c r="C509" s="54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76">
        <f t="shared" si="679"/>
        <v>0</v>
      </c>
      <c r="R509" s="21"/>
      <c r="S509" s="21"/>
      <c r="T509" s="21"/>
      <c r="U509" s="21"/>
      <c r="V509" s="21"/>
      <c r="W509" s="21"/>
      <c r="X509" s="117"/>
    </row>
    <row r="510" spans="1:24" ht="35.25" customHeight="1" x14ac:dyDescent="0.2">
      <c r="A510" s="61" t="s">
        <v>585</v>
      </c>
      <c r="B510" s="62" t="s">
        <v>583</v>
      </c>
      <c r="C510" s="62" t="s">
        <v>307</v>
      </c>
      <c r="D510" s="21">
        <v>1240724312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1240724312</v>
      </c>
      <c r="K510" s="21">
        <v>0</v>
      </c>
      <c r="L510" s="21">
        <v>67650940</v>
      </c>
      <c r="M510" s="21">
        <v>138123710</v>
      </c>
      <c r="N510" s="21">
        <v>0</v>
      </c>
      <c r="O510" s="21">
        <v>67650940</v>
      </c>
      <c r="P510" s="21">
        <v>138123710</v>
      </c>
      <c r="Q510" s="121">
        <f t="shared" si="679"/>
        <v>138123710</v>
      </c>
      <c r="R510" s="21">
        <v>0</v>
      </c>
      <c r="S510" s="21">
        <v>138123710</v>
      </c>
      <c r="T510" s="21">
        <v>138123710</v>
      </c>
      <c r="U510" s="21">
        <f t="shared" ref="U510" si="696">J510-M510</f>
        <v>1102600602</v>
      </c>
      <c r="V510" s="22">
        <f t="shared" ref="V510" si="697">M510-P510</f>
        <v>0</v>
      </c>
      <c r="W510" s="21">
        <f t="shared" ref="W510" si="698">P510-Q510</f>
        <v>0</v>
      </c>
      <c r="X510" s="127">
        <f t="shared" ref="X510" si="699">P510/J510</f>
        <v>0.11132506122762266</v>
      </c>
    </row>
    <row r="511" spans="1:24" ht="24.75" customHeight="1" x14ac:dyDescent="0.2">
      <c r="A511" s="69" t="s">
        <v>1587</v>
      </c>
      <c r="B511" s="60" t="s">
        <v>188</v>
      </c>
      <c r="C511" s="62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76">
        <f t="shared" si="679"/>
        <v>0</v>
      </c>
      <c r="R511" s="21"/>
      <c r="S511" s="21"/>
      <c r="T511" s="21"/>
      <c r="U511" s="21"/>
      <c r="V511" s="21"/>
      <c r="W511" s="21"/>
      <c r="X511" s="117"/>
    </row>
    <row r="512" spans="1:24" ht="42.75" customHeight="1" x14ac:dyDescent="0.2">
      <c r="A512" s="59" t="s">
        <v>272</v>
      </c>
      <c r="B512" s="60" t="s">
        <v>586</v>
      </c>
      <c r="C512" s="54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76">
        <f t="shared" si="679"/>
        <v>0</v>
      </c>
      <c r="R512" s="21"/>
      <c r="S512" s="21"/>
      <c r="T512" s="21"/>
      <c r="U512" s="21"/>
      <c r="V512" s="21"/>
      <c r="W512" s="21"/>
      <c r="X512" s="117"/>
    </row>
    <row r="513" spans="1:24" ht="45.75" customHeight="1" x14ac:dyDescent="0.2">
      <c r="A513" s="61" t="s">
        <v>587</v>
      </c>
      <c r="B513" s="62" t="s">
        <v>588</v>
      </c>
      <c r="C513" s="62" t="s">
        <v>48</v>
      </c>
      <c r="D513" s="21">
        <v>461500000</v>
      </c>
      <c r="E513" s="21">
        <v>0</v>
      </c>
      <c r="F513" s="21">
        <v>0</v>
      </c>
      <c r="G513" s="21">
        <v>0</v>
      </c>
      <c r="H513" s="21">
        <v>0</v>
      </c>
      <c r="I513" s="21">
        <v>0</v>
      </c>
      <c r="J513" s="21">
        <v>461500000</v>
      </c>
      <c r="K513" s="21">
        <v>0</v>
      </c>
      <c r="L513" s="21">
        <v>0</v>
      </c>
      <c r="M513" s="21">
        <v>0</v>
      </c>
      <c r="N513" s="21">
        <v>0</v>
      </c>
      <c r="O513" s="21">
        <v>0</v>
      </c>
      <c r="P513" s="21">
        <v>0</v>
      </c>
      <c r="Q513" s="76">
        <f t="shared" si="679"/>
        <v>0</v>
      </c>
      <c r="R513" s="21">
        <v>0</v>
      </c>
      <c r="S513" s="21">
        <v>0</v>
      </c>
      <c r="T513" s="21">
        <v>0</v>
      </c>
      <c r="U513" s="21">
        <f t="shared" ref="U513" si="700">J513-M513</f>
        <v>461500000</v>
      </c>
      <c r="V513" s="22">
        <f t="shared" ref="V513" si="701">M513-P513</f>
        <v>0</v>
      </c>
      <c r="W513" s="21">
        <f t="shared" ref="W513" si="702">P513-Q513</f>
        <v>0</v>
      </c>
      <c r="X513" s="127">
        <f t="shared" ref="X513" si="703">P513/J513</f>
        <v>0</v>
      </c>
    </row>
    <row r="514" spans="1:24" ht="21.95" customHeight="1" x14ac:dyDescent="0.2">
      <c r="A514" s="59" t="s">
        <v>272</v>
      </c>
      <c r="B514" s="60" t="s">
        <v>589</v>
      </c>
      <c r="C514" s="54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76">
        <f t="shared" si="679"/>
        <v>0</v>
      </c>
      <c r="R514" s="21"/>
      <c r="S514" s="21"/>
      <c r="T514" s="21"/>
      <c r="U514" s="21"/>
      <c r="V514" s="21"/>
      <c r="W514" s="21"/>
      <c r="X514" s="117"/>
    </row>
    <row r="515" spans="1:24" ht="21.95" customHeight="1" x14ac:dyDescent="0.2">
      <c r="A515" s="61" t="s">
        <v>590</v>
      </c>
      <c r="B515" s="62" t="s">
        <v>591</v>
      </c>
      <c r="C515" s="62" t="s">
        <v>307</v>
      </c>
      <c r="D515" s="21">
        <v>155990000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155990000</v>
      </c>
      <c r="K515" s="21">
        <v>0</v>
      </c>
      <c r="L515" s="21">
        <v>0</v>
      </c>
      <c r="M515" s="21">
        <v>100963074</v>
      </c>
      <c r="N515" s="21">
        <v>0</v>
      </c>
      <c r="O515" s="21">
        <v>0</v>
      </c>
      <c r="P515" s="21">
        <v>100963074</v>
      </c>
      <c r="Q515" s="76">
        <f t="shared" si="679"/>
        <v>0</v>
      </c>
      <c r="R515" s="21">
        <v>0</v>
      </c>
      <c r="S515" s="21">
        <v>0</v>
      </c>
      <c r="T515" s="21">
        <v>0</v>
      </c>
      <c r="U515" s="21">
        <f t="shared" ref="U515" si="704">J515-M515</f>
        <v>55026926</v>
      </c>
      <c r="V515" s="22">
        <f t="shared" ref="V515" si="705">M515-P515</f>
        <v>0</v>
      </c>
      <c r="W515" s="21">
        <f t="shared" ref="W515" si="706">P515-Q515</f>
        <v>100963074</v>
      </c>
      <c r="X515" s="127">
        <f t="shared" ref="X515" si="707">P515/J515</f>
        <v>0.64724068209500607</v>
      </c>
    </row>
    <row r="516" spans="1:24" ht="39" customHeight="1" x14ac:dyDescent="0.2">
      <c r="A516" s="59" t="s">
        <v>272</v>
      </c>
      <c r="B516" s="60" t="s">
        <v>592</v>
      </c>
      <c r="C516" s="54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76">
        <f t="shared" si="679"/>
        <v>0</v>
      </c>
      <c r="R516" s="21"/>
      <c r="S516" s="21"/>
      <c r="T516" s="21"/>
      <c r="U516" s="21"/>
      <c r="V516" s="21"/>
      <c r="W516" s="21"/>
      <c r="X516" s="117"/>
    </row>
    <row r="517" spans="1:24" ht="21.95" customHeight="1" x14ac:dyDescent="0.2">
      <c r="A517" s="61" t="s">
        <v>593</v>
      </c>
      <c r="B517" s="62" t="s">
        <v>594</v>
      </c>
      <c r="C517" s="62" t="s">
        <v>48</v>
      </c>
      <c r="D517" s="21">
        <v>213180000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213180000</v>
      </c>
      <c r="K517" s="21">
        <v>0</v>
      </c>
      <c r="L517" s="21">
        <v>16090800</v>
      </c>
      <c r="M517" s="21">
        <v>17087200</v>
      </c>
      <c r="N517" s="21">
        <v>0</v>
      </c>
      <c r="O517" s="21">
        <v>16090800</v>
      </c>
      <c r="P517" s="21">
        <v>17087200</v>
      </c>
      <c r="Q517" s="76">
        <f t="shared" si="679"/>
        <v>996400</v>
      </c>
      <c r="R517" s="21">
        <v>0</v>
      </c>
      <c r="S517" s="21">
        <v>996400</v>
      </c>
      <c r="T517" s="21">
        <v>996400</v>
      </c>
      <c r="U517" s="21">
        <f t="shared" ref="U517" si="708">J517-M517</f>
        <v>196092800</v>
      </c>
      <c r="V517" s="22">
        <f t="shared" ref="V517" si="709">M517-P517</f>
        <v>0</v>
      </c>
      <c r="W517" s="21">
        <f t="shared" ref="W517" si="710">P517-Q517</f>
        <v>16090800</v>
      </c>
      <c r="X517" s="127">
        <f t="shared" ref="X517" si="711">P517/J517</f>
        <v>8.0153860587297121E-2</v>
      </c>
    </row>
    <row r="518" spans="1:24" ht="21.95" customHeight="1" x14ac:dyDescent="0.2">
      <c r="A518" s="59" t="s">
        <v>272</v>
      </c>
      <c r="B518" s="60" t="s">
        <v>595</v>
      </c>
      <c r="C518" s="54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76">
        <f t="shared" si="679"/>
        <v>0</v>
      </c>
      <c r="R518" s="21"/>
      <c r="S518" s="21"/>
      <c r="T518" s="21"/>
      <c r="U518" s="21"/>
      <c r="V518" s="21"/>
      <c r="W518" s="21"/>
      <c r="X518" s="117"/>
    </row>
    <row r="519" spans="1:24" ht="38.25" customHeight="1" x14ac:dyDescent="0.2">
      <c r="A519" s="61" t="s">
        <v>596</v>
      </c>
      <c r="B519" s="62" t="s">
        <v>597</v>
      </c>
      <c r="C519" s="62" t="s">
        <v>48</v>
      </c>
      <c r="D519" s="21">
        <v>6000000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6000000</v>
      </c>
      <c r="K519" s="21">
        <v>0</v>
      </c>
      <c r="L519" s="21">
        <v>0</v>
      </c>
      <c r="M519" s="21">
        <v>0</v>
      </c>
      <c r="N519" s="21">
        <v>0</v>
      </c>
      <c r="O519" s="21">
        <v>0</v>
      </c>
      <c r="P519" s="21">
        <v>0</v>
      </c>
      <c r="Q519" s="76">
        <f t="shared" si="679"/>
        <v>0</v>
      </c>
      <c r="R519" s="21">
        <v>0</v>
      </c>
      <c r="S519" s="21">
        <v>0</v>
      </c>
      <c r="T519" s="21">
        <v>0</v>
      </c>
      <c r="U519" s="21">
        <f t="shared" ref="U519" si="712">J519-M519</f>
        <v>6000000</v>
      </c>
      <c r="V519" s="22">
        <f t="shared" ref="V519" si="713">M519-P519</f>
        <v>0</v>
      </c>
      <c r="W519" s="21">
        <f t="shared" ref="W519" si="714">P519-Q519</f>
        <v>0</v>
      </c>
      <c r="X519" s="127">
        <f t="shared" ref="X519" si="715">P519/J519</f>
        <v>0</v>
      </c>
    </row>
    <row r="520" spans="1:24" ht="28.5" customHeight="1" x14ac:dyDescent="0.2">
      <c r="A520" s="59" t="s">
        <v>272</v>
      </c>
      <c r="B520" s="60" t="s">
        <v>598</v>
      </c>
      <c r="C520" s="54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76">
        <f t="shared" si="679"/>
        <v>0</v>
      </c>
      <c r="R520" s="21"/>
      <c r="S520" s="21"/>
      <c r="T520" s="21"/>
      <c r="U520" s="21"/>
      <c r="V520" s="21"/>
      <c r="W520" s="21"/>
      <c r="X520" s="117"/>
    </row>
    <row r="521" spans="1:24" ht="39" customHeight="1" x14ac:dyDescent="0.2">
      <c r="A521" s="61" t="s">
        <v>599</v>
      </c>
      <c r="B521" s="62" t="s">
        <v>600</v>
      </c>
      <c r="C521" s="62" t="s">
        <v>307</v>
      </c>
      <c r="D521" s="21">
        <v>50000000</v>
      </c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50000000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76">
        <f t="shared" si="679"/>
        <v>0</v>
      </c>
      <c r="R521" s="21">
        <v>0</v>
      </c>
      <c r="S521" s="21">
        <v>0</v>
      </c>
      <c r="T521" s="21">
        <v>0</v>
      </c>
      <c r="U521" s="21">
        <f t="shared" ref="U521" si="716">J521-M521</f>
        <v>50000000</v>
      </c>
      <c r="V521" s="22">
        <f t="shared" ref="V521" si="717">M521-P521</f>
        <v>0</v>
      </c>
      <c r="W521" s="21">
        <f t="shared" ref="W521" si="718">P521-Q521</f>
        <v>0</v>
      </c>
      <c r="X521" s="127">
        <f t="shared" ref="X521" si="719">P521/J521</f>
        <v>0</v>
      </c>
    </row>
    <row r="522" spans="1:24" ht="27" customHeight="1" x14ac:dyDescent="0.2">
      <c r="A522" s="59" t="s">
        <v>272</v>
      </c>
      <c r="B522" s="60" t="s">
        <v>601</v>
      </c>
      <c r="C522" s="54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76">
        <f t="shared" si="679"/>
        <v>0</v>
      </c>
      <c r="R522" s="21"/>
      <c r="S522" s="21"/>
      <c r="T522" s="21"/>
      <c r="U522" s="21"/>
      <c r="V522" s="21"/>
      <c r="W522" s="21"/>
      <c r="X522" s="117"/>
    </row>
    <row r="523" spans="1:24" ht="36" customHeight="1" x14ac:dyDescent="0.2">
      <c r="A523" s="61" t="s">
        <v>602</v>
      </c>
      <c r="B523" s="62" t="s">
        <v>597</v>
      </c>
      <c r="C523" s="62" t="s">
        <v>48</v>
      </c>
      <c r="D523" s="21">
        <v>50000000</v>
      </c>
      <c r="E523" s="21">
        <v>0</v>
      </c>
      <c r="F523" s="21">
        <v>0</v>
      </c>
      <c r="G523" s="21">
        <v>0</v>
      </c>
      <c r="H523" s="21">
        <v>0</v>
      </c>
      <c r="I523" s="21">
        <v>0</v>
      </c>
      <c r="J523" s="21">
        <v>50000000</v>
      </c>
      <c r="K523" s="21">
        <v>0</v>
      </c>
      <c r="L523" s="21">
        <v>0</v>
      </c>
      <c r="M523" s="21">
        <v>0</v>
      </c>
      <c r="N523" s="21">
        <v>0</v>
      </c>
      <c r="O523" s="21">
        <v>0</v>
      </c>
      <c r="P523" s="21">
        <v>0</v>
      </c>
      <c r="Q523" s="76">
        <f t="shared" si="679"/>
        <v>0</v>
      </c>
      <c r="R523" s="21">
        <v>0</v>
      </c>
      <c r="S523" s="21">
        <v>0</v>
      </c>
      <c r="T523" s="21">
        <v>0</v>
      </c>
      <c r="U523" s="21">
        <f t="shared" ref="U523" si="720">J523-M523</f>
        <v>50000000</v>
      </c>
      <c r="V523" s="22">
        <f t="shared" ref="V523" si="721">M523-P523</f>
        <v>0</v>
      </c>
      <c r="W523" s="21">
        <f t="shared" ref="W523" si="722">P523-Q523</f>
        <v>0</v>
      </c>
      <c r="X523" s="127">
        <f t="shared" ref="X523" si="723">P523/J523</f>
        <v>0</v>
      </c>
    </row>
    <row r="524" spans="1:24" ht="54.75" customHeight="1" x14ac:dyDescent="0.2">
      <c r="A524" s="59" t="s">
        <v>272</v>
      </c>
      <c r="B524" s="60" t="s">
        <v>603</v>
      </c>
      <c r="C524" s="54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76">
        <f t="shared" si="679"/>
        <v>0</v>
      </c>
      <c r="R524" s="21"/>
      <c r="S524" s="21"/>
      <c r="T524" s="21"/>
      <c r="U524" s="21"/>
      <c r="V524" s="21"/>
      <c r="W524" s="21"/>
      <c r="X524" s="117"/>
    </row>
    <row r="525" spans="1:24" ht="55.5" customHeight="1" x14ac:dyDescent="0.2">
      <c r="A525" s="61" t="s">
        <v>604</v>
      </c>
      <c r="B525" s="62" t="s">
        <v>605</v>
      </c>
      <c r="C525" s="62" t="s">
        <v>51</v>
      </c>
      <c r="D525" s="21">
        <v>31931124</v>
      </c>
      <c r="E525" s="21">
        <v>0</v>
      </c>
      <c r="F525" s="21">
        <v>0</v>
      </c>
      <c r="G525" s="21">
        <v>2369082</v>
      </c>
      <c r="H525" s="21">
        <v>0</v>
      </c>
      <c r="I525" s="21">
        <f>E525-F525+G525-H525</f>
        <v>2369082</v>
      </c>
      <c r="J525" s="21">
        <f>D525+I525</f>
        <v>34300206</v>
      </c>
      <c r="K525" s="21">
        <v>0</v>
      </c>
      <c r="L525" s="21">
        <v>0</v>
      </c>
      <c r="M525" s="21">
        <v>31931124</v>
      </c>
      <c r="N525" s="21">
        <v>0</v>
      </c>
      <c r="O525" s="21">
        <v>0</v>
      </c>
      <c r="P525" s="21">
        <v>31931124</v>
      </c>
      <c r="Q525" s="76">
        <f t="shared" si="679"/>
        <v>0</v>
      </c>
      <c r="R525" s="21">
        <v>0</v>
      </c>
      <c r="S525" s="21">
        <v>0</v>
      </c>
      <c r="T525" s="21">
        <v>0</v>
      </c>
      <c r="U525" s="21">
        <f t="shared" ref="U525" si="724">J525-M525</f>
        <v>2369082</v>
      </c>
      <c r="V525" s="22">
        <f t="shared" ref="V525" si="725">M525-P525</f>
        <v>0</v>
      </c>
      <c r="W525" s="21">
        <f t="shared" ref="W525" si="726">P525-Q525</f>
        <v>31931124</v>
      </c>
      <c r="X525" s="127">
        <f t="shared" ref="X525" si="727">P525/J525</f>
        <v>0.93093096875278247</v>
      </c>
    </row>
    <row r="526" spans="1:24" ht="37.5" customHeight="1" x14ac:dyDescent="0.2">
      <c r="A526" s="59" t="s">
        <v>272</v>
      </c>
      <c r="B526" s="60" t="s">
        <v>606</v>
      </c>
      <c r="C526" s="54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76">
        <f t="shared" si="679"/>
        <v>0</v>
      </c>
      <c r="R526" s="21"/>
      <c r="S526" s="21"/>
      <c r="T526" s="21"/>
      <c r="U526" s="21"/>
      <c r="V526" s="21"/>
      <c r="W526" s="21"/>
      <c r="X526" s="117"/>
    </row>
    <row r="527" spans="1:24" ht="48" customHeight="1" x14ac:dyDescent="0.2">
      <c r="A527" s="61" t="s">
        <v>607</v>
      </c>
      <c r="B527" s="62" t="s">
        <v>608</v>
      </c>
      <c r="C527" s="62" t="s">
        <v>48</v>
      </c>
      <c r="D527" s="21">
        <v>300000000</v>
      </c>
      <c r="E527" s="21">
        <v>0</v>
      </c>
      <c r="F527" s="21">
        <v>0</v>
      </c>
      <c r="G527" s="21">
        <v>0</v>
      </c>
      <c r="H527" s="21">
        <v>0</v>
      </c>
      <c r="I527" s="21">
        <f>E527-F527+G527-H527</f>
        <v>0</v>
      </c>
      <c r="J527" s="21">
        <f>D527+I527</f>
        <v>300000000</v>
      </c>
      <c r="K527" s="21">
        <v>0</v>
      </c>
      <c r="L527" s="21">
        <v>0</v>
      </c>
      <c r="M527" s="21">
        <v>300000000</v>
      </c>
      <c r="N527" s="21">
        <v>0</v>
      </c>
      <c r="O527" s="21">
        <v>0</v>
      </c>
      <c r="P527" s="21">
        <v>300000000</v>
      </c>
      <c r="Q527" s="76">
        <f t="shared" si="679"/>
        <v>0</v>
      </c>
      <c r="R527" s="21">
        <v>0</v>
      </c>
      <c r="S527" s="21">
        <v>0</v>
      </c>
      <c r="T527" s="21">
        <v>0</v>
      </c>
      <c r="U527" s="21">
        <f t="shared" ref="U527:U528" si="728">J527-M527</f>
        <v>0</v>
      </c>
      <c r="V527" s="22">
        <f t="shared" ref="V527:V528" si="729">M527-P527</f>
        <v>0</v>
      </c>
      <c r="W527" s="21">
        <f t="shared" ref="W527:W528" si="730">P527-Q527</f>
        <v>300000000</v>
      </c>
      <c r="X527" s="127">
        <f t="shared" ref="X527:X528" si="731">P527/J527</f>
        <v>1</v>
      </c>
    </row>
    <row r="528" spans="1:24" ht="35.25" customHeight="1" x14ac:dyDescent="0.2">
      <c r="A528" s="61" t="s">
        <v>609</v>
      </c>
      <c r="B528" s="62" t="s">
        <v>610</v>
      </c>
      <c r="C528" s="62" t="s">
        <v>307</v>
      </c>
      <c r="D528" s="21">
        <v>300000000</v>
      </c>
      <c r="E528" s="21">
        <v>0</v>
      </c>
      <c r="F528" s="21">
        <v>0</v>
      </c>
      <c r="G528" s="21">
        <v>0</v>
      </c>
      <c r="H528" s="21">
        <v>0</v>
      </c>
      <c r="I528" s="21">
        <v>0</v>
      </c>
      <c r="J528" s="21">
        <v>300000000</v>
      </c>
      <c r="K528" s="21">
        <v>0</v>
      </c>
      <c r="L528" s="21">
        <v>0</v>
      </c>
      <c r="M528" s="21">
        <v>300000000</v>
      </c>
      <c r="N528" s="21">
        <v>0</v>
      </c>
      <c r="O528" s="21">
        <v>0</v>
      </c>
      <c r="P528" s="21">
        <v>300000000</v>
      </c>
      <c r="Q528" s="76">
        <f t="shared" si="679"/>
        <v>0</v>
      </c>
      <c r="R528" s="21">
        <v>0</v>
      </c>
      <c r="S528" s="21">
        <v>0</v>
      </c>
      <c r="T528" s="21">
        <v>0</v>
      </c>
      <c r="U528" s="21">
        <f t="shared" si="728"/>
        <v>0</v>
      </c>
      <c r="V528" s="22">
        <f t="shared" si="729"/>
        <v>0</v>
      </c>
      <c r="W528" s="21">
        <f t="shared" si="730"/>
        <v>300000000</v>
      </c>
      <c r="X528" s="127">
        <f t="shared" si="731"/>
        <v>1</v>
      </c>
    </row>
    <row r="529" spans="1:24" ht="43.5" customHeight="1" x14ac:dyDescent="0.2">
      <c r="A529" s="59" t="s">
        <v>272</v>
      </c>
      <c r="B529" s="60" t="s">
        <v>611</v>
      </c>
      <c r="C529" s="54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76">
        <f t="shared" si="679"/>
        <v>0</v>
      </c>
      <c r="R529" s="21"/>
      <c r="S529" s="21"/>
      <c r="T529" s="21"/>
      <c r="U529" s="21"/>
      <c r="V529" s="21"/>
      <c r="W529" s="21"/>
      <c r="X529" s="117"/>
    </row>
    <row r="530" spans="1:24" ht="43.5" customHeight="1" x14ac:dyDescent="0.2">
      <c r="A530" s="61" t="s">
        <v>612</v>
      </c>
      <c r="B530" s="62" t="s">
        <v>613</v>
      </c>
      <c r="C530" s="62" t="s">
        <v>307</v>
      </c>
      <c r="D530" s="21">
        <v>4844629745</v>
      </c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4844629745</v>
      </c>
      <c r="K530" s="21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v>0</v>
      </c>
      <c r="Q530" s="76">
        <f t="shared" si="679"/>
        <v>0</v>
      </c>
      <c r="R530" s="21">
        <v>0</v>
      </c>
      <c r="S530" s="21">
        <v>0</v>
      </c>
      <c r="T530" s="21">
        <v>0</v>
      </c>
      <c r="U530" s="21">
        <f t="shared" ref="U530" si="732">J530-M530</f>
        <v>4844629745</v>
      </c>
      <c r="V530" s="22">
        <f t="shared" ref="V530" si="733">M530-P530</f>
        <v>0</v>
      </c>
      <c r="W530" s="21">
        <f t="shared" ref="W530" si="734">P530-Q530</f>
        <v>0</v>
      </c>
      <c r="X530" s="127">
        <f t="shared" ref="X530" si="735">P530/J530</f>
        <v>0</v>
      </c>
    </row>
    <row r="531" spans="1:24" ht="33.75" customHeight="1" x14ac:dyDescent="0.2">
      <c r="A531" s="59" t="s">
        <v>272</v>
      </c>
      <c r="B531" s="60" t="s">
        <v>614</v>
      </c>
      <c r="C531" s="54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76">
        <f t="shared" si="679"/>
        <v>0</v>
      </c>
      <c r="R531" s="21"/>
      <c r="S531" s="21"/>
      <c r="T531" s="21"/>
      <c r="U531" s="21"/>
      <c r="V531" s="21"/>
      <c r="W531" s="21"/>
      <c r="X531" s="117"/>
    </row>
    <row r="532" spans="1:24" ht="43.5" customHeight="1" x14ac:dyDescent="0.2">
      <c r="A532" s="61" t="s">
        <v>615</v>
      </c>
      <c r="B532" s="62" t="s">
        <v>616</v>
      </c>
      <c r="C532" s="62" t="s">
        <v>51</v>
      </c>
      <c r="D532" s="21">
        <v>13637991107</v>
      </c>
      <c r="E532" s="21">
        <v>0</v>
      </c>
      <c r="F532" s="21">
        <v>0</v>
      </c>
      <c r="G532" s="21">
        <v>0</v>
      </c>
      <c r="H532" s="21">
        <v>0</v>
      </c>
      <c r="I532" s="21">
        <v>0</v>
      </c>
      <c r="J532" s="21">
        <v>13637991107</v>
      </c>
      <c r="K532" s="21">
        <v>0</v>
      </c>
      <c r="L532" s="21">
        <v>6997427472</v>
      </c>
      <c r="M532" s="21">
        <v>13045523179.309999</v>
      </c>
      <c r="N532" s="21">
        <v>0</v>
      </c>
      <c r="O532" s="21">
        <v>6997427472</v>
      </c>
      <c r="P532" s="21">
        <v>13045523179.309999</v>
      </c>
      <c r="Q532" s="76">
        <f t="shared" si="679"/>
        <v>0</v>
      </c>
      <c r="R532" s="21">
        <v>0</v>
      </c>
      <c r="S532" s="21">
        <v>0</v>
      </c>
      <c r="T532" s="21">
        <v>0</v>
      </c>
      <c r="U532" s="21">
        <f t="shared" ref="U532:U533" si="736">J532-M532</f>
        <v>592467927.69000053</v>
      </c>
      <c r="V532" s="22">
        <f t="shared" ref="V532:V533" si="737">M532-P532</f>
        <v>0</v>
      </c>
      <c r="W532" s="21">
        <f t="shared" ref="W532:W533" si="738">P532-Q532</f>
        <v>13045523179.309999</v>
      </c>
      <c r="X532" s="127">
        <f t="shared" ref="X532:X533" si="739">P532/J532</f>
        <v>0.95655753673384469</v>
      </c>
    </row>
    <row r="533" spans="1:24" ht="43.5" customHeight="1" x14ac:dyDescent="0.2">
      <c r="A533" s="61" t="s">
        <v>617</v>
      </c>
      <c r="B533" s="62" t="s">
        <v>618</v>
      </c>
      <c r="C533" s="62" t="s">
        <v>308</v>
      </c>
      <c r="D533" s="21">
        <v>1224120000</v>
      </c>
      <c r="E533" s="21">
        <v>0</v>
      </c>
      <c r="F533" s="21">
        <v>0</v>
      </c>
      <c r="G533" s="21">
        <v>0</v>
      </c>
      <c r="H533" s="21">
        <v>0</v>
      </c>
      <c r="I533" s="21">
        <v>0</v>
      </c>
      <c r="J533" s="21">
        <v>1224120000</v>
      </c>
      <c r="K533" s="21">
        <v>0</v>
      </c>
      <c r="L533" s="21">
        <v>0</v>
      </c>
      <c r="M533" s="21">
        <v>1224120000</v>
      </c>
      <c r="N533" s="21">
        <v>0</v>
      </c>
      <c r="O533" s="21">
        <v>0</v>
      </c>
      <c r="P533" s="21">
        <v>1224120000</v>
      </c>
      <c r="Q533" s="76">
        <f t="shared" si="679"/>
        <v>0</v>
      </c>
      <c r="R533" s="21">
        <v>0</v>
      </c>
      <c r="S533" s="21">
        <v>0</v>
      </c>
      <c r="T533" s="21">
        <v>0</v>
      </c>
      <c r="U533" s="21">
        <f t="shared" si="736"/>
        <v>0</v>
      </c>
      <c r="V533" s="22">
        <f t="shared" si="737"/>
        <v>0</v>
      </c>
      <c r="W533" s="21">
        <f t="shared" si="738"/>
        <v>1224120000</v>
      </c>
      <c r="X533" s="127">
        <f t="shared" si="739"/>
        <v>1</v>
      </c>
    </row>
    <row r="534" spans="1:24" ht="27" customHeight="1" x14ac:dyDescent="0.2">
      <c r="A534" s="59" t="s">
        <v>272</v>
      </c>
      <c r="B534" s="60" t="s">
        <v>619</v>
      </c>
      <c r="C534" s="54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76">
        <f t="shared" si="679"/>
        <v>0</v>
      </c>
      <c r="R534" s="21"/>
      <c r="S534" s="21"/>
      <c r="T534" s="21"/>
      <c r="U534" s="21"/>
      <c r="V534" s="21"/>
      <c r="W534" s="21"/>
      <c r="X534" s="117"/>
    </row>
    <row r="535" spans="1:24" ht="43.5" customHeight="1" x14ac:dyDescent="0.2">
      <c r="A535" s="61" t="s">
        <v>620</v>
      </c>
      <c r="B535" s="62" t="s">
        <v>498</v>
      </c>
      <c r="C535" s="62" t="s">
        <v>51</v>
      </c>
      <c r="D535" s="21">
        <v>11695199</v>
      </c>
      <c r="E535" s="21">
        <v>0</v>
      </c>
      <c r="F535" s="21">
        <v>0</v>
      </c>
      <c r="G535" s="21">
        <v>0</v>
      </c>
      <c r="H535" s="21">
        <v>0</v>
      </c>
      <c r="I535" s="21">
        <v>0</v>
      </c>
      <c r="J535" s="21">
        <v>11695199</v>
      </c>
      <c r="K535" s="21">
        <v>0</v>
      </c>
      <c r="L535" s="21">
        <v>0</v>
      </c>
      <c r="M535" s="21">
        <v>0</v>
      </c>
      <c r="N535" s="21">
        <v>0</v>
      </c>
      <c r="O535" s="21">
        <v>0</v>
      </c>
      <c r="P535" s="21">
        <v>0</v>
      </c>
      <c r="Q535" s="76">
        <f t="shared" si="679"/>
        <v>0</v>
      </c>
      <c r="R535" s="21">
        <v>0</v>
      </c>
      <c r="S535" s="21">
        <v>0</v>
      </c>
      <c r="T535" s="21">
        <v>0</v>
      </c>
      <c r="U535" s="21">
        <f t="shared" ref="U535" si="740">J535-M535</f>
        <v>11695199</v>
      </c>
      <c r="V535" s="22">
        <f t="shared" ref="V535" si="741">M535-P535</f>
        <v>0</v>
      </c>
      <c r="W535" s="21">
        <f t="shared" ref="W535" si="742">P535-Q535</f>
        <v>0</v>
      </c>
      <c r="X535" s="127">
        <f t="shared" ref="X535" si="743">P535/J535</f>
        <v>0</v>
      </c>
    </row>
    <row r="536" spans="1:24" ht="21.95" customHeight="1" x14ac:dyDescent="0.2">
      <c r="A536" s="59" t="s">
        <v>272</v>
      </c>
      <c r="B536" s="60" t="s">
        <v>621</v>
      </c>
      <c r="C536" s="54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76">
        <f t="shared" si="679"/>
        <v>0</v>
      </c>
      <c r="R536" s="21"/>
      <c r="S536" s="21"/>
      <c r="T536" s="21"/>
      <c r="U536" s="21"/>
      <c r="V536" s="21"/>
      <c r="W536" s="21"/>
      <c r="X536" s="117"/>
    </row>
    <row r="537" spans="1:24" ht="21.95" customHeight="1" x14ac:dyDescent="0.2">
      <c r="A537" s="61" t="s">
        <v>622</v>
      </c>
      <c r="B537" s="62" t="s">
        <v>623</v>
      </c>
      <c r="C537" s="62" t="s">
        <v>48</v>
      </c>
      <c r="D537" s="21">
        <v>123094917</v>
      </c>
      <c r="E537" s="21">
        <v>0</v>
      </c>
      <c r="F537" s="21">
        <v>0</v>
      </c>
      <c r="G537" s="21">
        <v>0</v>
      </c>
      <c r="H537" s="21">
        <v>0</v>
      </c>
      <c r="I537" s="21">
        <v>0</v>
      </c>
      <c r="J537" s="21">
        <v>123094917</v>
      </c>
      <c r="K537" s="21">
        <v>0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76">
        <f t="shared" si="679"/>
        <v>0</v>
      </c>
      <c r="R537" s="21">
        <v>0</v>
      </c>
      <c r="S537" s="21">
        <v>0</v>
      </c>
      <c r="T537" s="21">
        <v>0</v>
      </c>
      <c r="U537" s="21">
        <f t="shared" ref="U537:U538" si="744">J537-M537</f>
        <v>123094917</v>
      </c>
      <c r="V537" s="22">
        <f t="shared" ref="V537:V538" si="745">M537-P537</f>
        <v>0</v>
      </c>
      <c r="W537" s="21">
        <f t="shared" ref="W537:W538" si="746">P537-Q537</f>
        <v>0</v>
      </c>
      <c r="X537" s="127">
        <f t="shared" ref="X537:X538" si="747">P537/J537</f>
        <v>0</v>
      </c>
    </row>
    <row r="538" spans="1:24" ht="21.95" customHeight="1" x14ac:dyDescent="0.2">
      <c r="A538" s="61" t="s">
        <v>624</v>
      </c>
      <c r="B538" s="62" t="s">
        <v>625</v>
      </c>
      <c r="C538" s="62" t="s">
        <v>307</v>
      </c>
      <c r="D538" s="21">
        <v>103103083</v>
      </c>
      <c r="E538" s="21">
        <v>0</v>
      </c>
      <c r="F538" s="21">
        <v>0</v>
      </c>
      <c r="G538" s="21">
        <v>0</v>
      </c>
      <c r="H538" s="21">
        <v>0</v>
      </c>
      <c r="I538" s="21">
        <v>0</v>
      </c>
      <c r="J538" s="21">
        <v>103103083</v>
      </c>
      <c r="K538" s="21">
        <v>0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76">
        <f t="shared" si="679"/>
        <v>0</v>
      </c>
      <c r="R538" s="21">
        <v>0</v>
      </c>
      <c r="S538" s="21">
        <v>0</v>
      </c>
      <c r="T538" s="21">
        <v>0</v>
      </c>
      <c r="U538" s="21">
        <f t="shared" si="744"/>
        <v>103103083</v>
      </c>
      <c r="V538" s="22">
        <f t="shared" si="745"/>
        <v>0</v>
      </c>
      <c r="W538" s="21">
        <f t="shared" si="746"/>
        <v>0</v>
      </c>
      <c r="X538" s="127">
        <f t="shared" si="747"/>
        <v>0</v>
      </c>
    </row>
    <row r="539" spans="1:24" ht="51.75" customHeight="1" x14ac:dyDescent="0.2">
      <c r="A539" s="59" t="s">
        <v>272</v>
      </c>
      <c r="B539" s="60" t="s">
        <v>626</v>
      </c>
      <c r="C539" s="54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76">
        <f t="shared" si="679"/>
        <v>0</v>
      </c>
      <c r="R539" s="21"/>
      <c r="S539" s="21"/>
      <c r="T539" s="21"/>
      <c r="U539" s="21"/>
      <c r="V539" s="21"/>
      <c r="W539" s="21"/>
      <c r="X539" s="117"/>
    </row>
    <row r="540" spans="1:24" ht="41.25" customHeight="1" x14ac:dyDescent="0.2">
      <c r="A540" s="61" t="s">
        <v>627</v>
      </c>
      <c r="B540" s="62" t="s">
        <v>628</v>
      </c>
      <c r="C540" s="62" t="s">
        <v>48</v>
      </c>
      <c r="D540" s="21">
        <v>150000000</v>
      </c>
      <c r="E540" s="21">
        <v>0</v>
      </c>
      <c r="F540" s="21">
        <v>0</v>
      </c>
      <c r="G540" s="21">
        <v>0</v>
      </c>
      <c r="H540" s="21">
        <v>0</v>
      </c>
      <c r="I540" s="21">
        <v>0</v>
      </c>
      <c r="J540" s="21">
        <v>150000000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76">
        <f t="shared" si="679"/>
        <v>0</v>
      </c>
      <c r="R540" s="21">
        <v>0</v>
      </c>
      <c r="S540" s="21">
        <v>0</v>
      </c>
      <c r="T540" s="21">
        <v>0</v>
      </c>
      <c r="U540" s="21">
        <f t="shared" ref="U540" si="748">J540-M540</f>
        <v>150000000</v>
      </c>
      <c r="V540" s="22">
        <f t="shared" ref="V540" si="749">M540-P540</f>
        <v>0</v>
      </c>
      <c r="W540" s="21">
        <f t="shared" ref="W540" si="750">P540-Q540</f>
        <v>0</v>
      </c>
      <c r="X540" s="127">
        <f t="shared" ref="X540" si="751">P540/J540</f>
        <v>0</v>
      </c>
    </row>
    <row r="541" spans="1:24" x14ac:dyDescent="0.2">
      <c r="A541" s="59" t="s">
        <v>1720</v>
      </c>
      <c r="B541" s="60" t="s">
        <v>1721</v>
      </c>
      <c r="C541" s="62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76"/>
      <c r="R541" s="21"/>
      <c r="S541" s="21"/>
      <c r="T541" s="21"/>
      <c r="U541" s="21"/>
      <c r="V541" s="21"/>
      <c r="W541" s="21"/>
      <c r="X541" s="117"/>
    </row>
    <row r="542" spans="1:24" x14ac:dyDescent="0.2">
      <c r="A542" s="59" t="s">
        <v>1722</v>
      </c>
      <c r="B542" s="60" t="s">
        <v>1723</v>
      </c>
      <c r="C542" s="62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76"/>
      <c r="R542" s="21"/>
      <c r="S542" s="21"/>
      <c r="T542" s="21"/>
      <c r="U542" s="21"/>
      <c r="V542" s="21"/>
      <c r="W542" s="21"/>
      <c r="X542" s="117"/>
    </row>
    <row r="543" spans="1:24" x14ac:dyDescent="0.2">
      <c r="A543" s="59" t="s">
        <v>1724</v>
      </c>
      <c r="B543" s="60" t="s">
        <v>1725</v>
      </c>
      <c r="C543" s="62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76"/>
      <c r="R543" s="21"/>
      <c r="S543" s="21"/>
      <c r="T543" s="21"/>
      <c r="U543" s="21"/>
      <c r="V543" s="21"/>
      <c r="W543" s="21"/>
      <c r="X543" s="117"/>
    </row>
    <row r="544" spans="1:24" x14ac:dyDescent="0.2">
      <c r="A544" s="59" t="s">
        <v>1726</v>
      </c>
      <c r="B544" s="60" t="s">
        <v>1727</v>
      </c>
      <c r="C544" s="62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76"/>
      <c r="R544" s="21"/>
      <c r="S544" s="21"/>
      <c r="T544" s="21"/>
      <c r="U544" s="21"/>
      <c r="V544" s="21"/>
      <c r="W544" s="21"/>
      <c r="X544" s="117"/>
    </row>
    <row r="545" spans="1:24" x14ac:dyDescent="0.2">
      <c r="A545" s="59" t="s">
        <v>1728</v>
      </c>
      <c r="B545" s="60" t="s">
        <v>1729</v>
      </c>
      <c r="C545" s="62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76"/>
      <c r="R545" s="21"/>
      <c r="S545" s="21"/>
      <c r="T545" s="21"/>
      <c r="U545" s="21"/>
      <c r="V545" s="21"/>
      <c r="W545" s="21"/>
      <c r="X545" s="117"/>
    </row>
    <row r="546" spans="1:24" x14ac:dyDescent="0.2">
      <c r="A546" s="61" t="s">
        <v>1730</v>
      </c>
      <c r="B546" s="62" t="s">
        <v>1731</v>
      </c>
      <c r="C546" s="62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76"/>
      <c r="R546" s="21"/>
      <c r="S546" s="21"/>
      <c r="T546" s="21"/>
      <c r="U546" s="21"/>
      <c r="V546" s="22"/>
      <c r="W546" s="21"/>
      <c r="X546" s="127"/>
    </row>
    <row r="547" spans="1:24" x14ac:dyDescent="0.2">
      <c r="A547" s="61" t="s">
        <v>1732</v>
      </c>
      <c r="B547" s="62" t="s">
        <v>1733</v>
      </c>
      <c r="C547" s="62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76"/>
      <c r="R547" s="21"/>
      <c r="S547" s="21"/>
      <c r="T547" s="21"/>
      <c r="U547" s="21"/>
      <c r="V547" s="22"/>
      <c r="W547" s="21"/>
      <c r="X547" s="127"/>
    </row>
    <row r="548" spans="1:24" x14ac:dyDescent="0.2">
      <c r="A548" s="61" t="s">
        <v>1734</v>
      </c>
      <c r="B548" s="62" t="s">
        <v>1735</v>
      </c>
      <c r="C548" s="62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76"/>
      <c r="R548" s="21"/>
      <c r="S548" s="21"/>
      <c r="T548" s="21"/>
      <c r="U548" s="21"/>
      <c r="V548" s="22"/>
      <c r="W548" s="21"/>
      <c r="X548" s="127"/>
    </row>
    <row r="549" spans="1:24" x14ac:dyDescent="0.2">
      <c r="A549" s="61" t="s">
        <v>1736</v>
      </c>
      <c r="B549" s="62" t="s">
        <v>1737</v>
      </c>
      <c r="C549" s="62"/>
      <c r="D549" s="21">
        <v>0</v>
      </c>
      <c r="E549" s="21">
        <v>0</v>
      </c>
      <c r="F549" s="21">
        <v>0</v>
      </c>
      <c r="G549" s="21">
        <v>486335636</v>
      </c>
      <c r="H549" s="21">
        <v>0</v>
      </c>
      <c r="I549" s="21">
        <f t="shared" ref="I549:I551" si="752">E549-F549+G549-H549</f>
        <v>486335636</v>
      </c>
      <c r="J549" s="21">
        <f t="shared" ref="J549:J551" si="753">D549+I549</f>
        <v>486335636</v>
      </c>
      <c r="K549" s="21">
        <v>0</v>
      </c>
      <c r="L549" s="21">
        <v>486335636</v>
      </c>
      <c r="M549" s="21">
        <v>486335636</v>
      </c>
      <c r="N549" s="21">
        <v>0</v>
      </c>
      <c r="O549" s="21">
        <v>486335636</v>
      </c>
      <c r="P549" s="21">
        <v>486335636</v>
      </c>
      <c r="Q549" s="76"/>
      <c r="R549" s="21"/>
      <c r="S549" s="21"/>
      <c r="T549" s="21"/>
      <c r="U549" s="21">
        <f t="shared" ref="U549:U551" si="754">J549-M549</f>
        <v>0</v>
      </c>
      <c r="V549" s="22">
        <f t="shared" ref="V549:V551" si="755">M549-P549</f>
        <v>0</v>
      </c>
      <c r="W549" s="21">
        <f t="shared" ref="W549:W551" si="756">P549-Q549</f>
        <v>486335636</v>
      </c>
      <c r="X549" s="127">
        <f t="shared" ref="X549:X551" si="757">P549/J549</f>
        <v>1</v>
      </c>
    </row>
    <row r="550" spans="1:24" ht="22.5" x14ac:dyDescent="0.2">
      <c r="A550" s="61" t="s">
        <v>1738</v>
      </c>
      <c r="B550" s="62" t="s">
        <v>1739</v>
      </c>
      <c r="C550" s="62"/>
      <c r="D550" s="21">
        <v>0</v>
      </c>
      <c r="E550" s="21">
        <v>0</v>
      </c>
      <c r="F550" s="21">
        <v>0</v>
      </c>
      <c r="G550" s="21">
        <v>109271899</v>
      </c>
      <c r="H550" s="21">
        <v>0</v>
      </c>
      <c r="I550" s="21">
        <f t="shared" si="752"/>
        <v>109271899</v>
      </c>
      <c r="J550" s="21">
        <f t="shared" si="753"/>
        <v>109271899</v>
      </c>
      <c r="K550" s="21">
        <v>0</v>
      </c>
      <c r="L550" s="21">
        <v>109271899</v>
      </c>
      <c r="M550" s="21">
        <v>109271899</v>
      </c>
      <c r="N550" s="21">
        <v>0</v>
      </c>
      <c r="O550" s="21">
        <v>109271899</v>
      </c>
      <c r="P550" s="21">
        <v>109271899</v>
      </c>
      <c r="Q550" s="76"/>
      <c r="R550" s="21"/>
      <c r="S550" s="21"/>
      <c r="T550" s="21"/>
      <c r="U550" s="21">
        <f t="shared" si="754"/>
        <v>0</v>
      </c>
      <c r="V550" s="22">
        <f t="shared" si="755"/>
        <v>0</v>
      </c>
      <c r="W550" s="21">
        <f t="shared" si="756"/>
        <v>109271899</v>
      </c>
      <c r="X550" s="127">
        <f t="shared" si="757"/>
        <v>1</v>
      </c>
    </row>
    <row r="551" spans="1:24" ht="22.5" x14ac:dyDescent="0.2">
      <c r="A551" s="61" t="s">
        <v>1740</v>
      </c>
      <c r="B551" s="62" t="s">
        <v>1741</v>
      </c>
      <c r="C551" s="62"/>
      <c r="D551" s="21">
        <v>0</v>
      </c>
      <c r="E551" s="21">
        <v>0</v>
      </c>
      <c r="F551" s="21">
        <v>0</v>
      </c>
      <c r="G551" s="21">
        <v>35699863</v>
      </c>
      <c r="H551" s="21"/>
      <c r="I551" s="21">
        <f t="shared" si="752"/>
        <v>35699863</v>
      </c>
      <c r="J551" s="21">
        <f t="shared" si="753"/>
        <v>35699863</v>
      </c>
      <c r="K551" s="21">
        <v>0</v>
      </c>
      <c r="L551" s="21">
        <v>35699863</v>
      </c>
      <c r="M551" s="21">
        <v>35699863</v>
      </c>
      <c r="N551" s="21">
        <v>0</v>
      </c>
      <c r="O551" s="21">
        <v>35699863</v>
      </c>
      <c r="P551" s="21">
        <v>35699863</v>
      </c>
      <c r="Q551" s="76">
        <v>0</v>
      </c>
      <c r="R551" s="21">
        <v>0</v>
      </c>
      <c r="S551" s="21">
        <v>0</v>
      </c>
      <c r="T551" s="21">
        <v>0</v>
      </c>
      <c r="U551" s="21">
        <f t="shared" si="754"/>
        <v>0</v>
      </c>
      <c r="V551" s="22">
        <f t="shared" si="755"/>
        <v>0</v>
      </c>
      <c r="W551" s="21">
        <f t="shared" si="756"/>
        <v>35699863</v>
      </c>
      <c r="X551" s="127">
        <f t="shared" si="757"/>
        <v>1</v>
      </c>
    </row>
    <row r="552" spans="1:24" ht="22.5" x14ac:dyDescent="0.2">
      <c r="A552" s="61" t="s">
        <v>1766</v>
      </c>
      <c r="B552" s="62" t="s">
        <v>1741</v>
      </c>
      <c r="C552" s="62"/>
      <c r="D552" s="21">
        <v>0</v>
      </c>
      <c r="E552" s="21">
        <v>0</v>
      </c>
      <c r="F552" s="21">
        <v>0</v>
      </c>
      <c r="G552" s="21">
        <v>9118648</v>
      </c>
      <c r="H552" s="21"/>
      <c r="I552" s="21">
        <f t="shared" ref="I552" si="758">E552-F552+G552-H552</f>
        <v>9118648</v>
      </c>
      <c r="J552" s="21">
        <f t="shared" ref="J552" si="759">D552+I552</f>
        <v>9118648</v>
      </c>
      <c r="K552" s="21">
        <v>0</v>
      </c>
      <c r="L552" s="21">
        <v>9118648</v>
      </c>
      <c r="M552" s="21">
        <v>9118648</v>
      </c>
      <c r="N552" s="21">
        <v>0</v>
      </c>
      <c r="O552" s="21">
        <v>9118648</v>
      </c>
      <c r="P552" s="21">
        <v>9118648</v>
      </c>
      <c r="Q552" s="76"/>
      <c r="R552" s="21">
        <v>0</v>
      </c>
      <c r="S552" s="21">
        <v>0</v>
      </c>
      <c r="T552" s="21">
        <v>0</v>
      </c>
      <c r="U552" s="21">
        <f t="shared" ref="U552" si="760">J552-M552</f>
        <v>0</v>
      </c>
      <c r="V552" s="22">
        <f t="shared" ref="V552" si="761">M552-P552</f>
        <v>0</v>
      </c>
      <c r="W552" s="21">
        <f t="shared" ref="W552" si="762">P552-Q552</f>
        <v>9118648</v>
      </c>
      <c r="X552" s="127">
        <f t="shared" ref="X552" si="763">P552/J552</f>
        <v>1</v>
      </c>
    </row>
    <row r="553" spans="1:24" x14ac:dyDescent="0.2">
      <c r="A553" s="61"/>
      <c r="B553" s="62"/>
      <c r="C553" s="62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76"/>
      <c r="R553" s="21"/>
      <c r="S553" s="21"/>
      <c r="T553" s="21"/>
      <c r="U553" s="21"/>
      <c r="V553" s="21"/>
      <c r="W553" s="21"/>
      <c r="X553" s="117"/>
    </row>
    <row r="554" spans="1:24" x14ac:dyDescent="0.2">
      <c r="A554" s="59"/>
      <c r="B554" s="73" t="s">
        <v>1688</v>
      </c>
      <c r="C554" s="62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76"/>
      <c r="R554" s="21"/>
      <c r="S554" s="21"/>
      <c r="T554" s="21"/>
      <c r="U554" s="21"/>
      <c r="V554" s="21"/>
      <c r="W554" s="21"/>
      <c r="X554" s="21"/>
    </row>
    <row r="555" spans="1:24" x14ac:dyDescent="0.2">
      <c r="A555" s="59" t="s">
        <v>267</v>
      </c>
      <c r="B555" s="60" t="s">
        <v>270</v>
      </c>
      <c r="C555" s="62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76"/>
      <c r="R555" s="21"/>
      <c r="S555" s="21"/>
      <c r="T555" s="21"/>
      <c r="U555" s="21"/>
      <c r="V555" s="21"/>
      <c r="W555" s="21"/>
      <c r="X555" s="21"/>
    </row>
    <row r="556" spans="1:24" x14ac:dyDescent="0.2">
      <c r="A556" s="59" t="s">
        <v>1580</v>
      </c>
      <c r="B556" s="60" t="s">
        <v>1689</v>
      </c>
      <c r="C556" s="62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76"/>
      <c r="R556" s="21"/>
      <c r="S556" s="21"/>
      <c r="T556" s="21"/>
      <c r="U556" s="21"/>
      <c r="V556" s="21"/>
      <c r="W556" s="21"/>
      <c r="X556" s="21"/>
    </row>
    <row r="557" spans="1:24" x14ac:dyDescent="0.2">
      <c r="A557" s="59" t="s">
        <v>1581</v>
      </c>
      <c r="B557" s="60" t="s">
        <v>1690</v>
      </c>
      <c r="C557" s="62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76"/>
      <c r="R557" s="21"/>
      <c r="S557" s="21"/>
      <c r="T557" s="21"/>
      <c r="U557" s="21"/>
      <c r="V557" s="21"/>
      <c r="W557" s="21"/>
      <c r="X557" s="21"/>
    </row>
    <row r="558" spans="1:24" x14ac:dyDescent="0.2">
      <c r="A558" s="59" t="s">
        <v>1585</v>
      </c>
      <c r="B558" s="60" t="s">
        <v>1691</v>
      </c>
      <c r="C558" s="62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76"/>
      <c r="R558" s="21"/>
      <c r="S558" s="21"/>
      <c r="T558" s="21"/>
      <c r="U558" s="21"/>
      <c r="V558" s="21"/>
      <c r="W558" s="21"/>
      <c r="X558" s="21"/>
    </row>
    <row r="559" spans="1:24" ht="51" customHeight="1" x14ac:dyDescent="0.2">
      <c r="A559" s="59" t="s">
        <v>272</v>
      </c>
      <c r="B559" s="60" t="s">
        <v>629</v>
      </c>
      <c r="C559" s="54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76">
        <f t="shared" si="679"/>
        <v>0</v>
      </c>
      <c r="R559" s="21"/>
      <c r="S559" s="21"/>
      <c r="T559" s="21"/>
      <c r="U559" s="21"/>
      <c r="V559" s="21"/>
      <c r="W559" s="21"/>
      <c r="X559" s="21"/>
    </row>
    <row r="560" spans="1:24" ht="40.5" customHeight="1" x14ac:dyDescent="0.2">
      <c r="A560" s="61" t="s">
        <v>630</v>
      </c>
      <c r="B560" s="62" t="s">
        <v>628</v>
      </c>
      <c r="C560" s="62" t="s">
        <v>48</v>
      </c>
      <c r="D560" s="21">
        <v>450000000</v>
      </c>
      <c r="E560" s="21">
        <v>0</v>
      </c>
      <c r="F560" s="21">
        <v>0</v>
      </c>
      <c r="G560" s="21">
        <v>0</v>
      </c>
      <c r="H560" s="21">
        <v>0</v>
      </c>
      <c r="I560" s="21">
        <f>E560-F560+G560-H560</f>
        <v>0</v>
      </c>
      <c r="J560" s="21">
        <f>D560+I560</f>
        <v>450000000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76">
        <f t="shared" si="679"/>
        <v>0</v>
      </c>
      <c r="R560" s="21">
        <v>0</v>
      </c>
      <c r="S560" s="21">
        <v>0</v>
      </c>
      <c r="T560" s="21">
        <v>0</v>
      </c>
      <c r="U560" s="21">
        <f t="shared" ref="U560:U562" si="764">J560-M560</f>
        <v>450000000</v>
      </c>
      <c r="V560" s="22">
        <f t="shared" ref="V560:V562" si="765">M560-P560</f>
        <v>0</v>
      </c>
      <c r="W560" s="21">
        <f t="shared" ref="W560:W562" si="766">P560-Q560</f>
        <v>0</v>
      </c>
      <c r="X560" s="127">
        <f t="shared" ref="X560:X562" si="767">P560/J560</f>
        <v>0</v>
      </c>
    </row>
    <row r="561" spans="1:24" ht="38.25" customHeight="1" x14ac:dyDescent="0.2">
      <c r="A561" s="61" t="s">
        <v>631</v>
      </c>
      <c r="B561" s="62" t="s">
        <v>632</v>
      </c>
      <c r="C561" s="62" t="s">
        <v>313</v>
      </c>
      <c r="D561" s="21">
        <v>181184575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181184575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76">
        <f t="shared" si="679"/>
        <v>0</v>
      </c>
      <c r="R561" s="21">
        <v>0</v>
      </c>
      <c r="S561" s="21">
        <v>0</v>
      </c>
      <c r="T561" s="21">
        <v>0</v>
      </c>
      <c r="U561" s="21">
        <f t="shared" si="764"/>
        <v>181184575</v>
      </c>
      <c r="V561" s="22">
        <f t="shared" si="765"/>
        <v>0</v>
      </c>
      <c r="W561" s="21">
        <f t="shared" si="766"/>
        <v>0</v>
      </c>
      <c r="X561" s="127">
        <f t="shared" si="767"/>
        <v>0</v>
      </c>
    </row>
    <row r="562" spans="1:24" ht="43.5" customHeight="1" x14ac:dyDescent="0.2">
      <c r="A562" s="61" t="s">
        <v>633</v>
      </c>
      <c r="B562" s="62" t="s">
        <v>634</v>
      </c>
      <c r="C562" s="62" t="s">
        <v>312</v>
      </c>
      <c r="D562" s="21">
        <v>0</v>
      </c>
      <c r="E562" s="21">
        <v>0</v>
      </c>
      <c r="F562" s="21">
        <v>0</v>
      </c>
      <c r="G562" s="21">
        <v>1643234992</v>
      </c>
      <c r="H562" s="21">
        <v>0</v>
      </c>
      <c r="I562" s="21">
        <f>E562-F562+G562-H562</f>
        <v>1643234992</v>
      </c>
      <c r="J562" s="21">
        <f>D562+I562</f>
        <v>1643234992</v>
      </c>
      <c r="K562" s="21">
        <v>0</v>
      </c>
      <c r="L562" s="21">
        <v>0</v>
      </c>
      <c r="M562" s="21">
        <v>1216416854</v>
      </c>
      <c r="N562" s="21">
        <v>0</v>
      </c>
      <c r="O562" s="21">
        <v>0</v>
      </c>
      <c r="P562" s="21">
        <v>1216416854</v>
      </c>
      <c r="Q562" s="76">
        <f t="shared" si="679"/>
        <v>0</v>
      </c>
      <c r="R562" s="21">
        <v>0</v>
      </c>
      <c r="S562" s="21">
        <v>0</v>
      </c>
      <c r="T562" s="21">
        <v>0</v>
      </c>
      <c r="U562" s="21">
        <f t="shared" si="764"/>
        <v>426818138</v>
      </c>
      <c r="V562" s="22">
        <f t="shared" si="765"/>
        <v>0</v>
      </c>
      <c r="W562" s="21">
        <f t="shared" si="766"/>
        <v>1216416854</v>
      </c>
      <c r="X562" s="127">
        <f t="shared" si="767"/>
        <v>0.74025739466482832</v>
      </c>
    </row>
    <row r="563" spans="1:24" ht="47.25" customHeight="1" x14ac:dyDescent="0.2">
      <c r="A563" s="59" t="s">
        <v>272</v>
      </c>
      <c r="B563" s="53" t="s">
        <v>626</v>
      </c>
      <c r="C563" s="62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76">
        <f t="shared" si="679"/>
        <v>0</v>
      </c>
      <c r="R563" s="21"/>
      <c r="S563" s="21"/>
      <c r="T563" s="21"/>
      <c r="U563" s="21"/>
      <c r="V563" s="21"/>
      <c r="W563" s="21"/>
      <c r="X563" s="21"/>
    </row>
    <row r="564" spans="1:24" ht="34.5" customHeight="1" x14ac:dyDescent="0.2">
      <c r="A564" s="61" t="s">
        <v>627</v>
      </c>
      <c r="B564" s="62" t="s">
        <v>628</v>
      </c>
      <c r="C564" s="62" t="s">
        <v>48</v>
      </c>
      <c r="D564" s="21">
        <v>0</v>
      </c>
      <c r="E564" s="21">
        <v>0</v>
      </c>
      <c r="F564" s="21">
        <v>0</v>
      </c>
      <c r="G564" s="21">
        <v>2627554808</v>
      </c>
      <c r="H564" s="21">
        <v>0</v>
      </c>
      <c r="I564" s="21">
        <v>2627554808</v>
      </c>
      <c r="J564" s="21">
        <v>2627554808</v>
      </c>
      <c r="K564" s="21">
        <v>0</v>
      </c>
      <c r="L564" s="21">
        <v>2147079410</v>
      </c>
      <c r="M564" s="21">
        <v>2147079410</v>
      </c>
      <c r="N564" s="21">
        <v>0</v>
      </c>
      <c r="O564" s="21">
        <v>2147079410</v>
      </c>
      <c r="P564" s="21">
        <v>2147079410</v>
      </c>
      <c r="Q564" s="76">
        <f t="shared" si="679"/>
        <v>0</v>
      </c>
      <c r="R564" s="21">
        <v>0</v>
      </c>
      <c r="S564" s="21">
        <v>0</v>
      </c>
      <c r="T564" s="21">
        <v>0</v>
      </c>
      <c r="U564" s="21">
        <f t="shared" ref="U564:U565" si="768">J564-M564</f>
        <v>480475398</v>
      </c>
      <c r="V564" s="22">
        <f t="shared" ref="V564:V565" si="769">M564-P564</f>
        <v>0</v>
      </c>
      <c r="W564" s="21">
        <f t="shared" ref="W564:W565" si="770">P564-Q564</f>
        <v>2147079410</v>
      </c>
      <c r="X564" s="127">
        <f t="shared" ref="X564:X565" si="771">P564/J564</f>
        <v>0.81713972377013111</v>
      </c>
    </row>
    <row r="565" spans="1:24" ht="21.95" customHeight="1" x14ac:dyDescent="0.2">
      <c r="A565" s="61" t="s">
        <v>635</v>
      </c>
      <c r="B565" s="62" t="s">
        <v>636</v>
      </c>
      <c r="C565" s="62" t="s">
        <v>313</v>
      </c>
      <c r="D565" s="21">
        <v>0</v>
      </c>
      <c r="E565" s="21">
        <v>0</v>
      </c>
      <c r="F565" s="21">
        <v>0</v>
      </c>
      <c r="G565" s="21">
        <v>718815425</v>
      </c>
      <c r="H565" s="21">
        <v>0</v>
      </c>
      <c r="I565" s="21">
        <v>718815425</v>
      </c>
      <c r="J565" s="21">
        <v>718815425</v>
      </c>
      <c r="K565" s="21">
        <v>0</v>
      </c>
      <c r="L565" s="21">
        <v>694832738</v>
      </c>
      <c r="M565" s="21">
        <v>694832738</v>
      </c>
      <c r="N565" s="21">
        <v>0</v>
      </c>
      <c r="O565" s="21">
        <v>694832738</v>
      </c>
      <c r="P565" s="21">
        <v>694832738</v>
      </c>
      <c r="Q565" s="76">
        <f t="shared" si="679"/>
        <v>0</v>
      </c>
      <c r="R565" s="21">
        <v>0</v>
      </c>
      <c r="S565" s="21">
        <v>0</v>
      </c>
      <c r="T565" s="21">
        <v>0</v>
      </c>
      <c r="U565" s="21">
        <f t="shared" si="768"/>
        <v>23982687</v>
      </c>
      <c r="V565" s="22">
        <f t="shared" si="769"/>
        <v>0</v>
      </c>
      <c r="W565" s="21">
        <f t="shared" si="770"/>
        <v>694832738</v>
      </c>
      <c r="X565" s="127">
        <f t="shared" si="771"/>
        <v>0.96663582031506901</v>
      </c>
    </row>
    <row r="566" spans="1:24" ht="60.75" customHeight="1" x14ac:dyDescent="0.2">
      <c r="A566" s="59" t="s">
        <v>272</v>
      </c>
      <c r="B566" s="53" t="s">
        <v>1654</v>
      </c>
      <c r="C566" s="62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76">
        <f t="shared" si="679"/>
        <v>0</v>
      </c>
      <c r="R566" s="21"/>
      <c r="S566" s="21"/>
      <c r="T566" s="21"/>
      <c r="U566" s="21"/>
      <c r="V566" s="21"/>
      <c r="W566" s="21"/>
      <c r="X566" s="21"/>
    </row>
    <row r="567" spans="1:24" ht="41.25" customHeight="1" x14ac:dyDescent="0.2">
      <c r="A567" s="61" t="s">
        <v>637</v>
      </c>
      <c r="B567" s="62" t="s">
        <v>634</v>
      </c>
      <c r="C567" s="62" t="s">
        <v>312</v>
      </c>
      <c r="D567" s="21">
        <v>1643234992</v>
      </c>
      <c r="E567" s="21">
        <v>0</v>
      </c>
      <c r="F567" s="21">
        <v>0</v>
      </c>
      <c r="G567" s="21">
        <v>0</v>
      </c>
      <c r="H567" s="21">
        <v>1643234992</v>
      </c>
      <c r="I567" s="21">
        <f>E567-F567+G567-H567</f>
        <v>-1643234992</v>
      </c>
      <c r="J567" s="21">
        <f>D567+I567</f>
        <v>0</v>
      </c>
      <c r="K567" s="21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76">
        <f t="shared" si="679"/>
        <v>0</v>
      </c>
      <c r="R567" s="21">
        <v>0</v>
      </c>
      <c r="S567" s="21">
        <v>0</v>
      </c>
      <c r="T567" s="21">
        <v>0</v>
      </c>
      <c r="U567" s="21">
        <f t="shared" ref="U567" si="772">J567-M567</f>
        <v>0</v>
      </c>
      <c r="V567" s="22">
        <f t="shared" ref="V567" si="773">M567-P567</f>
        <v>0</v>
      </c>
      <c r="W567" s="21">
        <f t="shared" ref="W567" si="774">P567-Q567</f>
        <v>0</v>
      </c>
      <c r="X567" s="127" t="e">
        <f t="shared" ref="X567" si="775">P567/J567</f>
        <v>#DIV/0!</v>
      </c>
    </row>
    <row r="568" spans="1:24" ht="39" customHeight="1" x14ac:dyDescent="0.2">
      <c r="A568" s="59" t="s">
        <v>272</v>
      </c>
      <c r="B568" s="53" t="s">
        <v>1655</v>
      </c>
      <c r="C568" s="62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76">
        <f t="shared" si="679"/>
        <v>0</v>
      </c>
      <c r="R568" s="21"/>
      <c r="S568" s="21"/>
      <c r="T568" s="21"/>
      <c r="U568" s="21"/>
      <c r="V568" s="21"/>
      <c r="W568" s="21"/>
      <c r="X568" s="21"/>
    </row>
    <row r="569" spans="1:24" ht="33.75" customHeight="1" x14ac:dyDescent="0.2">
      <c r="A569" s="61" t="s">
        <v>638</v>
      </c>
      <c r="B569" s="62" t="s">
        <v>639</v>
      </c>
      <c r="C569" s="62" t="s">
        <v>48</v>
      </c>
      <c r="D569" s="21">
        <v>2627554808</v>
      </c>
      <c r="E569" s="21">
        <v>0</v>
      </c>
      <c r="F569" s="21">
        <v>0</v>
      </c>
      <c r="G569" s="21">
        <v>0</v>
      </c>
      <c r="H569" s="21">
        <v>2627554808</v>
      </c>
      <c r="I569" s="21">
        <f>E569-F569+G569-H569</f>
        <v>-2627554808</v>
      </c>
      <c r="J569" s="21">
        <f>D569+I569</f>
        <v>0</v>
      </c>
      <c r="K569" s="21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v>0</v>
      </c>
      <c r="Q569" s="76">
        <f t="shared" si="679"/>
        <v>0</v>
      </c>
      <c r="R569" s="21">
        <v>0</v>
      </c>
      <c r="S569" s="21">
        <v>0</v>
      </c>
      <c r="T569" s="21">
        <v>0</v>
      </c>
      <c r="U569" s="21">
        <f t="shared" ref="U569" si="776">J569-M569</f>
        <v>0</v>
      </c>
      <c r="V569" s="22">
        <f t="shared" ref="V569" si="777">M569-P569</f>
        <v>0</v>
      </c>
      <c r="W569" s="21">
        <f t="shared" ref="W569" si="778">P569-Q569</f>
        <v>0</v>
      </c>
      <c r="X569" s="127" t="e">
        <f t="shared" ref="X569" si="779">P569/J569</f>
        <v>#DIV/0!</v>
      </c>
    </row>
    <row r="570" spans="1:24" ht="33.75" customHeight="1" x14ac:dyDescent="0.2">
      <c r="A570" s="59" t="s">
        <v>272</v>
      </c>
      <c r="B570" s="53" t="s">
        <v>1656</v>
      </c>
      <c r="C570" s="62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76">
        <f t="shared" si="679"/>
        <v>0</v>
      </c>
      <c r="R570" s="21"/>
      <c r="S570" s="21"/>
      <c r="T570" s="21"/>
      <c r="U570" s="21"/>
      <c r="V570" s="21"/>
      <c r="W570" s="21"/>
      <c r="X570" s="21"/>
    </row>
    <row r="571" spans="1:24" ht="40.5" customHeight="1" x14ac:dyDescent="0.2">
      <c r="A571" s="61" t="s">
        <v>640</v>
      </c>
      <c r="B571" s="62" t="s">
        <v>641</v>
      </c>
      <c r="C571" s="62" t="s">
        <v>313</v>
      </c>
      <c r="D571" s="21">
        <v>718815425</v>
      </c>
      <c r="E571" s="21">
        <v>0</v>
      </c>
      <c r="F571" s="21">
        <v>0</v>
      </c>
      <c r="G571" s="21">
        <v>0</v>
      </c>
      <c r="H571" s="21">
        <v>718815425</v>
      </c>
      <c r="I571" s="21">
        <v>-718815425</v>
      </c>
      <c r="J571" s="21">
        <v>0</v>
      </c>
      <c r="K571" s="21">
        <v>0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76">
        <f t="shared" si="679"/>
        <v>0</v>
      </c>
      <c r="R571" s="21">
        <v>0</v>
      </c>
      <c r="S571" s="21">
        <v>0</v>
      </c>
      <c r="T571" s="21">
        <v>0</v>
      </c>
      <c r="U571" s="21">
        <f t="shared" ref="U571" si="780">J571-M571</f>
        <v>0</v>
      </c>
      <c r="V571" s="22">
        <f t="shared" ref="V571" si="781">M571-P571</f>
        <v>0</v>
      </c>
      <c r="W571" s="21">
        <f t="shared" ref="W571" si="782">P571-Q571</f>
        <v>0</v>
      </c>
      <c r="X571" s="127" t="e">
        <f t="shared" ref="X571" si="783">P571/J571</f>
        <v>#DIV/0!</v>
      </c>
    </row>
    <row r="572" spans="1:24" ht="21.95" customHeight="1" x14ac:dyDescent="0.2">
      <c r="A572" s="59"/>
      <c r="B572" s="73" t="s">
        <v>1692</v>
      </c>
      <c r="C572" s="62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76"/>
      <c r="R572" s="21"/>
      <c r="S572" s="21"/>
      <c r="T572" s="21"/>
      <c r="U572" s="21"/>
      <c r="V572" s="21"/>
      <c r="W572" s="21"/>
      <c r="X572" s="21"/>
    </row>
    <row r="573" spans="1:24" ht="21.95" customHeight="1" x14ac:dyDescent="0.2">
      <c r="A573" s="59" t="s">
        <v>267</v>
      </c>
      <c r="B573" s="60" t="s">
        <v>270</v>
      </c>
      <c r="C573" s="62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76"/>
      <c r="R573" s="21"/>
      <c r="S573" s="21"/>
      <c r="T573" s="21"/>
      <c r="U573" s="21"/>
      <c r="V573" s="21"/>
      <c r="W573" s="21"/>
      <c r="X573" s="21"/>
    </row>
    <row r="574" spans="1:24" ht="21.95" customHeight="1" x14ac:dyDescent="0.2">
      <c r="A574" s="59" t="s">
        <v>1580</v>
      </c>
      <c r="B574" s="60" t="s">
        <v>271</v>
      </c>
      <c r="C574" s="62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76"/>
      <c r="R574" s="21"/>
      <c r="S574" s="21"/>
      <c r="T574" s="21"/>
      <c r="U574" s="21"/>
      <c r="V574" s="21"/>
      <c r="W574" s="21"/>
      <c r="X574" s="21"/>
    </row>
    <row r="575" spans="1:24" ht="21.95" customHeight="1" x14ac:dyDescent="0.2">
      <c r="A575" s="59" t="s">
        <v>1581</v>
      </c>
      <c r="B575" s="60" t="s">
        <v>168</v>
      </c>
      <c r="C575" s="62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76"/>
      <c r="R575" s="21"/>
      <c r="S575" s="21"/>
      <c r="T575" s="21"/>
      <c r="U575" s="21"/>
      <c r="V575" s="21"/>
      <c r="W575" s="21"/>
      <c r="X575" s="21"/>
    </row>
    <row r="576" spans="1:24" ht="21.95" customHeight="1" x14ac:dyDescent="0.2">
      <c r="A576" s="59" t="s">
        <v>1585</v>
      </c>
      <c r="B576" s="60" t="s">
        <v>178</v>
      </c>
      <c r="C576" s="62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76"/>
      <c r="R576" s="21"/>
      <c r="S576" s="21"/>
      <c r="T576" s="21"/>
      <c r="U576" s="21"/>
      <c r="V576" s="21"/>
      <c r="W576" s="21"/>
      <c r="X576" s="21"/>
    </row>
    <row r="577" spans="1:24" ht="32.25" customHeight="1" x14ac:dyDescent="0.2">
      <c r="A577" s="59" t="s">
        <v>272</v>
      </c>
      <c r="B577" s="60" t="s">
        <v>642</v>
      </c>
      <c r="C577" s="54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76">
        <f t="shared" si="679"/>
        <v>0</v>
      </c>
      <c r="R577" s="21"/>
      <c r="S577" s="21"/>
      <c r="T577" s="21"/>
      <c r="U577" s="21"/>
      <c r="V577" s="21"/>
      <c r="W577" s="21"/>
      <c r="X577" s="21"/>
    </row>
    <row r="578" spans="1:24" ht="54" customHeight="1" x14ac:dyDescent="0.2">
      <c r="A578" s="61" t="s">
        <v>643</v>
      </c>
      <c r="B578" s="62" t="s">
        <v>644</v>
      </c>
      <c r="C578" s="62" t="s">
        <v>312</v>
      </c>
      <c r="D578" s="21">
        <v>49329884</v>
      </c>
      <c r="E578" s="21">
        <v>0</v>
      </c>
      <c r="F578" s="21">
        <v>0</v>
      </c>
      <c r="G578" s="21">
        <v>0</v>
      </c>
      <c r="H578" s="21">
        <v>0</v>
      </c>
      <c r="I578" s="21">
        <v>0</v>
      </c>
      <c r="J578" s="21">
        <v>49329884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76">
        <f t="shared" si="679"/>
        <v>0</v>
      </c>
      <c r="R578" s="21">
        <v>0</v>
      </c>
      <c r="S578" s="21">
        <v>0</v>
      </c>
      <c r="T578" s="21">
        <v>0</v>
      </c>
      <c r="U578" s="21">
        <f t="shared" ref="U578" si="784">J578-M578</f>
        <v>49329884</v>
      </c>
      <c r="V578" s="22">
        <f t="shared" ref="V578" si="785">M578-P578</f>
        <v>0</v>
      </c>
      <c r="W578" s="21">
        <f t="shared" ref="W578" si="786">P578-Q578</f>
        <v>0</v>
      </c>
      <c r="X578" s="127">
        <f t="shared" ref="X578" si="787">P578/J578</f>
        <v>0</v>
      </c>
    </row>
    <row r="579" spans="1:24" s="6" customFormat="1" ht="15.95" customHeight="1" x14ac:dyDescent="0.2">
      <c r="A579" s="100"/>
      <c r="B579" s="109" t="s">
        <v>1693</v>
      </c>
      <c r="C579" s="102" t="s">
        <v>645</v>
      </c>
      <c r="D579" s="103">
        <f t="shared" ref="D579:P579" si="788">SUM(D265:D578)</f>
        <v>328928007681</v>
      </c>
      <c r="E579" s="103">
        <f t="shared" si="788"/>
        <v>0</v>
      </c>
      <c r="F579" s="103">
        <f t="shared" si="788"/>
        <v>0</v>
      </c>
      <c r="G579" s="103">
        <f t="shared" si="788"/>
        <v>5746992886</v>
      </c>
      <c r="H579" s="103">
        <f t="shared" si="788"/>
        <v>5746992886</v>
      </c>
      <c r="I579" s="103">
        <f t="shared" si="788"/>
        <v>0</v>
      </c>
      <c r="J579" s="103">
        <f t="shared" si="788"/>
        <v>328928007681</v>
      </c>
      <c r="K579" s="103">
        <f t="shared" si="788"/>
        <v>0</v>
      </c>
      <c r="L579" s="103">
        <f t="shared" si="788"/>
        <v>26593678107</v>
      </c>
      <c r="M579" s="103">
        <f t="shared" si="788"/>
        <v>97893970287.889999</v>
      </c>
      <c r="N579" s="103">
        <f t="shared" si="788"/>
        <v>0</v>
      </c>
      <c r="O579" s="103">
        <f t="shared" si="788"/>
        <v>26621301866</v>
      </c>
      <c r="P579" s="103">
        <f t="shared" si="788"/>
        <v>97874108919.889999</v>
      </c>
      <c r="Q579" s="96">
        <f t="shared" si="679"/>
        <v>31644706698</v>
      </c>
      <c r="R579" s="103">
        <f t="shared" ref="R579:W579" si="789">SUM(R265:R578)</f>
        <v>11313333</v>
      </c>
      <c r="S579" s="103">
        <f t="shared" si="789"/>
        <v>31633393365</v>
      </c>
      <c r="T579" s="103">
        <f t="shared" si="789"/>
        <v>31633393365</v>
      </c>
      <c r="U579" s="103">
        <f t="shared" si="789"/>
        <v>231034037393.11002</v>
      </c>
      <c r="V579" s="103">
        <f t="shared" si="789"/>
        <v>19861368</v>
      </c>
      <c r="W579" s="103">
        <f t="shared" si="789"/>
        <v>66229402221.889999</v>
      </c>
      <c r="X579" s="115">
        <f>P579/J579</f>
        <v>0.29755480419536051</v>
      </c>
    </row>
    <row r="580" spans="1:24" s="6" customFormat="1" ht="15.95" customHeight="1" x14ac:dyDescent="0.2">
      <c r="A580" s="70"/>
      <c r="B580" s="71"/>
      <c r="C580" s="64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>
        <f>J579-M579</f>
        <v>231034037393.10999</v>
      </c>
      <c r="O580" s="107"/>
      <c r="P580" s="107"/>
      <c r="Q580" s="76"/>
      <c r="R580" s="107"/>
      <c r="S580" s="107"/>
      <c r="T580" s="107"/>
      <c r="U580" s="107"/>
      <c r="V580" s="107"/>
      <c r="W580" s="107"/>
      <c r="X580" s="107"/>
    </row>
    <row r="581" spans="1:24" ht="15" customHeight="1" x14ac:dyDescent="0.2">
      <c r="A581" s="100"/>
      <c r="B581" s="102" t="s">
        <v>314</v>
      </c>
      <c r="C581" s="104"/>
      <c r="D581" s="105"/>
      <c r="E581" s="105"/>
      <c r="F581" s="105"/>
      <c r="G581" s="105"/>
      <c r="H581" s="105"/>
      <c r="I581" s="105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</row>
    <row r="582" spans="1:24" ht="15" customHeight="1" x14ac:dyDescent="0.2">
      <c r="A582" s="66">
        <v>2</v>
      </c>
      <c r="B582" s="53" t="s">
        <v>33</v>
      </c>
      <c r="C582" s="54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</row>
    <row r="583" spans="1:24" ht="15" customHeight="1" x14ac:dyDescent="0.2">
      <c r="A583" s="66">
        <v>2.2999999999999998</v>
      </c>
      <c r="B583" s="53" t="s">
        <v>270</v>
      </c>
      <c r="C583" s="54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</row>
    <row r="584" spans="1:24" ht="15" customHeight="1" x14ac:dyDescent="0.2">
      <c r="A584" s="66" t="s">
        <v>1598</v>
      </c>
      <c r="B584" s="53" t="s">
        <v>271</v>
      </c>
      <c r="C584" s="54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</row>
    <row r="585" spans="1:24" ht="15" customHeight="1" x14ac:dyDescent="0.2">
      <c r="A585" s="57" t="s">
        <v>430</v>
      </c>
      <c r="B585" s="53" t="s">
        <v>318</v>
      </c>
      <c r="C585" s="54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</row>
    <row r="586" spans="1:24" ht="15" customHeight="1" x14ac:dyDescent="0.2">
      <c r="A586" s="57" t="s">
        <v>429</v>
      </c>
      <c r="B586" s="53" t="s">
        <v>319</v>
      </c>
      <c r="C586" s="54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</row>
    <row r="587" spans="1:24" ht="15" customHeight="1" x14ac:dyDescent="0.2">
      <c r="A587" s="57" t="s">
        <v>1617</v>
      </c>
      <c r="B587" s="53" t="s">
        <v>320</v>
      </c>
      <c r="C587" s="54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</row>
    <row r="588" spans="1:24" ht="15" customHeight="1" x14ac:dyDescent="0.2">
      <c r="A588" s="57" t="s">
        <v>1618</v>
      </c>
      <c r="B588" s="53" t="s">
        <v>1657</v>
      </c>
      <c r="C588" s="54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</row>
    <row r="589" spans="1:24" ht="24.75" customHeight="1" x14ac:dyDescent="0.2">
      <c r="A589" s="41" t="s">
        <v>1620</v>
      </c>
      <c r="B589" s="53" t="s">
        <v>1658</v>
      </c>
      <c r="C589" s="54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</row>
    <row r="590" spans="1:24" ht="21.95" customHeight="1" x14ac:dyDescent="0.2">
      <c r="A590" s="59" t="s">
        <v>272</v>
      </c>
      <c r="B590" s="60" t="s">
        <v>646</v>
      </c>
      <c r="C590" s="54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</row>
    <row r="591" spans="1:24" ht="21.95" customHeight="1" x14ac:dyDescent="0.2">
      <c r="A591" s="61" t="s">
        <v>647</v>
      </c>
      <c r="B591" s="62" t="s">
        <v>648</v>
      </c>
      <c r="C591" s="62" t="s">
        <v>315</v>
      </c>
      <c r="D591" s="21">
        <v>0</v>
      </c>
      <c r="E591" s="21">
        <v>3000000000</v>
      </c>
      <c r="F591" s="21">
        <v>0</v>
      </c>
      <c r="G591" s="21">
        <v>0</v>
      </c>
      <c r="H591" s="21">
        <v>0</v>
      </c>
      <c r="I591" s="21">
        <f>E591-F591+G591-H591</f>
        <v>3000000000</v>
      </c>
      <c r="J591" s="21">
        <f>D591+I591</f>
        <v>3000000000</v>
      </c>
      <c r="K591" s="21">
        <v>0</v>
      </c>
      <c r="L591" s="21">
        <v>3000000000</v>
      </c>
      <c r="M591" s="21">
        <v>3000000000</v>
      </c>
      <c r="N591" s="21">
        <v>0</v>
      </c>
      <c r="O591" s="21">
        <v>0</v>
      </c>
      <c r="P591" s="21">
        <v>0</v>
      </c>
      <c r="Q591" s="76">
        <f t="shared" ref="Q591" si="790">R591+T591</f>
        <v>0</v>
      </c>
      <c r="R591" s="21">
        <v>0</v>
      </c>
      <c r="S591" s="21">
        <v>0</v>
      </c>
      <c r="T591" s="21">
        <v>0</v>
      </c>
      <c r="U591" s="21">
        <f t="shared" ref="U591" si="791">J591-M591</f>
        <v>0</v>
      </c>
      <c r="V591" s="22">
        <f t="shared" ref="V591" si="792">M591-P591</f>
        <v>3000000000</v>
      </c>
      <c r="W591" s="21">
        <f t="shared" ref="W591" si="793">P591-Q591</f>
        <v>0</v>
      </c>
      <c r="X591" s="127">
        <f t="shared" ref="X591" si="794">P591/J591</f>
        <v>0</v>
      </c>
    </row>
    <row r="592" spans="1:24" s="6" customFormat="1" ht="15" customHeight="1" x14ac:dyDescent="0.2">
      <c r="A592" s="57" t="s">
        <v>1581</v>
      </c>
      <c r="B592" s="64" t="s">
        <v>168</v>
      </c>
      <c r="C592" s="65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</row>
    <row r="593" spans="1:24" s="6" customFormat="1" ht="15" customHeight="1" x14ac:dyDescent="0.2">
      <c r="A593" s="57" t="s">
        <v>1585</v>
      </c>
      <c r="B593" s="64" t="s">
        <v>178</v>
      </c>
      <c r="C593" s="71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</row>
    <row r="594" spans="1:24" s="6" customFormat="1" ht="15" customHeight="1" x14ac:dyDescent="0.2">
      <c r="A594" s="57" t="s">
        <v>1601</v>
      </c>
      <c r="B594" s="60" t="s">
        <v>180</v>
      </c>
      <c r="C594" s="71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</row>
    <row r="595" spans="1:24" ht="21.95" customHeight="1" x14ac:dyDescent="0.2">
      <c r="A595" s="59" t="s">
        <v>272</v>
      </c>
      <c r="B595" s="60" t="s">
        <v>649</v>
      </c>
      <c r="C595" s="54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</row>
    <row r="596" spans="1:24" ht="21.95" customHeight="1" x14ac:dyDescent="0.2">
      <c r="A596" s="61" t="s">
        <v>650</v>
      </c>
      <c r="B596" s="62" t="s">
        <v>651</v>
      </c>
      <c r="C596" s="62" t="s">
        <v>48</v>
      </c>
      <c r="D596" s="21">
        <v>0</v>
      </c>
      <c r="E596" s="21">
        <v>0</v>
      </c>
      <c r="F596" s="21">
        <v>0</v>
      </c>
      <c r="G596" s="21">
        <f>407210660+3335243684</f>
        <v>3742454344</v>
      </c>
      <c r="H596" s="21">
        <v>0</v>
      </c>
      <c r="I596" s="21">
        <f>E596-F596+G596-H596</f>
        <v>3742454344</v>
      </c>
      <c r="J596" s="21">
        <f>D596+I596</f>
        <v>3742454344</v>
      </c>
      <c r="K596" s="21">
        <v>0</v>
      </c>
      <c r="L596" s="21">
        <v>407210660</v>
      </c>
      <c r="M596" s="21">
        <v>407210660</v>
      </c>
      <c r="N596" s="21">
        <v>0</v>
      </c>
      <c r="O596" s="21">
        <v>407210660</v>
      </c>
      <c r="P596" s="21">
        <v>407210660</v>
      </c>
      <c r="Q596" s="76">
        <f t="shared" ref="Q596:Q660" si="795">R596+T596</f>
        <v>0</v>
      </c>
      <c r="R596" s="21">
        <v>0</v>
      </c>
      <c r="S596" s="21">
        <v>0</v>
      </c>
      <c r="T596" s="21">
        <v>0</v>
      </c>
      <c r="U596" s="21">
        <f t="shared" ref="U596" si="796">J596-M596</f>
        <v>3335243684</v>
      </c>
      <c r="V596" s="22">
        <f t="shared" ref="V596" si="797">M596-P596</f>
        <v>0</v>
      </c>
      <c r="W596" s="21">
        <f t="shared" ref="W596" si="798">P596-Q596</f>
        <v>407210660</v>
      </c>
      <c r="X596" s="127">
        <f t="shared" ref="X596" si="799">P596/J596</f>
        <v>0.10880845097091184</v>
      </c>
    </row>
    <row r="597" spans="1:24" ht="21.95" customHeight="1" x14ac:dyDescent="0.2">
      <c r="A597" s="59" t="s">
        <v>272</v>
      </c>
      <c r="B597" s="60" t="s">
        <v>652</v>
      </c>
      <c r="C597" s="54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76"/>
      <c r="R597" s="21"/>
      <c r="S597" s="21"/>
      <c r="T597" s="21"/>
      <c r="U597" s="21"/>
      <c r="V597" s="21"/>
      <c r="W597" s="21"/>
      <c r="X597" s="117"/>
    </row>
    <row r="598" spans="1:24" ht="21.95" customHeight="1" x14ac:dyDescent="0.2">
      <c r="A598" s="61" t="s">
        <v>653</v>
      </c>
      <c r="B598" s="62" t="s">
        <v>654</v>
      </c>
      <c r="C598" s="62" t="s">
        <v>48</v>
      </c>
      <c r="D598" s="21">
        <v>0</v>
      </c>
      <c r="E598" s="21">
        <v>0</v>
      </c>
      <c r="F598" s="21">
        <v>0</v>
      </c>
      <c r="G598" s="21">
        <v>825420368</v>
      </c>
      <c r="H598" s="21">
        <v>0</v>
      </c>
      <c r="I598" s="21">
        <f>E598-F598+G598-H598</f>
        <v>825420368</v>
      </c>
      <c r="J598" s="21">
        <f>D598+I598</f>
        <v>825420368</v>
      </c>
      <c r="K598" s="21">
        <v>0</v>
      </c>
      <c r="L598" s="21">
        <v>825420368</v>
      </c>
      <c r="M598" s="21">
        <v>825420368</v>
      </c>
      <c r="N598" s="21">
        <v>0</v>
      </c>
      <c r="O598" s="21">
        <v>825420368</v>
      </c>
      <c r="P598" s="21">
        <v>825420368</v>
      </c>
      <c r="Q598" s="76">
        <f t="shared" si="795"/>
        <v>0</v>
      </c>
      <c r="R598" s="21">
        <v>0</v>
      </c>
      <c r="S598" s="21">
        <v>0</v>
      </c>
      <c r="T598" s="21">
        <v>0</v>
      </c>
      <c r="U598" s="21">
        <f t="shared" ref="U598" si="800">J598-M598</f>
        <v>0</v>
      </c>
      <c r="V598" s="22">
        <f t="shared" ref="V598" si="801">M598-P598</f>
        <v>0</v>
      </c>
      <c r="W598" s="21">
        <f t="shared" ref="W598" si="802">P598-Q598</f>
        <v>825420368</v>
      </c>
      <c r="X598" s="127">
        <f t="shared" ref="X598" si="803">P598/J598</f>
        <v>1</v>
      </c>
    </row>
    <row r="599" spans="1:24" ht="21.95" customHeight="1" x14ac:dyDescent="0.2">
      <c r="A599" s="59" t="s">
        <v>272</v>
      </c>
      <c r="B599" s="60" t="s">
        <v>655</v>
      </c>
      <c r="C599" s="54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76"/>
      <c r="R599" s="21"/>
      <c r="S599" s="21"/>
      <c r="T599" s="21"/>
      <c r="U599" s="21"/>
      <c r="V599" s="21"/>
      <c r="W599" s="21"/>
      <c r="X599" s="117"/>
    </row>
    <row r="600" spans="1:24" ht="21.95" customHeight="1" x14ac:dyDescent="0.2">
      <c r="A600" s="61" t="s">
        <v>656</v>
      </c>
      <c r="B600" s="62" t="s">
        <v>657</v>
      </c>
      <c r="C600" s="62" t="s">
        <v>48</v>
      </c>
      <c r="D600" s="21">
        <v>0</v>
      </c>
      <c r="E600" s="21">
        <v>0</v>
      </c>
      <c r="F600" s="21">
        <v>0</v>
      </c>
      <c r="G600" s="21">
        <v>376248010</v>
      </c>
      <c r="H600" s="21">
        <v>0</v>
      </c>
      <c r="I600" s="21">
        <f>E600-F600+G600-H600</f>
        <v>376248010</v>
      </c>
      <c r="J600" s="21">
        <f>D600+I600</f>
        <v>376248010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76">
        <f t="shared" si="795"/>
        <v>0</v>
      </c>
      <c r="R600" s="21">
        <v>0</v>
      </c>
      <c r="S600" s="21">
        <v>0</v>
      </c>
      <c r="T600" s="21">
        <v>0</v>
      </c>
      <c r="U600" s="21">
        <f t="shared" ref="U600" si="804">J600-M600</f>
        <v>376248010</v>
      </c>
      <c r="V600" s="22">
        <f t="shared" ref="V600" si="805">M600-P600</f>
        <v>0</v>
      </c>
      <c r="W600" s="21">
        <f t="shared" ref="W600" si="806">P600-Q600</f>
        <v>0</v>
      </c>
      <c r="X600" s="127">
        <f t="shared" ref="X600" si="807">P600/J600</f>
        <v>0</v>
      </c>
    </row>
    <row r="601" spans="1:24" ht="21.95" customHeight="1" x14ac:dyDescent="0.2">
      <c r="A601" s="59" t="s">
        <v>272</v>
      </c>
      <c r="B601" s="60" t="s">
        <v>658</v>
      </c>
      <c r="C601" s="54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76"/>
      <c r="R601" s="21"/>
      <c r="S601" s="21"/>
      <c r="T601" s="21"/>
      <c r="U601" s="21"/>
      <c r="V601" s="21"/>
      <c r="W601" s="21"/>
      <c r="X601" s="117"/>
    </row>
    <row r="602" spans="1:24" ht="21.95" customHeight="1" x14ac:dyDescent="0.2">
      <c r="A602" s="61" t="s">
        <v>659</v>
      </c>
      <c r="B602" s="62" t="s">
        <v>660</v>
      </c>
      <c r="C602" s="62" t="s">
        <v>48</v>
      </c>
      <c r="D602" s="21">
        <v>0</v>
      </c>
      <c r="E602" s="21">
        <v>0</v>
      </c>
      <c r="F602" s="21">
        <v>0</v>
      </c>
      <c r="G602" s="21">
        <v>1178167596</v>
      </c>
      <c r="H602" s="21">
        <v>0</v>
      </c>
      <c r="I602" s="21">
        <f>E602-F602+G602-H602</f>
        <v>1178167596</v>
      </c>
      <c r="J602" s="21">
        <f>D602+I602</f>
        <v>1178167596</v>
      </c>
      <c r="K602" s="21">
        <v>0</v>
      </c>
      <c r="L602" s="21">
        <v>856943752</v>
      </c>
      <c r="M602" s="21">
        <v>856943752</v>
      </c>
      <c r="N602" s="21">
        <v>0</v>
      </c>
      <c r="O602" s="21">
        <v>856943752</v>
      </c>
      <c r="P602" s="21">
        <v>856943752</v>
      </c>
      <c r="Q602" s="76">
        <f t="shared" si="795"/>
        <v>0</v>
      </c>
      <c r="R602" s="21">
        <v>0</v>
      </c>
      <c r="S602" s="21">
        <v>0</v>
      </c>
      <c r="T602" s="21">
        <v>0</v>
      </c>
      <c r="U602" s="21">
        <f t="shared" ref="U602" si="808">J602-M602</f>
        <v>321223844</v>
      </c>
      <c r="V602" s="22">
        <f t="shared" ref="V602" si="809">M602-P602</f>
        <v>0</v>
      </c>
      <c r="W602" s="21">
        <f t="shared" ref="W602" si="810">P602-Q602</f>
        <v>856943752</v>
      </c>
      <c r="X602" s="127">
        <f t="shared" ref="X602" si="811">P602/J602</f>
        <v>0.72735301404436181</v>
      </c>
    </row>
    <row r="603" spans="1:24" ht="21.95" customHeight="1" x14ac:dyDescent="0.2">
      <c r="A603" s="59" t="s">
        <v>272</v>
      </c>
      <c r="B603" s="60" t="s">
        <v>661</v>
      </c>
      <c r="C603" s="54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76"/>
      <c r="R603" s="21"/>
      <c r="S603" s="21"/>
      <c r="T603" s="21"/>
      <c r="U603" s="21"/>
      <c r="V603" s="21"/>
      <c r="W603" s="21"/>
      <c r="X603" s="117"/>
    </row>
    <row r="604" spans="1:24" ht="21.95" customHeight="1" x14ac:dyDescent="0.2">
      <c r="A604" s="61" t="s">
        <v>662</v>
      </c>
      <c r="B604" s="62" t="s">
        <v>663</v>
      </c>
      <c r="C604" s="62" t="s">
        <v>48</v>
      </c>
      <c r="D604" s="21">
        <v>0</v>
      </c>
      <c r="E604" s="21">
        <v>0</v>
      </c>
      <c r="F604" s="21">
        <v>0</v>
      </c>
      <c r="G604" s="21">
        <v>617022563</v>
      </c>
      <c r="H604" s="21">
        <v>0</v>
      </c>
      <c r="I604" s="21">
        <f>E604-F604+G604-H604</f>
        <v>617022563</v>
      </c>
      <c r="J604" s="21">
        <f>D604+I604</f>
        <v>617022563</v>
      </c>
      <c r="K604" s="21">
        <v>0</v>
      </c>
      <c r="L604" s="21">
        <v>617022562</v>
      </c>
      <c r="M604" s="21">
        <v>617022562</v>
      </c>
      <c r="N604" s="21">
        <v>0</v>
      </c>
      <c r="O604" s="21">
        <v>617022562</v>
      </c>
      <c r="P604" s="21">
        <v>617022562</v>
      </c>
      <c r="Q604" s="76">
        <f t="shared" si="795"/>
        <v>0</v>
      </c>
      <c r="R604" s="21">
        <v>0</v>
      </c>
      <c r="S604" s="21">
        <v>0</v>
      </c>
      <c r="T604" s="21">
        <v>0</v>
      </c>
      <c r="U604" s="21">
        <f t="shared" ref="U604" si="812">J604-M604</f>
        <v>1</v>
      </c>
      <c r="V604" s="22">
        <f t="shared" ref="V604" si="813">M604-P604</f>
        <v>0</v>
      </c>
      <c r="W604" s="21">
        <f t="shared" ref="W604" si="814">P604-Q604</f>
        <v>617022562</v>
      </c>
      <c r="X604" s="127">
        <f t="shared" ref="X604" si="815">P604/J604</f>
        <v>0.99999999837931375</v>
      </c>
    </row>
    <row r="605" spans="1:24" ht="21.95" customHeight="1" x14ac:dyDescent="0.2">
      <c r="A605" s="59" t="s">
        <v>272</v>
      </c>
      <c r="B605" s="60" t="s">
        <v>1762</v>
      </c>
      <c r="C605" s="62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76"/>
      <c r="R605" s="21"/>
      <c r="S605" s="21"/>
      <c r="T605" s="21"/>
      <c r="U605" s="21"/>
      <c r="V605" s="21"/>
      <c r="W605" s="21"/>
      <c r="X605" s="117"/>
    </row>
    <row r="606" spans="1:24" ht="21.95" customHeight="1" x14ac:dyDescent="0.2">
      <c r="A606" s="61" t="s">
        <v>1763</v>
      </c>
      <c r="B606" s="62" t="s">
        <v>1764</v>
      </c>
      <c r="C606" s="62"/>
      <c r="D606" s="21">
        <v>0</v>
      </c>
      <c r="E606" s="21"/>
      <c r="F606" s="21"/>
      <c r="G606" s="21">
        <v>14989761.6</v>
      </c>
      <c r="H606" s="21">
        <v>0</v>
      </c>
      <c r="I606" s="21">
        <f>E606-F606+G606-H606</f>
        <v>14989761.6</v>
      </c>
      <c r="J606" s="21">
        <f>D606+I606</f>
        <v>14989761.6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76">
        <v>0</v>
      </c>
      <c r="R606" s="21">
        <v>0</v>
      </c>
      <c r="S606" s="21">
        <v>0</v>
      </c>
      <c r="T606" s="21">
        <v>0</v>
      </c>
      <c r="U606" s="21">
        <f t="shared" ref="U606" si="816">J606-M606</f>
        <v>14989761.6</v>
      </c>
      <c r="V606" s="22">
        <f t="shared" ref="V606" si="817">M606-P606</f>
        <v>0</v>
      </c>
      <c r="W606" s="21">
        <f t="shared" ref="W606" si="818">P606-Q606</f>
        <v>0</v>
      </c>
      <c r="X606" s="127">
        <f t="shared" ref="X606" si="819">P606/J606</f>
        <v>0</v>
      </c>
    </row>
    <row r="607" spans="1:24" ht="21.95" customHeight="1" x14ac:dyDescent="0.2">
      <c r="A607" s="59" t="s">
        <v>272</v>
      </c>
      <c r="B607" s="60" t="s">
        <v>664</v>
      </c>
      <c r="C607" s="54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76"/>
      <c r="R607" s="21"/>
      <c r="S607" s="21"/>
      <c r="T607" s="21"/>
      <c r="U607" s="21"/>
      <c r="V607" s="21"/>
      <c r="W607" s="21"/>
      <c r="X607" s="117"/>
    </row>
    <row r="608" spans="1:24" ht="21.95" customHeight="1" x14ac:dyDescent="0.2">
      <c r="A608" s="61" t="s">
        <v>665</v>
      </c>
      <c r="B608" s="62" t="s">
        <v>666</v>
      </c>
      <c r="C608" s="62" t="s">
        <v>48</v>
      </c>
      <c r="D608" s="21">
        <v>0</v>
      </c>
      <c r="E608" s="21">
        <v>0</v>
      </c>
      <c r="F608" s="21">
        <v>0</v>
      </c>
      <c r="G608" s="21">
        <v>142000000</v>
      </c>
      <c r="H608" s="21">
        <v>0</v>
      </c>
      <c r="I608" s="21">
        <f>E608-F608+G608-H608</f>
        <v>142000000</v>
      </c>
      <c r="J608" s="21">
        <f>D608+I608</f>
        <v>142000000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76">
        <f t="shared" si="795"/>
        <v>0</v>
      </c>
      <c r="R608" s="21">
        <v>0</v>
      </c>
      <c r="S608" s="21">
        <v>0</v>
      </c>
      <c r="T608" s="21">
        <v>0</v>
      </c>
      <c r="U608" s="21">
        <f t="shared" ref="U608" si="820">J608-M608</f>
        <v>142000000</v>
      </c>
      <c r="V608" s="22">
        <f t="shared" ref="V608" si="821">M608-P608</f>
        <v>0</v>
      </c>
      <c r="W608" s="21">
        <f t="shared" ref="W608" si="822">P608-Q608</f>
        <v>0</v>
      </c>
      <c r="X608" s="127">
        <f t="shared" ref="X608" si="823">P608/J608</f>
        <v>0</v>
      </c>
    </row>
    <row r="609" spans="1:24" ht="21.95" customHeight="1" x14ac:dyDescent="0.2">
      <c r="A609" s="59" t="s">
        <v>272</v>
      </c>
      <c r="B609" s="60" t="s">
        <v>667</v>
      </c>
      <c r="C609" s="54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76"/>
      <c r="R609" s="21"/>
      <c r="S609" s="21"/>
      <c r="T609" s="21"/>
      <c r="U609" s="21"/>
      <c r="V609" s="21"/>
      <c r="W609" s="21"/>
      <c r="X609" s="117"/>
    </row>
    <row r="610" spans="1:24" ht="21.95" customHeight="1" x14ac:dyDescent="0.2">
      <c r="A610" s="61" t="s">
        <v>668</v>
      </c>
      <c r="B610" s="62" t="s">
        <v>669</v>
      </c>
      <c r="C610" s="62" t="s">
        <v>48</v>
      </c>
      <c r="D610" s="21">
        <v>0</v>
      </c>
      <c r="E610" s="21">
        <v>0</v>
      </c>
      <c r="F610" s="21">
        <v>0</v>
      </c>
      <c r="G610" s="21">
        <v>66140838</v>
      </c>
      <c r="H610" s="21">
        <v>0</v>
      </c>
      <c r="I610" s="21">
        <f>E610-F610+G610-H610</f>
        <v>66140838</v>
      </c>
      <c r="J610" s="21">
        <f>D610+I610</f>
        <v>66140838</v>
      </c>
      <c r="K610" s="21">
        <v>0</v>
      </c>
      <c r="L610" s="21">
        <v>66140838</v>
      </c>
      <c r="M610" s="21">
        <v>66140838</v>
      </c>
      <c r="N610" s="21">
        <v>0</v>
      </c>
      <c r="O610" s="21">
        <v>66140838</v>
      </c>
      <c r="P610" s="21">
        <v>66140838</v>
      </c>
      <c r="Q610" s="76">
        <f t="shared" si="795"/>
        <v>0</v>
      </c>
      <c r="R610" s="21">
        <v>0</v>
      </c>
      <c r="S610" s="21">
        <v>0</v>
      </c>
      <c r="T610" s="21">
        <v>0</v>
      </c>
      <c r="U610" s="21">
        <f t="shared" ref="U610" si="824">J610-M610</f>
        <v>0</v>
      </c>
      <c r="V610" s="22">
        <f t="shared" ref="V610" si="825">M610-P610</f>
        <v>0</v>
      </c>
      <c r="W610" s="21">
        <f t="shared" ref="W610" si="826">P610-Q610</f>
        <v>66140838</v>
      </c>
      <c r="X610" s="127">
        <f t="shared" ref="X610" si="827">P610/J610</f>
        <v>1</v>
      </c>
    </row>
    <row r="611" spans="1:24" ht="21.95" customHeight="1" x14ac:dyDescent="0.2">
      <c r="A611" s="59" t="s">
        <v>272</v>
      </c>
      <c r="B611" s="60" t="s">
        <v>670</v>
      </c>
      <c r="C611" s="54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76"/>
      <c r="R611" s="21"/>
      <c r="S611" s="21"/>
      <c r="T611" s="21"/>
      <c r="U611" s="21"/>
      <c r="V611" s="21"/>
      <c r="W611" s="21"/>
      <c r="X611" s="117"/>
    </row>
    <row r="612" spans="1:24" ht="21.95" customHeight="1" x14ac:dyDescent="0.2">
      <c r="A612" s="61" t="s">
        <v>671</v>
      </c>
      <c r="B612" s="62" t="s">
        <v>669</v>
      </c>
      <c r="C612" s="62" t="s">
        <v>48</v>
      </c>
      <c r="D612" s="21">
        <v>22619939419</v>
      </c>
      <c r="E612" s="21">
        <v>0</v>
      </c>
      <c r="F612" s="21">
        <v>0</v>
      </c>
      <c r="G612" s="21">
        <v>0</v>
      </c>
      <c r="H612" s="21">
        <v>0</v>
      </c>
      <c r="I612" s="21">
        <v>0</v>
      </c>
      <c r="J612" s="21">
        <v>22619939419</v>
      </c>
      <c r="K612" s="21">
        <v>0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76">
        <f t="shared" si="795"/>
        <v>0</v>
      </c>
      <c r="R612" s="21">
        <v>0</v>
      </c>
      <c r="S612" s="21">
        <v>0</v>
      </c>
      <c r="T612" s="21">
        <v>0</v>
      </c>
      <c r="U612" s="21">
        <f t="shared" ref="U612:U613" si="828">J612-M612</f>
        <v>22619939419</v>
      </c>
      <c r="V612" s="22">
        <f t="shared" ref="V612:V613" si="829">M612-P612</f>
        <v>0</v>
      </c>
      <c r="W612" s="21">
        <f t="shared" ref="W612:W613" si="830">P612-Q612</f>
        <v>0</v>
      </c>
      <c r="X612" s="127">
        <f t="shared" ref="X612:X613" si="831">P612/J612</f>
        <v>0</v>
      </c>
    </row>
    <row r="613" spans="1:24" ht="21.95" customHeight="1" x14ac:dyDescent="0.2">
      <c r="A613" s="61" t="s">
        <v>672</v>
      </c>
      <c r="B613" s="62" t="s">
        <v>673</v>
      </c>
      <c r="C613" s="62" t="s">
        <v>48</v>
      </c>
      <c r="D613" s="21">
        <v>7614247333</v>
      </c>
      <c r="E613" s="21">
        <v>0</v>
      </c>
      <c r="F613" s="21">
        <v>0</v>
      </c>
      <c r="G613" s="21">
        <v>0</v>
      </c>
      <c r="H613" s="21">
        <v>0</v>
      </c>
      <c r="I613" s="21">
        <v>0</v>
      </c>
      <c r="J613" s="21">
        <v>7614247333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  <c r="Q613" s="76">
        <f t="shared" si="795"/>
        <v>0</v>
      </c>
      <c r="R613" s="21">
        <v>0</v>
      </c>
      <c r="S613" s="21">
        <v>0</v>
      </c>
      <c r="T613" s="21">
        <v>0</v>
      </c>
      <c r="U613" s="21">
        <f t="shared" si="828"/>
        <v>7614247333</v>
      </c>
      <c r="V613" s="22">
        <f t="shared" si="829"/>
        <v>0</v>
      </c>
      <c r="W613" s="21">
        <f t="shared" si="830"/>
        <v>0</v>
      </c>
      <c r="X613" s="127">
        <f t="shared" si="831"/>
        <v>0</v>
      </c>
    </row>
    <row r="614" spans="1:24" ht="21.95" customHeight="1" x14ac:dyDescent="0.2">
      <c r="A614" s="59" t="s">
        <v>272</v>
      </c>
      <c r="B614" s="60" t="s">
        <v>674</v>
      </c>
      <c r="C614" s="54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76"/>
      <c r="R614" s="21"/>
      <c r="S614" s="21"/>
      <c r="T614" s="21"/>
      <c r="U614" s="21"/>
      <c r="V614" s="21"/>
      <c r="W614" s="21"/>
      <c r="X614" s="117"/>
    </row>
    <row r="615" spans="1:24" ht="21.95" customHeight="1" x14ac:dyDescent="0.2">
      <c r="A615" s="61" t="s">
        <v>675</v>
      </c>
      <c r="B615" s="62" t="s">
        <v>676</v>
      </c>
      <c r="C615" s="62" t="s">
        <v>48</v>
      </c>
      <c r="D615" s="21">
        <v>195030130</v>
      </c>
      <c r="E615" s="21">
        <v>0</v>
      </c>
      <c r="F615" s="21">
        <v>0</v>
      </c>
      <c r="G615" s="21">
        <v>0</v>
      </c>
      <c r="H615" s="21">
        <v>0</v>
      </c>
      <c r="I615" s="21">
        <v>0</v>
      </c>
      <c r="J615" s="21">
        <v>195030130</v>
      </c>
      <c r="K615" s="21">
        <v>0</v>
      </c>
      <c r="L615" s="21">
        <v>-763766</v>
      </c>
      <c r="M615" s="21">
        <v>194266364</v>
      </c>
      <c r="N615" s="21">
        <v>0</v>
      </c>
      <c r="O615" s="21">
        <v>194266364</v>
      </c>
      <c r="P615" s="21">
        <v>194266364</v>
      </c>
      <c r="Q615" s="76">
        <f t="shared" si="795"/>
        <v>0</v>
      </c>
      <c r="R615" s="21">
        <v>0</v>
      </c>
      <c r="S615" s="21">
        <v>0</v>
      </c>
      <c r="T615" s="21">
        <v>0</v>
      </c>
      <c r="U615" s="21">
        <f t="shared" ref="U615" si="832">J615-M615</f>
        <v>763766</v>
      </c>
      <c r="V615" s="22">
        <f t="shared" ref="V615" si="833">M615-P615</f>
        <v>0</v>
      </c>
      <c r="W615" s="21">
        <f t="shared" ref="W615" si="834">P615-Q615</f>
        <v>194266364</v>
      </c>
      <c r="X615" s="127">
        <f t="shared" ref="X615" si="835">P615/J615</f>
        <v>0.99608385637644814</v>
      </c>
    </row>
    <row r="616" spans="1:24" ht="21.95" customHeight="1" x14ac:dyDescent="0.2">
      <c r="A616" s="59" t="s">
        <v>272</v>
      </c>
      <c r="B616" s="60" t="s">
        <v>677</v>
      </c>
      <c r="C616" s="54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76"/>
      <c r="R616" s="21"/>
      <c r="S616" s="21"/>
      <c r="T616" s="21"/>
      <c r="U616" s="21"/>
      <c r="V616" s="21"/>
      <c r="W616" s="21"/>
      <c r="X616" s="117"/>
    </row>
    <row r="617" spans="1:24" ht="21.95" customHeight="1" x14ac:dyDescent="0.2">
      <c r="A617" s="61" t="s">
        <v>678</v>
      </c>
      <c r="B617" s="62" t="s">
        <v>679</v>
      </c>
      <c r="C617" s="62" t="s">
        <v>48</v>
      </c>
      <c r="D617" s="21">
        <v>538203185.20000005</v>
      </c>
      <c r="E617" s="21">
        <v>0</v>
      </c>
      <c r="F617" s="21">
        <v>0</v>
      </c>
      <c r="G617" s="21">
        <v>0</v>
      </c>
      <c r="H617" s="21">
        <v>0</v>
      </c>
      <c r="I617" s="21">
        <v>0</v>
      </c>
      <c r="J617" s="21">
        <v>538203185.20000005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>
        <v>0</v>
      </c>
      <c r="Q617" s="76">
        <f t="shared" si="795"/>
        <v>0</v>
      </c>
      <c r="R617" s="21">
        <v>0</v>
      </c>
      <c r="S617" s="21">
        <v>0</v>
      </c>
      <c r="T617" s="21">
        <v>0</v>
      </c>
      <c r="U617" s="21">
        <f t="shared" ref="U617:U618" si="836">J617-M617</f>
        <v>538203185.20000005</v>
      </c>
      <c r="V617" s="22">
        <f t="shared" ref="V617:V618" si="837">M617-P617</f>
        <v>0</v>
      </c>
      <c r="W617" s="21">
        <f t="shared" ref="W617:W618" si="838">P617-Q617</f>
        <v>0</v>
      </c>
      <c r="X617" s="127">
        <f t="shared" ref="X617:X618" si="839">P617/J617</f>
        <v>0</v>
      </c>
    </row>
    <row r="618" spans="1:24" ht="21.95" customHeight="1" x14ac:dyDescent="0.2">
      <c r="A618" s="61" t="s">
        <v>680</v>
      </c>
      <c r="B618" s="62" t="s">
        <v>681</v>
      </c>
      <c r="C618" s="62" t="s">
        <v>340</v>
      </c>
      <c r="D618" s="21">
        <v>48244044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48244044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76">
        <f t="shared" si="795"/>
        <v>0</v>
      </c>
      <c r="R618" s="21">
        <v>0</v>
      </c>
      <c r="S618" s="21">
        <v>0</v>
      </c>
      <c r="T618" s="21">
        <v>0</v>
      </c>
      <c r="U618" s="21">
        <f t="shared" si="836"/>
        <v>48244044</v>
      </c>
      <c r="V618" s="22">
        <f t="shared" si="837"/>
        <v>0</v>
      </c>
      <c r="W618" s="21">
        <f t="shared" si="838"/>
        <v>0</v>
      </c>
      <c r="X618" s="127">
        <f t="shared" si="839"/>
        <v>0</v>
      </c>
    </row>
    <row r="619" spans="1:24" ht="21.95" customHeight="1" x14ac:dyDescent="0.2">
      <c r="A619" s="59" t="s">
        <v>272</v>
      </c>
      <c r="B619" s="60" t="s">
        <v>682</v>
      </c>
      <c r="C619" s="54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76"/>
      <c r="R619" s="21"/>
      <c r="S619" s="21"/>
      <c r="T619" s="21"/>
      <c r="U619" s="21"/>
      <c r="V619" s="21"/>
      <c r="W619" s="21"/>
      <c r="X619" s="117"/>
    </row>
    <row r="620" spans="1:24" ht="21.95" customHeight="1" x14ac:dyDescent="0.2">
      <c r="A620" s="61" t="s">
        <v>683</v>
      </c>
      <c r="B620" s="62" t="s">
        <v>684</v>
      </c>
      <c r="C620" s="62" t="s">
        <v>48</v>
      </c>
      <c r="D620" s="21">
        <v>0</v>
      </c>
      <c r="E620" s="21">
        <v>0</v>
      </c>
      <c r="F620" s="21">
        <v>0</v>
      </c>
      <c r="G620" s="21">
        <v>361802568</v>
      </c>
      <c r="H620" s="21">
        <v>0</v>
      </c>
      <c r="I620" s="21">
        <f>E620-F620+G620-H620</f>
        <v>361802568</v>
      </c>
      <c r="J620" s="21">
        <f>D620+I620</f>
        <v>361802568</v>
      </c>
      <c r="K620" s="21">
        <v>0</v>
      </c>
      <c r="L620" s="21">
        <v>361802568</v>
      </c>
      <c r="M620" s="21">
        <v>361802568</v>
      </c>
      <c r="N620" s="21">
        <v>0</v>
      </c>
      <c r="O620" s="21">
        <v>361802568</v>
      </c>
      <c r="P620" s="21">
        <v>361802568</v>
      </c>
      <c r="Q620" s="76">
        <f t="shared" si="795"/>
        <v>57008289</v>
      </c>
      <c r="R620" s="21">
        <v>0</v>
      </c>
      <c r="S620" s="21">
        <v>57008289</v>
      </c>
      <c r="T620" s="21">
        <v>57008289</v>
      </c>
      <c r="U620" s="21">
        <f t="shared" ref="U620" si="840">J620-M620</f>
        <v>0</v>
      </c>
      <c r="V620" s="22">
        <f t="shared" ref="V620" si="841">M620-P620</f>
        <v>0</v>
      </c>
      <c r="W620" s="21">
        <f t="shared" ref="W620" si="842">P620-Q620</f>
        <v>304794279</v>
      </c>
      <c r="X620" s="127">
        <f t="shared" ref="X620" si="843">P620/J620</f>
        <v>1</v>
      </c>
    </row>
    <row r="621" spans="1:24" ht="21.95" customHeight="1" x14ac:dyDescent="0.2">
      <c r="A621" s="59" t="s">
        <v>272</v>
      </c>
      <c r="B621" s="60" t="s">
        <v>685</v>
      </c>
      <c r="C621" s="54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76"/>
      <c r="R621" s="21"/>
      <c r="S621" s="21"/>
      <c r="T621" s="21"/>
      <c r="U621" s="21"/>
      <c r="V621" s="21"/>
      <c r="W621" s="21"/>
      <c r="X621" s="117"/>
    </row>
    <row r="622" spans="1:24" ht="31.5" customHeight="1" x14ac:dyDescent="0.2">
      <c r="A622" s="61" t="s">
        <v>686</v>
      </c>
      <c r="B622" s="62" t="s">
        <v>687</v>
      </c>
      <c r="C622" s="62" t="s">
        <v>48</v>
      </c>
      <c r="D622" s="21">
        <v>0</v>
      </c>
      <c r="E622" s="21">
        <v>0</v>
      </c>
      <c r="F622" s="21">
        <v>0</v>
      </c>
      <c r="G622" s="21">
        <v>236770830.5</v>
      </c>
      <c r="H622" s="21">
        <v>0</v>
      </c>
      <c r="I622" s="21">
        <f>E622-F622+G622-H622</f>
        <v>236770830.5</v>
      </c>
      <c r="J622" s="21">
        <f>D622+I622</f>
        <v>236770830.5</v>
      </c>
      <c r="K622" s="21">
        <v>0</v>
      </c>
      <c r="L622" s="21">
        <v>236770830</v>
      </c>
      <c r="M622" s="21">
        <v>236770830</v>
      </c>
      <c r="N622" s="21">
        <v>0</v>
      </c>
      <c r="O622" s="21">
        <v>236770830</v>
      </c>
      <c r="P622" s="21">
        <v>236770830</v>
      </c>
      <c r="Q622" s="76">
        <f t="shared" si="795"/>
        <v>0</v>
      </c>
      <c r="R622" s="21">
        <v>0</v>
      </c>
      <c r="S622" s="21">
        <v>0</v>
      </c>
      <c r="T622" s="21">
        <v>0</v>
      </c>
      <c r="U622" s="21">
        <f t="shared" ref="U622:U625" si="844">J622-M622</f>
        <v>0.5</v>
      </c>
      <c r="V622" s="22">
        <f t="shared" ref="V622:V625" si="845">M622-P622</f>
        <v>0</v>
      </c>
      <c r="W622" s="21">
        <f t="shared" ref="W622:W625" si="846">P622-Q622</f>
        <v>236770830</v>
      </c>
      <c r="X622" s="127">
        <f t="shared" ref="X622:X625" si="847">P622/J622</f>
        <v>0.99999999788825333</v>
      </c>
    </row>
    <row r="623" spans="1:24" ht="31.5" customHeight="1" x14ac:dyDescent="0.2">
      <c r="A623" s="61" t="s">
        <v>688</v>
      </c>
      <c r="B623" s="62" t="s">
        <v>689</v>
      </c>
      <c r="C623" s="62" t="s">
        <v>48</v>
      </c>
      <c r="D623" s="21">
        <v>13993681541.799999</v>
      </c>
      <c r="E623" s="21">
        <v>0</v>
      </c>
      <c r="F623" s="21">
        <v>0</v>
      </c>
      <c r="G623" s="21">
        <v>0</v>
      </c>
      <c r="H623" s="21">
        <v>0</v>
      </c>
      <c r="I623" s="21">
        <v>0</v>
      </c>
      <c r="J623" s="21">
        <v>13993681541.799999</v>
      </c>
      <c r="K623" s="21">
        <v>0</v>
      </c>
      <c r="L623" s="21">
        <v>0</v>
      </c>
      <c r="M623" s="21">
        <v>0</v>
      </c>
      <c r="N623" s="21">
        <v>0</v>
      </c>
      <c r="O623" s="21">
        <v>0</v>
      </c>
      <c r="P623" s="21">
        <v>0</v>
      </c>
      <c r="Q623" s="76">
        <f t="shared" si="795"/>
        <v>0</v>
      </c>
      <c r="R623" s="21">
        <v>0</v>
      </c>
      <c r="S623" s="21">
        <v>0</v>
      </c>
      <c r="T623" s="21">
        <v>0</v>
      </c>
      <c r="U623" s="21">
        <f t="shared" si="844"/>
        <v>13993681541.799999</v>
      </c>
      <c r="V623" s="22">
        <f t="shared" si="845"/>
        <v>0</v>
      </c>
      <c r="W623" s="21">
        <f t="shared" si="846"/>
        <v>0</v>
      </c>
      <c r="X623" s="127">
        <f t="shared" si="847"/>
        <v>0</v>
      </c>
    </row>
    <row r="624" spans="1:24" ht="34.5" customHeight="1" x14ac:dyDescent="0.2">
      <c r="A624" s="61" t="s">
        <v>690</v>
      </c>
      <c r="B624" s="62" t="s">
        <v>691</v>
      </c>
      <c r="C624" s="62" t="s">
        <v>305</v>
      </c>
      <c r="D624" s="21">
        <v>121402771</v>
      </c>
      <c r="E624" s="21">
        <v>0</v>
      </c>
      <c r="F624" s="21">
        <v>0</v>
      </c>
      <c r="G624" s="21">
        <v>0</v>
      </c>
      <c r="H624" s="21">
        <v>0</v>
      </c>
      <c r="I624" s="21">
        <v>0</v>
      </c>
      <c r="J624" s="21">
        <v>121402771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76">
        <f t="shared" si="795"/>
        <v>0</v>
      </c>
      <c r="R624" s="21">
        <v>0</v>
      </c>
      <c r="S624" s="21">
        <v>0</v>
      </c>
      <c r="T624" s="21">
        <v>0</v>
      </c>
      <c r="U624" s="21">
        <f t="shared" si="844"/>
        <v>121402771</v>
      </c>
      <c r="V624" s="22">
        <f t="shared" si="845"/>
        <v>0</v>
      </c>
      <c r="W624" s="21">
        <f t="shared" si="846"/>
        <v>0</v>
      </c>
      <c r="X624" s="127">
        <f t="shared" si="847"/>
        <v>0</v>
      </c>
    </row>
    <row r="625" spans="1:24" ht="49.5" customHeight="1" x14ac:dyDescent="0.2">
      <c r="A625" s="61" t="s">
        <v>692</v>
      </c>
      <c r="B625" s="62" t="s">
        <v>693</v>
      </c>
      <c r="C625" s="62" t="s">
        <v>315</v>
      </c>
      <c r="D625" s="21">
        <v>0</v>
      </c>
      <c r="E625" s="21">
        <v>20142555459.169998</v>
      </c>
      <c r="F625" s="21">
        <v>0</v>
      </c>
      <c r="G625" s="21">
        <v>0</v>
      </c>
      <c r="H625" s="21">
        <v>0</v>
      </c>
      <c r="I625" s="21">
        <f>E625-F625+G625-H625</f>
        <v>20142555459.169998</v>
      </c>
      <c r="J625" s="21">
        <f>D625+I625</f>
        <v>20142555459.169998</v>
      </c>
      <c r="K625" s="21">
        <v>0</v>
      </c>
      <c r="L625" s="21">
        <v>18863518205</v>
      </c>
      <c r="M625" s="21">
        <v>18863518205</v>
      </c>
      <c r="N625" s="21">
        <v>0</v>
      </c>
      <c r="O625" s="21">
        <v>17410313330</v>
      </c>
      <c r="P625" s="21">
        <v>17410313330</v>
      </c>
      <c r="Q625" s="76">
        <f t="shared" si="795"/>
        <v>0</v>
      </c>
      <c r="R625" s="21">
        <v>0</v>
      </c>
      <c r="S625" s="21">
        <v>0</v>
      </c>
      <c r="T625" s="21">
        <v>0</v>
      </c>
      <c r="U625" s="21">
        <f t="shared" si="844"/>
        <v>1279037254.1699982</v>
      </c>
      <c r="V625" s="22">
        <f t="shared" si="845"/>
        <v>1453204875</v>
      </c>
      <c r="W625" s="21">
        <f t="shared" si="846"/>
        <v>17410313330</v>
      </c>
      <c r="X625" s="127">
        <f t="shared" si="847"/>
        <v>0.86435474214240615</v>
      </c>
    </row>
    <row r="626" spans="1:24" ht="37.5" customHeight="1" x14ac:dyDescent="0.2">
      <c r="A626" s="59" t="s">
        <v>272</v>
      </c>
      <c r="B626" s="60" t="s">
        <v>694</v>
      </c>
      <c r="C626" s="54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76"/>
      <c r="R626" s="21"/>
      <c r="S626" s="21"/>
      <c r="T626" s="21"/>
      <c r="U626" s="21"/>
      <c r="V626" s="21"/>
      <c r="W626" s="21"/>
      <c r="X626" s="117"/>
    </row>
    <row r="627" spans="1:24" ht="51" customHeight="1" x14ac:dyDescent="0.2">
      <c r="A627" s="61" t="s">
        <v>695</v>
      </c>
      <c r="B627" s="62" t="s">
        <v>696</v>
      </c>
      <c r="C627" s="62" t="s">
        <v>48</v>
      </c>
      <c r="D627" s="21">
        <v>3075758113</v>
      </c>
      <c r="E627" s="21">
        <v>0</v>
      </c>
      <c r="F627" s="21">
        <v>0</v>
      </c>
      <c r="G627" s="21">
        <v>0</v>
      </c>
      <c r="H627" s="21">
        <v>127800000</v>
      </c>
      <c r="I627" s="21">
        <v>-127800000</v>
      </c>
      <c r="J627" s="21">
        <v>2947958113</v>
      </c>
      <c r="K627" s="21">
        <v>0</v>
      </c>
      <c r="L627" s="21">
        <v>1866276000</v>
      </c>
      <c r="M627" s="21">
        <v>1866276000</v>
      </c>
      <c r="N627" s="21">
        <v>0</v>
      </c>
      <c r="O627" s="21">
        <v>0</v>
      </c>
      <c r="P627" s="21">
        <v>0</v>
      </c>
      <c r="Q627" s="76">
        <f t="shared" si="795"/>
        <v>0</v>
      </c>
      <c r="R627" s="21">
        <v>0</v>
      </c>
      <c r="S627" s="21">
        <v>0</v>
      </c>
      <c r="T627" s="21">
        <v>0</v>
      </c>
      <c r="U627" s="21">
        <f t="shared" ref="U627:U629" si="848">J627-M627</f>
        <v>1081682113</v>
      </c>
      <c r="V627" s="22">
        <f t="shared" ref="V627:V629" si="849">M627-P627</f>
        <v>1866276000</v>
      </c>
      <c r="W627" s="21">
        <f t="shared" ref="W627:W629" si="850">P627-Q627</f>
        <v>0</v>
      </c>
      <c r="X627" s="127">
        <f t="shared" ref="X627:X629" si="851">P627/J627</f>
        <v>0</v>
      </c>
    </row>
    <row r="628" spans="1:24" ht="34.5" customHeight="1" x14ac:dyDescent="0.2">
      <c r="A628" s="61" t="s">
        <v>697</v>
      </c>
      <c r="B628" s="62" t="s">
        <v>698</v>
      </c>
      <c r="C628" s="62" t="s">
        <v>308</v>
      </c>
      <c r="D628" s="21">
        <v>8118317887</v>
      </c>
      <c r="E628" s="21">
        <v>0</v>
      </c>
      <c r="F628" s="21">
        <v>0</v>
      </c>
      <c r="G628" s="21">
        <v>0</v>
      </c>
      <c r="H628" s="21">
        <v>0</v>
      </c>
      <c r="I628" s="21">
        <v>0</v>
      </c>
      <c r="J628" s="21">
        <v>8118317887</v>
      </c>
      <c r="K628" s="21">
        <v>0</v>
      </c>
      <c r="L628" s="21">
        <v>0</v>
      </c>
      <c r="M628" s="21">
        <v>0</v>
      </c>
      <c r="N628" s="21">
        <v>0</v>
      </c>
      <c r="O628" s="21">
        <v>0</v>
      </c>
      <c r="P628" s="21">
        <v>0</v>
      </c>
      <c r="Q628" s="76">
        <f t="shared" si="795"/>
        <v>0</v>
      </c>
      <c r="R628" s="21">
        <v>0</v>
      </c>
      <c r="S628" s="21">
        <v>0</v>
      </c>
      <c r="T628" s="21">
        <v>0</v>
      </c>
      <c r="U628" s="21">
        <f t="shared" si="848"/>
        <v>8118317887</v>
      </c>
      <c r="V628" s="22">
        <f t="shared" si="849"/>
        <v>0</v>
      </c>
      <c r="W628" s="21">
        <f t="shared" si="850"/>
        <v>0</v>
      </c>
      <c r="X628" s="127">
        <f t="shared" si="851"/>
        <v>0</v>
      </c>
    </row>
    <row r="629" spans="1:24" ht="32.25" customHeight="1" x14ac:dyDescent="0.2">
      <c r="A629" s="61" t="s">
        <v>699</v>
      </c>
      <c r="B629" s="62" t="s">
        <v>700</v>
      </c>
      <c r="C629" s="62" t="s">
        <v>315</v>
      </c>
      <c r="D629" s="21">
        <v>0</v>
      </c>
      <c r="E629" s="21">
        <v>35102994149.330002</v>
      </c>
      <c r="F629" s="21">
        <v>0</v>
      </c>
      <c r="G629" s="21">
        <v>0</v>
      </c>
      <c r="H629" s="21">
        <v>0</v>
      </c>
      <c r="I629" s="21">
        <f>E629-F629+G629-H629</f>
        <v>35102994149.330002</v>
      </c>
      <c r="J629" s="21">
        <f>D629+I629</f>
        <v>35102994149.330002</v>
      </c>
      <c r="K629" s="21">
        <v>0</v>
      </c>
      <c r="L629" s="21">
        <v>33148658040</v>
      </c>
      <c r="M629" s="21">
        <v>33148658040</v>
      </c>
      <c r="N629" s="21">
        <v>0</v>
      </c>
      <c r="O629" s="21">
        <v>31098044268</v>
      </c>
      <c r="P629" s="21">
        <v>31098044268</v>
      </c>
      <c r="Q629" s="76">
        <f t="shared" si="795"/>
        <v>0</v>
      </c>
      <c r="R629" s="21">
        <v>0</v>
      </c>
      <c r="S629" s="21">
        <v>0</v>
      </c>
      <c r="T629" s="21">
        <v>0</v>
      </c>
      <c r="U629" s="21">
        <f t="shared" si="848"/>
        <v>1954336109.3300018</v>
      </c>
      <c r="V629" s="22">
        <f t="shared" si="849"/>
        <v>2050613772</v>
      </c>
      <c r="W629" s="21">
        <f t="shared" si="850"/>
        <v>31098044268</v>
      </c>
      <c r="X629" s="127">
        <f t="shared" si="851"/>
        <v>0.88590859616439743</v>
      </c>
    </row>
    <row r="630" spans="1:24" ht="21.95" customHeight="1" x14ac:dyDescent="0.2">
      <c r="A630" s="59" t="s">
        <v>272</v>
      </c>
      <c r="B630" s="60" t="s">
        <v>701</v>
      </c>
      <c r="C630" s="54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76"/>
      <c r="R630" s="21"/>
      <c r="S630" s="21"/>
      <c r="T630" s="21"/>
      <c r="U630" s="21"/>
      <c r="V630" s="21"/>
      <c r="W630" s="21"/>
      <c r="X630" s="117"/>
    </row>
    <row r="631" spans="1:24" ht="21.95" customHeight="1" x14ac:dyDescent="0.2">
      <c r="A631" s="61" t="s">
        <v>702</v>
      </c>
      <c r="B631" s="62" t="s">
        <v>703</v>
      </c>
      <c r="C631" s="62" t="s">
        <v>48</v>
      </c>
      <c r="D631" s="21">
        <v>0</v>
      </c>
      <c r="E631" s="21">
        <v>0</v>
      </c>
      <c r="F631" s="21">
        <v>0</v>
      </c>
      <c r="G631" s="21">
        <v>812558055.14999998</v>
      </c>
      <c r="H631" s="21">
        <v>0</v>
      </c>
      <c r="I631" s="21">
        <f>E631-F631+G631-H631</f>
        <v>812558055.14999998</v>
      </c>
      <c r="J631" s="21">
        <f>D631+I631</f>
        <v>812558055.14999998</v>
      </c>
      <c r="K631" s="21">
        <v>0</v>
      </c>
      <c r="L631" s="21">
        <v>812558055.14999998</v>
      </c>
      <c r="M631" s="21">
        <v>812558055.14999998</v>
      </c>
      <c r="N631" s="21">
        <v>0</v>
      </c>
      <c r="O631" s="21">
        <v>812558055.14999998</v>
      </c>
      <c r="P631" s="21">
        <v>812558055.14999998</v>
      </c>
      <c r="Q631" s="76">
        <f t="shared" si="795"/>
        <v>0</v>
      </c>
      <c r="R631" s="21">
        <v>0</v>
      </c>
      <c r="S631" s="21">
        <v>0</v>
      </c>
      <c r="T631" s="21">
        <v>0</v>
      </c>
      <c r="U631" s="21">
        <f t="shared" ref="U631" si="852">J631-M631</f>
        <v>0</v>
      </c>
      <c r="V631" s="22">
        <f t="shared" ref="V631" si="853">M631-P631</f>
        <v>0</v>
      </c>
      <c r="W631" s="21">
        <f t="shared" ref="W631" si="854">P631-Q631</f>
        <v>812558055.14999998</v>
      </c>
      <c r="X631" s="127">
        <f t="shared" ref="X631" si="855">P631/J631</f>
        <v>1</v>
      </c>
    </row>
    <row r="632" spans="1:24" ht="21.95" customHeight="1" x14ac:dyDescent="0.2">
      <c r="A632" s="59" t="s">
        <v>272</v>
      </c>
      <c r="B632" s="60" t="s">
        <v>704</v>
      </c>
      <c r="C632" s="54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76"/>
      <c r="R632" s="21"/>
      <c r="S632" s="21"/>
      <c r="T632" s="21"/>
      <c r="U632" s="21"/>
      <c r="V632" s="21"/>
      <c r="W632" s="21"/>
      <c r="X632" s="117"/>
    </row>
    <row r="633" spans="1:24" ht="34.5" customHeight="1" x14ac:dyDescent="0.2">
      <c r="A633" s="61" t="s">
        <v>705</v>
      </c>
      <c r="B633" s="62" t="s">
        <v>706</v>
      </c>
      <c r="C633" s="62" t="s">
        <v>315</v>
      </c>
      <c r="D633" s="21">
        <v>0</v>
      </c>
      <c r="E633" s="21">
        <v>1602007202.5699999</v>
      </c>
      <c r="F633" s="21">
        <v>0</v>
      </c>
      <c r="G633" s="21">
        <v>0</v>
      </c>
      <c r="H633" s="21">
        <v>0</v>
      </c>
      <c r="I633" s="21">
        <f>E633-F633+G633-H633</f>
        <v>1602007202.5699999</v>
      </c>
      <c r="J633" s="21">
        <f>D633+I633</f>
        <v>1602007202.5699999</v>
      </c>
      <c r="K633" s="21">
        <v>0</v>
      </c>
      <c r="L633" s="21">
        <v>1602007202.5699999</v>
      </c>
      <c r="M633" s="21">
        <v>1602007202.5699999</v>
      </c>
      <c r="N633" s="21">
        <v>0</v>
      </c>
      <c r="O633" s="21">
        <v>0</v>
      </c>
      <c r="P633" s="21">
        <v>0</v>
      </c>
      <c r="Q633" s="76">
        <f t="shared" si="795"/>
        <v>0</v>
      </c>
      <c r="R633" s="21">
        <v>0</v>
      </c>
      <c r="S633" s="21">
        <v>0</v>
      </c>
      <c r="T633" s="21">
        <v>0</v>
      </c>
      <c r="U633" s="21">
        <f t="shared" ref="U633" si="856">J633-M633</f>
        <v>0</v>
      </c>
      <c r="V633" s="22">
        <f t="shared" ref="V633" si="857">M633-P633</f>
        <v>1602007202.5699999</v>
      </c>
      <c r="W633" s="21">
        <f t="shared" ref="W633" si="858">P633-Q633</f>
        <v>0</v>
      </c>
      <c r="X633" s="127">
        <f t="shared" ref="X633" si="859">P633/J633</f>
        <v>0</v>
      </c>
    </row>
    <row r="634" spans="1:24" ht="33.75" customHeight="1" x14ac:dyDescent="0.2">
      <c r="A634" s="69" t="s">
        <v>1602</v>
      </c>
      <c r="B634" s="53" t="s">
        <v>306</v>
      </c>
      <c r="C634" s="62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76"/>
      <c r="R634" s="21"/>
      <c r="S634" s="21"/>
      <c r="T634" s="21"/>
      <c r="U634" s="21"/>
      <c r="V634" s="21"/>
      <c r="W634" s="21"/>
      <c r="X634" s="21"/>
    </row>
    <row r="635" spans="1:24" ht="21.95" customHeight="1" x14ac:dyDescent="0.2">
      <c r="A635" s="59" t="s">
        <v>272</v>
      </c>
      <c r="B635" s="60" t="s">
        <v>707</v>
      </c>
      <c r="C635" s="54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76"/>
      <c r="R635" s="21"/>
      <c r="S635" s="21"/>
      <c r="T635" s="21"/>
      <c r="U635" s="21"/>
      <c r="V635" s="21"/>
      <c r="W635" s="21"/>
      <c r="X635" s="21"/>
    </row>
    <row r="636" spans="1:24" ht="21.95" customHeight="1" x14ac:dyDescent="0.2">
      <c r="A636" s="61" t="s">
        <v>708</v>
      </c>
      <c r="B636" s="62" t="s">
        <v>709</v>
      </c>
      <c r="C636" s="62" t="s">
        <v>48</v>
      </c>
      <c r="D636" s="21">
        <v>0</v>
      </c>
      <c r="E636" s="21">
        <v>0</v>
      </c>
      <c r="F636" s="21">
        <v>0</v>
      </c>
      <c r="G636" s="21">
        <v>350000000</v>
      </c>
      <c r="H636" s="21">
        <v>0</v>
      </c>
      <c r="I636" s="21">
        <f>E636-F636+G636-H636</f>
        <v>350000000</v>
      </c>
      <c r="J636" s="21">
        <f>D636+I636</f>
        <v>350000000</v>
      </c>
      <c r="K636" s="21">
        <v>0</v>
      </c>
      <c r="L636" s="21">
        <v>0</v>
      </c>
      <c r="M636" s="21">
        <v>350000000</v>
      </c>
      <c r="N636" s="21">
        <v>0</v>
      </c>
      <c r="O636" s="21">
        <v>0</v>
      </c>
      <c r="P636" s="21">
        <v>350000000</v>
      </c>
      <c r="Q636" s="76">
        <f t="shared" si="795"/>
        <v>0</v>
      </c>
      <c r="R636" s="21">
        <v>0</v>
      </c>
      <c r="S636" s="21">
        <v>0</v>
      </c>
      <c r="T636" s="21">
        <v>0</v>
      </c>
      <c r="U636" s="21">
        <v>0</v>
      </c>
      <c r="V636" s="21">
        <v>0</v>
      </c>
      <c r="W636" s="21">
        <v>350000000</v>
      </c>
      <c r="X636" s="117">
        <f t="shared" ref="X636" si="860">P636/J636</f>
        <v>1</v>
      </c>
    </row>
    <row r="637" spans="1:24" ht="24.75" customHeight="1" x14ac:dyDescent="0.2">
      <c r="A637" s="69" t="s">
        <v>1586</v>
      </c>
      <c r="B637" s="53" t="s">
        <v>186</v>
      </c>
      <c r="C637" s="62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76"/>
      <c r="R637" s="21"/>
      <c r="S637" s="21"/>
      <c r="T637" s="21"/>
      <c r="U637" s="21"/>
      <c r="V637" s="21"/>
      <c r="W637" s="21"/>
      <c r="X637" s="21"/>
    </row>
    <row r="638" spans="1:24" ht="21.95" customHeight="1" x14ac:dyDescent="0.2">
      <c r="A638" s="59" t="s">
        <v>272</v>
      </c>
      <c r="B638" s="60" t="s">
        <v>710</v>
      </c>
      <c r="C638" s="54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76"/>
      <c r="R638" s="21"/>
      <c r="S638" s="21"/>
      <c r="T638" s="21"/>
      <c r="U638" s="21"/>
      <c r="V638" s="21"/>
      <c r="W638" s="21"/>
      <c r="X638" s="21"/>
    </row>
    <row r="639" spans="1:24" ht="21.95" customHeight="1" x14ac:dyDescent="0.2">
      <c r="A639" s="61" t="s">
        <v>711</v>
      </c>
      <c r="B639" s="62" t="s">
        <v>712</v>
      </c>
      <c r="C639" s="62" t="s">
        <v>48</v>
      </c>
      <c r="D639" s="21">
        <v>100000000</v>
      </c>
      <c r="E639" s="21">
        <v>0</v>
      </c>
      <c r="F639" s="21">
        <v>0</v>
      </c>
      <c r="G639" s="21">
        <v>0</v>
      </c>
      <c r="H639" s="21">
        <v>0</v>
      </c>
      <c r="I639" s="21">
        <v>0</v>
      </c>
      <c r="J639" s="21">
        <v>100000000</v>
      </c>
      <c r="K639" s="21">
        <v>0</v>
      </c>
      <c r="L639" s="21">
        <v>0</v>
      </c>
      <c r="M639" s="21">
        <v>0</v>
      </c>
      <c r="N639" s="21">
        <v>0</v>
      </c>
      <c r="O639" s="21">
        <v>0</v>
      </c>
      <c r="P639" s="21">
        <v>0</v>
      </c>
      <c r="Q639" s="76">
        <f t="shared" si="795"/>
        <v>0</v>
      </c>
      <c r="R639" s="21">
        <v>0</v>
      </c>
      <c r="S639" s="21">
        <v>0</v>
      </c>
      <c r="T639" s="21">
        <v>0</v>
      </c>
      <c r="U639" s="21">
        <f t="shared" ref="U639" si="861">J639-M639</f>
        <v>100000000</v>
      </c>
      <c r="V639" s="22">
        <f t="shared" ref="V639" si="862">M639-P639</f>
        <v>0</v>
      </c>
      <c r="W639" s="21">
        <f t="shared" ref="W639" si="863">P639-Q639</f>
        <v>0</v>
      </c>
      <c r="X639" s="127">
        <f t="shared" ref="X639" si="864">P639/J639</f>
        <v>0</v>
      </c>
    </row>
    <row r="640" spans="1:24" ht="21.95" customHeight="1" x14ac:dyDescent="0.2">
      <c r="A640" s="59" t="s">
        <v>272</v>
      </c>
      <c r="B640" s="60" t="s">
        <v>713</v>
      </c>
      <c r="C640" s="54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76"/>
      <c r="R640" s="21"/>
      <c r="S640" s="21"/>
      <c r="T640" s="21"/>
      <c r="U640" s="21"/>
      <c r="V640" s="21"/>
      <c r="W640" s="21"/>
      <c r="X640" s="117"/>
    </row>
    <row r="641" spans="1:24" ht="21.95" customHeight="1" x14ac:dyDescent="0.2">
      <c r="A641" s="61" t="s">
        <v>714</v>
      </c>
      <c r="B641" s="62" t="s">
        <v>715</v>
      </c>
      <c r="C641" s="62" t="s">
        <v>312</v>
      </c>
      <c r="D641" s="21">
        <v>3092386065</v>
      </c>
      <c r="E641" s="21">
        <v>0</v>
      </c>
      <c r="F641" s="21">
        <v>0</v>
      </c>
      <c r="G641" s="21">
        <v>0</v>
      </c>
      <c r="H641" s="21">
        <v>0</v>
      </c>
      <c r="I641" s="21">
        <v>0</v>
      </c>
      <c r="J641" s="21">
        <v>3092386065</v>
      </c>
      <c r="K641" s="21">
        <v>0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76">
        <f t="shared" si="795"/>
        <v>0</v>
      </c>
      <c r="R641" s="21">
        <v>0</v>
      </c>
      <c r="S641" s="21">
        <v>0</v>
      </c>
      <c r="T641" s="21">
        <v>0</v>
      </c>
      <c r="U641" s="21">
        <f t="shared" ref="U641:U642" si="865">J641-M641</f>
        <v>3092386065</v>
      </c>
      <c r="V641" s="22">
        <f t="shared" ref="V641:V642" si="866">M641-P641</f>
        <v>0</v>
      </c>
      <c r="W641" s="21">
        <f t="shared" ref="W641:W642" si="867">P641-Q641</f>
        <v>0</v>
      </c>
      <c r="X641" s="127">
        <f t="shared" ref="X641:X642" si="868">P641/J641</f>
        <v>0</v>
      </c>
    </row>
    <row r="642" spans="1:24" ht="21.95" customHeight="1" x14ac:dyDescent="0.2">
      <c r="A642" s="61" t="s">
        <v>716</v>
      </c>
      <c r="B642" s="62" t="s">
        <v>717</v>
      </c>
      <c r="C642" s="62" t="s">
        <v>305</v>
      </c>
      <c r="D642" s="21">
        <v>72081145</v>
      </c>
      <c r="E642" s="21">
        <v>0</v>
      </c>
      <c r="F642" s="21">
        <v>0</v>
      </c>
      <c r="G642" s="21">
        <v>0</v>
      </c>
      <c r="H642" s="21">
        <v>0</v>
      </c>
      <c r="I642" s="21">
        <v>0</v>
      </c>
      <c r="J642" s="21">
        <v>72081145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76">
        <f t="shared" si="795"/>
        <v>0</v>
      </c>
      <c r="R642" s="21">
        <v>0</v>
      </c>
      <c r="S642" s="21">
        <v>0</v>
      </c>
      <c r="T642" s="21">
        <v>0</v>
      </c>
      <c r="U642" s="21">
        <f t="shared" si="865"/>
        <v>72081145</v>
      </c>
      <c r="V642" s="22">
        <f t="shared" si="866"/>
        <v>0</v>
      </c>
      <c r="W642" s="21">
        <f t="shared" si="867"/>
        <v>0</v>
      </c>
      <c r="X642" s="127">
        <f t="shared" si="868"/>
        <v>0</v>
      </c>
    </row>
    <row r="643" spans="1:24" ht="21.95" customHeight="1" x14ac:dyDescent="0.2">
      <c r="A643" s="59" t="s">
        <v>272</v>
      </c>
      <c r="B643" s="60" t="s">
        <v>718</v>
      </c>
      <c r="C643" s="54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76"/>
      <c r="R643" s="21"/>
      <c r="S643" s="21"/>
      <c r="T643" s="21"/>
      <c r="U643" s="21"/>
      <c r="V643" s="21"/>
      <c r="W643" s="21"/>
      <c r="X643" s="117"/>
    </row>
    <row r="644" spans="1:24" ht="21.95" customHeight="1" x14ac:dyDescent="0.2">
      <c r="A644" s="61" t="s">
        <v>719</v>
      </c>
      <c r="B644" s="62" t="s">
        <v>720</v>
      </c>
      <c r="C644" s="62" t="s">
        <v>48</v>
      </c>
      <c r="D644" s="21">
        <v>0</v>
      </c>
      <c r="E644" s="21">
        <v>0</v>
      </c>
      <c r="F644" s="21">
        <v>0</v>
      </c>
      <c r="G644" s="21">
        <v>51600000</v>
      </c>
      <c r="H644" s="21">
        <v>0</v>
      </c>
      <c r="I644" s="21">
        <f>E644-F644+G644-H644</f>
        <v>51600000</v>
      </c>
      <c r="J644" s="21">
        <f>D644+I644</f>
        <v>51600000</v>
      </c>
      <c r="K644" s="21">
        <v>0</v>
      </c>
      <c r="L644" s="21">
        <v>0</v>
      </c>
      <c r="M644" s="21">
        <v>49000000</v>
      </c>
      <c r="N644" s="21">
        <v>0</v>
      </c>
      <c r="O644" s="21">
        <v>0</v>
      </c>
      <c r="P644" s="21">
        <v>49000000</v>
      </c>
      <c r="Q644" s="76">
        <f t="shared" si="795"/>
        <v>1800000</v>
      </c>
      <c r="R644" s="21">
        <v>0</v>
      </c>
      <c r="S644" s="21">
        <v>1800000</v>
      </c>
      <c r="T644" s="21">
        <v>1800000</v>
      </c>
      <c r="U644" s="21">
        <f t="shared" ref="U644" si="869">J644-M644</f>
        <v>2600000</v>
      </c>
      <c r="V644" s="22">
        <f t="shared" ref="V644" si="870">M644-P644</f>
        <v>0</v>
      </c>
      <c r="W644" s="21">
        <f t="shared" ref="W644" si="871">P644-Q644</f>
        <v>47200000</v>
      </c>
      <c r="X644" s="127">
        <f t="shared" ref="X644" si="872">P644/J644</f>
        <v>0.94961240310077522</v>
      </c>
    </row>
    <row r="645" spans="1:24" ht="21.95" customHeight="1" x14ac:dyDescent="0.2">
      <c r="A645" s="59" t="s">
        <v>272</v>
      </c>
      <c r="B645" s="60" t="s">
        <v>721</v>
      </c>
      <c r="C645" s="54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76"/>
      <c r="R645" s="21"/>
      <c r="S645" s="21"/>
      <c r="T645" s="21"/>
      <c r="U645" s="21"/>
      <c r="V645" s="21"/>
      <c r="W645" s="21"/>
      <c r="X645" s="117"/>
    </row>
    <row r="646" spans="1:24" ht="21.95" customHeight="1" x14ac:dyDescent="0.2">
      <c r="A646" s="61" t="s">
        <v>722</v>
      </c>
      <c r="B646" s="62" t="s">
        <v>723</v>
      </c>
      <c r="C646" s="62" t="s">
        <v>48</v>
      </c>
      <c r="D646" s="21">
        <v>3500000000</v>
      </c>
      <c r="E646" s="21">
        <v>0</v>
      </c>
      <c r="F646" s="21">
        <v>0</v>
      </c>
      <c r="G646" s="21">
        <v>185460092.59999999</v>
      </c>
      <c r="H646" s="21">
        <v>187500000</v>
      </c>
      <c r="I646" s="21">
        <f>E646-F646+G646-H646</f>
        <v>-2039907.400000006</v>
      </c>
      <c r="J646" s="21">
        <f>D646+I646</f>
        <v>3497960092.5999999</v>
      </c>
      <c r="K646" s="21">
        <v>0</v>
      </c>
      <c r="L646" s="21">
        <v>3013101413.3000002</v>
      </c>
      <c r="M646" s="21">
        <v>3290255885.2600002</v>
      </c>
      <c r="N646" s="21">
        <v>0</v>
      </c>
      <c r="O646" s="21">
        <v>0</v>
      </c>
      <c r="P646" s="21">
        <v>277154471.95999998</v>
      </c>
      <c r="Q646" s="76">
        <f t="shared" si="795"/>
        <v>0</v>
      </c>
      <c r="R646" s="21">
        <v>0</v>
      </c>
      <c r="S646" s="21">
        <v>0</v>
      </c>
      <c r="T646" s="21">
        <v>0</v>
      </c>
      <c r="U646" s="21">
        <f t="shared" ref="U646" si="873">J646-M646</f>
        <v>207704207.33999968</v>
      </c>
      <c r="V646" s="22">
        <f t="shared" ref="V646" si="874">M646-P646</f>
        <v>3013101413.3000002</v>
      </c>
      <c r="W646" s="21">
        <f t="shared" ref="W646" si="875">P646-Q646</f>
        <v>277154471.95999998</v>
      </c>
      <c r="X646" s="127">
        <f t="shared" ref="X646" si="876">P646/J646</f>
        <v>7.9233171512255229E-2</v>
      </c>
    </row>
    <row r="647" spans="1:24" ht="21.95" customHeight="1" x14ac:dyDescent="0.2">
      <c r="A647" s="59" t="s">
        <v>272</v>
      </c>
      <c r="B647" s="60" t="s">
        <v>724</v>
      </c>
      <c r="C647" s="54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76"/>
      <c r="R647" s="21"/>
      <c r="S647" s="21"/>
      <c r="T647" s="21"/>
      <c r="U647" s="21"/>
      <c r="V647" s="21"/>
      <c r="W647" s="21"/>
      <c r="X647" s="117"/>
    </row>
    <row r="648" spans="1:24" ht="21.95" customHeight="1" x14ac:dyDescent="0.2">
      <c r="A648" s="61" t="s">
        <v>725</v>
      </c>
      <c r="B648" s="62" t="s">
        <v>720</v>
      </c>
      <c r="C648" s="62" t="s">
        <v>48</v>
      </c>
      <c r="D648" s="21">
        <v>0</v>
      </c>
      <c r="E648" s="21">
        <v>0</v>
      </c>
      <c r="F648" s="21">
        <v>0</v>
      </c>
      <c r="G648" s="21">
        <v>135900000</v>
      </c>
      <c r="H648" s="21">
        <v>0</v>
      </c>
      <c r="I648" s="21">
        <f>E648-F648+G648-H648</f>
        <v>135900000</v>
      </c>
      <c r="J648" s="21">
        <f>D648+I648</f>
        <v>135900000</v>
      </c>
      <c r="K648" s="21">
        <v>0</v>
      </c>
      <c r="L648" s="21">
        <v>0</v>
      </c>
      <c r="M648" s="21">
        <v>135500000</v>
      </c>
      <c r="N648" s="21">
        <v>0</v>
      </c>
      <c r="O648" s="21">
        <v>0</v>
      </c>
      <c r="P648" s="21">
        <v>135500000</v>
      </c>
      <c r="Q648" s="76">
        <f t="shared" si="795"/>
        <v>5140000</v>
      </c>
      <c r="R648" s="21">
        <v>0</v>
      </c>
      <c r="S648" s="21">
        <v>5140000</v>
      </c>
      <c r="T648" s="21">
        <v>5140000</v>
      </c>
      <c r="U648" s="21">
        <f t="shared" ref="U648" si="877">J648-M648</f>
        <v>400000</v>
      </c>
      <c r="V648" s="22">
        <f t="shared" ref="V648" si="878">M648-P648</f>
        <v>0</v>
      </c>
      <c r="W648" s="21">
        <f t="shared" ref="W648" si="879">P648-Q648</f>
        <v>130360000</v>
      </c>
      <c r="X648" s="127">
        <f t="shared" ref="X648" si="880">P648/J648</f>
        <v>0.99705665930831489</v>
      </c>
    </row>
    <row r="649" spans="1:24" ht="21.95" customHeight="1" x14ac:dyDescent="0.2">
      <c r="A649" s="59" t="s">
        <v>272</v>
      </c>
      <c r="B649" s="60" t="s">
        <v>726</v>
      </c>
      <c r="C649" s="54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76"/>
      <c r="R649" s="21"/>
      <c r="S649" s="21"/>
      <c r="T649" s="21"/>
      <c r="U649" s="21"/>
      <c r="V649" s="21"/>
      <c r="W649" s="21"/>
      <c r="X649" s="117"/>
    </row>
    <row r="650" spans="1:24" ht="21.95" customHeight="1" x14ac:dyDescent="0.2">
      <c r="A650" s="61" t="s">
        <v>727</v>
      </c>
      <c r="B650" s="62" t="s">
        <v>728</v>
      </c>
      <c r="C650" s="62" t="s">
        <v>48</v>
      </c>
      <c r="D650" s="21">
        <v>0</v>
      </c>
      <c r="E650" s="21">
        <v>0</v>
      </c>
      <c r="F650" s="21">
        <v>0</v>
      </c>
      <c r="G650" s="21">
        <v>48600000</v>
      </c>
      <c r="H650" s="21">
        <v>0</v>
      </c>
      <c r="I650" s="21">
        <f>E650-F650+G650-H650</f>
        <v>48600000</v>
      </c>
      <c r="J650" s="21">
        <f>D650+I650</f>
        <v>48600000</v>
      </c>
      <c r="K650" s="21">
        <v>0</v>
      </c>
      <c r="L650" s="21">
        <v>0</v>
      </c>
      <c r="M650" s="21">
        <v>48600000</v>
      </c>
      <c r="N650" s="21">
        <v>0</v>
      </c>
      <c r="O650" s="21">
        <v>0</v>
      </c>
      <c r="P650" s="21">
        <v>48600000</v>
      </c>
      <c r="Q650" s="76">
        <f t="shared" si="795"/>
        <v>1080000</v>
      </c>
      <c r="R650" s="21">
        <v>0</v>
      </c>
      <c r="S650" s="21">
        <v>1080000</v>
      </c>
      <c r="T650" s="21">
        <v>1080000</v>
      </c>
      <c r="U650" s="21">
        <f t="shared" ref="U650" si="881">J650-M650</f>
        <v>0</v>
      </c>
      <c r="V650" s="22">
        <f t="shared" ref="V650" si="882">M650-P650</f>
        <v>0</v>
      </c>
      <c r="W650" s="21">
        <f t="shared" ref="W650" si="883">P650-Q650</f>
        <v>47520000</v>
      </c>
      <c r="X650" s="127">
        <f t="shared" ref="X650" si="884">P650/J650</f>
        <v>1</v>
      </c>
    </row>
    <row r="651" spans="1:24" ht="21.95" customHeight="1" x14ac:dyDescent="0.2">
      <c r="A651" s="59" t="s">
        <v>272</v>
      </c>
      <c r="B651" s="60" t="s">
        <v>729</v>
      </c>
      <c r="C651" s="54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76"/>
      <c r="R651" s="21"/>
      <c r="S651" s="21"/>
      <c r="T651" s="21"/>
      <c r="U651" s="21"/>
      <c r="V651" s="21"/>
      <c r="W651" s="21"/>
      <c r="X651" s="117"/>
    </row>
    <row r="652" spans="1:24" ht="21.95" customHeight="1" x14ac:dyDescent="0.2">
      <c r="A652" s="61" t="s">
        <v>730</v>
      </c>
      <c r="B652" s="62" t="s">
        <v>731</v>
      </c>
      <c r="C652" s="62" t="s">
        <v>48</v>
      </c>
      <c r="D652" s="21">
        <v>0</v>
      </c>
      <c r="E652" s="21">
        <v>0</v>
      </c>
      <c r="F652" s="21">
        <v>0</v>
      </c>
      <c r="G652" s="21">
        <v>79200000</v>
      </c>
      <c r="H652" s="21">
        <v>0</v>
      </c>
      <c r="I652" s="21">
        <f>E652-F652+G652-H652</f>
        <v>79200000</v>
      </c>
      <c r="J652" s="21">
        <f>D652+I652</f>
        <v>79200000</v>
      </c>
      <c r="K652" s="21">
        <v>0</v>
      </c>
      <c r="L652" s="21">
        <v>0</v>
      </c>
      <c r="M652" s="21">
        <v>75300000</v>
      </c>
      <c r="N652" s="21">
        <v>0</v>
      </c>
      <c r="O652" s="21">
        <v>0</v>
      </c>
      <c r="P652" s="21">
        <v>75300000</v>
      </c>
      <c r="Q652" s="76">
        <f t="shared" si="795"/>
        <v>1200000</v>
      </c>
      <c r="R652" s="21">
        <v>460000</v>
      </c>
      <c r="S652" s="21">
        <v>740000</v>
      </c>
      <c r="T652" s="21">
        <v>740000</v>
      </c>
      <c r="U652" s="21">
        <f t="shared" ref="U652" si="885">J652-M652</f>
        <v>3900000</v>
      </c>
      <c r="V652" s="22">
        <f t="shared" ref="V652" si="886">M652-P652</f>
        <v>0</v>
      </c>
      <c r="W652" s="21">
        <f t="shared" ref="W652" si="887">P652-Q652</f>
        <v>74100000</v>
      </c>
      <c r="X652" s="127">
        <f t="shared" ref="X652" si="888">P652/J652</f>
        <v>0.9507575757575758</v>
      </c>
    </row>
    <row r="653" spans="1:24" ht="21.95" customHeight="1" x14ac:dyDescent="0.2">
      <c r="A653" s="59" t="s">
        <v>272</v>
      </c>
      <c r="B653" s="60" t="s">
        <v>732</v>
      </c>
      <c r="C653" s="54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76"/>
      <c r="R653" s="21"/>
      <c r="S653" s="21"/>
      <c r="T653" s="21"/>
      <c r="U653" s="21"/>
      <c r="V653" s="21"/>
      <c r="W653" s="21"/>
      <c r="X653" s="117"/>
    </row>
    <row r="654" spans="1:24" ht="21.95" customHeight="1" x14ac:dyDescent="0.2">
      <c r="A654" s="61" t="s">
        <v>733</v>
      </c>
      <c r="B654" s="62" t="s">
        <v>734</v>
      </c>
      <c r="C654" s="62" t="s">
        <v>48</v>
      </c>
      <c r="D654" s="21">
        <v>402800000</v>
      </c>
      <c r="E654" s="21">
        <v>0</v>
      </c>
      <c r="F654" s="21">
        <v>0</v>
      </c>
      <c r="G654" s="21">
        <v>0</v>
      </c>
      <c r="H654" s="21">
        <v>0</v>
      </c>
      <c r="I654" s="21">
        <f>E654-F654+G654-H654</f>
        <v>0</v>
      </c>
      <c r="J654" s="21">
        <f>D654+I654</f>
        <v>402800000</v>
      </c>
      <c r="K654" s="21">
        <v>0</v>
      </c>
      <c r="L654" s="21">
        <v>0</v>
      </c>
      <c r="M654" s="21">
        <v>264000000</v>
      </c>
      <c r="N654" s="21">
        <v>0</v>
      </c>
      <c r="O654" s="21">
        <v>0</v>
      </c>
      <c r="P654" s="21">
        <v>264000000</v>
      </c>
      <c r="Q654" s="76">
        <f t="shared" si="795"/>
        <v>23333332</v>
      </c>
      <c r="R654" s="21">
        <v>4833333</v>
      </c>
      <c r="S654" s="21">
        <v>18499999</v>
      </c>
      <c r="T654" s="21">
        <v>18499999</v>
      </c>
      <c r="U654" s="21">
        <f t="shared" ref="U654" si="889">J654-M654</f>
        <v>138800000</v>
      </c>
      <c r="V654" s="22">
        <f t="shared" ref="V654" si="890">M654-P654</f>
        <v>0</v>
      </c>
      <c r="W654" s="21">
        <f t="shared" ref="W654" si="891">P654-Q654</f>
        <v>240666668</v>
      </c>
      <c r="X654" s="127">
        <f t="shared" ref="X654" si="892">P654/J654</f>
        <v>0.65541211519364451</v>
      </c>
    </row>
    <row r="655" spans="1:24" ht="21.95" customHeight="1" x14ac:dyDescent="0.2">
      <c r="A655" s="59" t="s">
        <v>272</v>
      </c>
      <c r="B655" s="60" t="s">
        <v>735</v>
      </c>
      <c r="C655" s="54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76"/>
      <c r="R655" s="21"/>
      <c r="S655" s="21"/>
      <c r="T655" s="21"/>
      <c r="U655" s="21"/>
      <c r="V655" s="21"/>
      <c r="W655" s="21"/>
      <c r="X655" s="117"/>
    </row>
    <row r="656" spans="1:24" ht="21.95" customHeight="1" x14ac:dyDescent="0.2">
      <c r="A656" s="61" t="s">
        <v>736</v>
      </c>
      <c r="B656" s="62" t="s">
        <v>734</v>
      </c>
      <c r="C656" s="62" t="s">
        <v>48</v>
      </c>
      <c r="D656" s="21">
        <v>1386050000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1386050000</v>
      </c>
      <c r="K656" s="21">
        <v>0</v>
      </c>
      <c r="L656" s="21">
        <v>0</v>
      </c>
      <c r="M656" s="21">
        <v>1204200000</v>
      </c>
      <c r="N656" s="21">
        <v>0</v>
      </c>
      <c r="O656" s="21">
        <v>0</v>
      </c>
      <c r="P656" s="21">
        <v>1204200000</v>
      </c>
      <c r="Q656" s="76">
        <f t="shared" si="795"/>
        <v>84830002</v>
      </c>
      <c r="R656" s="21">
        <v>21150002</v>
      </c>
      <c r="S656" s="21">
        <v>63680000</v>
      </c>
      <c r="T656" s="21">
        <v>63680000</v>
      </c>
      <c r="U656" s="21">
        <f t="shared" ref="U656" si="893">J656-M656</f>
        <v>181850000</v>
      </c>
      <c r="V656" s="22">
        <f t="shared" ref="V656" si="894">M656-P656</f>
        <v>0</v>
      </c>
      <c r="W656" s="21">
        <f t="shared" ref="W656" si="895">P656-Q656</f>
        <v>1119369998</v>
      </c>
      <c r="X656" s="127">
        <f t="shared" ref="X656" si="896">P656/J656</f>
        <v>0.86879982684607338</v>
      </c>
    </row>
    <row r="657" spans="1:24" ht="21.95" customHeight="1" x14ac:dyDescent="0.2">
      <c r="A657" s="59" t="s">
        <v>272</v>
      </c>
      <c r="B657" s="60" t="s">
        <v>737</v>
      </c>
      <c r="C657" s="54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76"/>
      <c r="R657" s="21"/>
      <c r="S657" s="21"/>
      <c r="T657" s="21"/>
      <c r="U657" s="21"/>
      <c r="V657" s="21"/>
      <c r="W657" s="21"/>
      <c r="X657" s="117"/>
    </row>
    <row r="658" spans="1:24" ht="21.95" customHeight="1" x14ac:dyDescent="0.2">
      <c r="A658" s="61" t="s">
        <v>738</v>
      </c>
      <c r="B658" s="62" t="s">
        <v>734</v>
      </c>
      <c r="C658" s="62" t="s">
        <v>48</v>
      </c>
      <c r="D658" s="21">
        <v>2050000000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2050000000</v>
      </c>
      <c r="K658" s="21">
        <v>0</v>
      </c>
      <c r="L658" s="21">
        <v>0</v>
      </c>
      <c r="M658" s="21">
        <v>1663800000</v>
      </c>
      <c r="N658" s="21">
        <v>0</v>
      </c>
      <c r="O658" s="21">
        <v>0</v>
      </c>
      <c r="P658" s="21">
        <v>1663800000</v>
      </c>
      <c r="Q658" s="76">
        <f t="shared" si="795"/>
        <v>96253335</v>
      </c>
      <c r="R658" s="21">
        <v>19353333</v>
      </c>
      <c r="S658" s="21">
        <v>76900002</v>
      </c>
      <c r="T658" s="21">
        <v>76900002</v>
      </c>
      <c r="U658" s="21">
        <f t="shared" ref="U658" si="897">J658-M658</f>
        <v>386200000</v>
      </c>
      <c r="V658" s="22">
        <f t="shared" ref="V658" si="898">M658-P658</f>
        <v>0</v>
      </c>
      <c r="W658" s="21">
        <f t="shared" ref="W658" si="899">P658-Q658</f>
        <v>1567546665</v>
      </c>
      <c r="X658" s="127">
        <f t="shared" ref="X658" si="900">P658/J658</f>
        <v>0.81160975609756103</v>
      </c>
    </row>
    <row r="659" spans="1:24" ht="21.95" customHeight="1" x14ac:dyDescent="0.2">
      <c r="A659" s="59" t="s">
        <v>272</v>
      </c>
      <c r="B659" s="60" t="s">
        <v>739</v>
      </c>
      <c r="C659" s="54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76"/>
      <c r="R659" s="21"/>
      <c r="S659" s="21"/>
      <c r="T659" s="21"/>
      <c r="U659" s="21"/>
      <c r="V659" s="21"/>
      <c r="W659" s="21"/>
      <c r="X659" s="117"/>
    </row>
    <row r="660" spans="1:24" ht="21.95" customHeight="1" x14ac:dyDescent="0.2">
      <c r="A660" s="61" t="s">
        <v>740</v>
      </c>
      <c r="B660" s="62" t="s">
        <v>734</v>
      </c>
      <c r="C660" s="62" t="s">
        <v>48</v>
      </c>
      <c r="D660" s="21">
        <v>808150000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808150000</v>
      </c>
      <c r="K660" s="21">
        <v>0</v>
      </c>
      <c r="L660" s="21">
        <v>0</v>
      </c>
      <c r="M660" s="21">
        <v>778100000</v>
      </c>
      <c r="N660" s="21">
        <v>0</v>
      </c>
      <c r="O660" s="21">
        <v>0</v>
      </c>
      <c r="P660" s="21">
        <v>778100000</v>
      </c>
      <c r="Q660" s="76">
        <f t="shared" si="795"/>
        <v>46736668</v>
      </c>
      <c r="R660" s="21">
        <v>9093333</v>
      </c>
      <c r="S660" s="21">
        <v>37643335</v>
      </c>
      <c r="T660" s="21">
        <v>37643335</v>
      </c>
      <c r="U660" s="21">
        <f t="shared" ref="U660" si="901">J660-M660</f>
        <v>30050000</v>
      </c>
      <c r="V660" s="22">
        <f t="shared" ref="V660" si="902">M660-P660</f>
        <v>0</v>
      </c>
      <c r="W660" s="21">
        <f t="shared" ref="W660" si="903">P660-Q660</f>
        <v>731363332</v>
      </c>
      <c r="X660" s="127">
        <f t="shared" ref="X660" si="904">P660/J660</f>
        <v>0.9628163088535544</v>
      </c>
    </row>
    <row r="661" spans="1:24" ht="21.95" customHeight="1" x14ac:dyDescent="0.2">
      <c r="A661" s="59" t="s">
        <v>272</v>
      </c>
      <c r="B661" s="60" t="s">
        <v>741</v>
      </c>
      <c r="C661" s="54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76"/>
      <c r="R661" s="21"/>
      <c r="S661" s="21"/>
      <c r="T661" s="21"/>
      <c r="U661" s="21"/>
      <c r="V661" s="21"/>
      <c r="W661" s="21"/>
      <c r="X661" s="117"/>
    </row>
    <row r="662" spans="1:24" ht="21.95" customHeight="1" x14ac:dyDescent="0.2">
      <c r="A662" s="61" t="s">
        <v>742</v>
      </c>
      <c r="B662" s="62" t="s">
        <v>734</v>
      </c>
      <c r="C662" s="62" t="s">
        <v>48</v>
      </c>
      <c r="D662" s="21">
        <v>416364649</v>
      </c>
      <c r="E662" s="21">
        <v>0</v>
      </c>
      <c r="F662" s="21">
        <v>0</v>
      </c>
      <c r="G662" s="21">
        <v>0</v>
      </c>
      <c r="H662" s="21">
        <v>0</v>
      </c>
      <c r="I662" s="21">
        <v>0</v>
      </c>
      <c r="J662" s="21">
        <v>416364649</v>
      </c>
      <c r="K662" s="21">
        <v>0</v>
      </c>
      <c r="L662" s="21">
        <v>0</v>
      </c>
      <c r="M662" s="21">
        <v>313800000</v>
      </c>
      <c r="N662" s="21">
        <v>0</v>
      </c>
      <c r="O662" s="21">
        <v>0</v>
      </c>
      <c r="P662" s="21">
        <v>313800000</v>
      </c>
      <c r="Q662" s="76">
        <f t="shared" ref="Q662" si="905">R662+T662</f>
        <v>12043333</v>
      </c>
      <c r="R662" s="21">
        <v>1200000</v>
      </c>
      <c r="S662" s="21">
        <v>10843333</v>
      </c>
      <c r="T662" s="21">
        <v>10843333</v>
      </c>
      <c r="U662" s="21">
        <f t="shared" ref="U662" si="906">J662-M662</f>
        <v>102564649</v>
      </c>
      <c r="V662" s="22">
        <f t="shared" ref="V662" si="907">M662-P662</f>
        <v>0</v>
      </c>
      <c r="W662" s="21">
        <f t="shared" ref="W662" si="908">P662-Q662</f>
        <v>301756667</v>
      </c>
      <c r="X662" s="127">
        <f t="shared" ref="X662" si="909">P662/J662</f>
        <v>0.75366628928192225</v>
      </c>
    </row>
    <row r="663" spans="1:24" ht="15" customHeight="1" x14ac:dyDescent="0.2">
      <c r="A663" s="61"/>
      <c r="B663" s="73" t="s">
        <v>1659</v>
      </c>
      <c r="C663" s="62"/>
      <c r="D663" s="22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</row>
    <row r="664" spans="1:24" ht="15" customHeight="1" x14ac:dyDescent="0.2">
      <c r="A664" s="59" t="s">
        <v>1609</v>
      </c>
      <c r="B664" s="53" t="s">
        <v>270</v>
      </c>
      <c r="C664" s="62"/>
      <c r="D664" s="22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</row>
    <row r="665" spans="1:24" ht="15" customHeight="1" x14ac:dyDescent="0.2">
      <c r="A665" s="59" t="s">
        <v>1580</v>
      </c>
      <c r="B665" s="53" t="s">
        <v>271</v>
      </c>
      <c r="C665" s="62"/>
      <c r="D665" s="22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</row>
    <row r="666" spans="1:24" ht="15" customHeight="1" x14ac:dyDescent="0.2">
      <c r="A666" s="59" t="s">
        <v>1581</v>
      </c>
      <c r="B666" s="53" t="s">
        <v>168</v>
      </c>
      <c r="C666" s="62"/>
      <c r="D666" s="22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</row>
    <row r="667" spans="1:24" ht="15" customHeight="1" x14ac:dyDescent="0.2">
      <c r="A667" s="59" t="s">
        <v>1599</v>
      </c>
      <c r="B667" s="53" t="s">
        <v>170</v>
      </c>
      <c r="C667" s="62"/>
      <c r="D667" s="22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</row>
    <row r="668" spans="1:24" ht="39.75" customHeight="1" x14ac:dyDescent="0.2">
      <c r="A668" s="69" t="s">
        <v>1600</v>
      </c>
      <c r="B668" s="60" t="s">
        <v>172</v>
      </c>
      <c r="C668" s="62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</row>
    <row r="669" spans="1:24" ht="21.95" customHeight="1" x14ac:dyDescent="0.2">
      <c r="A669" s="59" t="s">
        <v>272</v>
      </c>
      <c r="B669" s="60" t="s">
        <v>743</v>
      </c>
      <c r="C669" s="54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</row>
    <row r="670" spans="1:24" ht="21.95" customHeight="1" x14ac:dyDescent="0.2">
      <c r="A670" s="61" t="s">
        <v>744</v>
      </c>
      <c r="B670" s="62" t="s">
        <v>745</v>
      </c>
      <c r="C670" s="62" t="s">
        <v>312</v>
      </c>
      <c r="D670" s="21">
        <v>1500000</v>
      </c>
      <c r="E670" s="21">
        <v>0</v>
      </c>
      <c r="F670" s="21">
        <v>0</v>
      </c>
      <c r="G670" s="21">
        <v>0</v>
      </c>
      <c r="H670" s="21">
        <v>0</v>
      </c>
      <c r="I670" s="21">
        <v>0</v>
      </c>
      <c r="J670" s="21">
        <v>1500000</v>
      </c>
      <c r="K670" s="21">
        <v>0</v>
      </c>
      <c r="L670" s="21">
        <v>0</v>
      </c>
      <c r="M670" s="21">
        <v>0</v>
      </c>
      <c r="N670" s="21">
        <v>0</v>
      </c>
      <c r="O670" s="21">
        <v>0</v>
      </c>
      <c r="P670" s="21">
        <v>0</v>
      </c>
      <c r="Q670" s="76">
        <f t="shared" ref="Q670:Q692" si="910">R670+T670</f>
        <v>0</v>
      </c>
      <c r="R670" s="21">
        <v>0</v>
      </c>
      <c r="S670" s="21">
        <v>0</v>
      </c>
      <c r="T670" s="21">
        <v>0</v>
      </c>
      <c r="U670" s="21">
        <f t="shared" ref="U670" si="911">J670-M670</f>
        <v>1500000</v>
      </c>
      <c r="V670" s="22">
        <f t="shared" ref="V670" si="912">M670-P670</f>
        <v>0</v>
      </c>
      <c r="W670" s="21">
        <f t="shared" ref="W670" si="913">P670-Q670</f>
        <v>0</v>
      </c>
      <c r="X670" s="127">
        <f t="shared" ref="X670" si="914">P670/J670</f>
        <v>0</v>
      </c>
    </row>
    <row r="671" spans="1:24" ht="21.95" customHeight="1" x14ac:dyDescent="0.2">
      <c r="A671" s="59" t="s">
        <v>272</v>
      </c>
      <c r="B671" s="60" t="s">
        <v>746</v>
      </c>
      <c r="C671" s="54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76"/>
      <c r="R671" s="21"/>
      <c r="S671" s="21"/>
      <c r="T671" s="21"/>
      <c r="U671" s="21"/>
      <c r="V671" s="21"/>
      <c r="W671" s="21"/>
      <c r="X671" s="117"/>
    </row>
    <row r="672" spans="1:24" ht="21.95" customHeight="1" x14ac:dyDescent="0.2">
      <c r="A672" s="61" t="s">
        <v>747</v>
      </c>
      <c r="B672" s="62" t="s">
        <v>745</v>
      </c>
      <c r="C672" s="62" t="s">
        <v>312</v>
      </c>
      <c r="D672" s="21">
        <v>2000000</v>
      </c>
      <c r="E672" s="21">
        <v>0</v>
      </c>
      <c r="F672" s="21">
        <v>0</v>
      </c>
      <c r="G672" s="21">
        <v>0</v>
      </c>
      <c r="H672" s="21">
        <v>0</v>
      </c>
      <c r="I672" s="21">
        <v>0</v>
      </c>
      <c r="J672" s="21">
        <v>2000000</v>
      </c>
      <c r="K672" s="21">
        <v>0</v>
      </c>
      <c r="L672" s="21">
        <v>0</v>
      </c>
      <c r="M672" s="21">
        <v>0</v>
      </c>
      <c r="N672" s="21">
        <v>0</v>
      </c>
      <c r="O672" s="21">
        <v>0</v>
      </c>
      <c r="P672" s="21">
        <v>0</v>
      </c>
      <c r="Q672" s="76">
        <f t="shared" si="910"/>
        <v>0</v>
      </c>
      <c r="R672" s="21">
        <v>0</v>
      </c>
      <c r="S672" s="21">
        <v>0</v>
      </c>
      <c r="T672" s="21">
        <v>0</v>
      </c>
      <c r="U672" s="21">
        <f t="shared" ref="U672" si="915">J672-M672</f>
        <v>2000000</v>
      </c>
      <c r="V672" s="22">
        <f t="shared" ref="V672" si="916">M672-P672</f>
        <v>0</v>
      </c>
      <c r="W672" s="21">
        <f t="shared" ref="W672" si="917">P672-Q672</f>
        <v>0</v>
      </c>
      <c r="X672" s="127">
        <f t="shared" ref="X672" si="918">P672/J672</f>
        <v>0</v>
      </c>
    </row>
    <row r="673" spans="1:24" ht="21.95" customHeight="1" x14ac:dyDescent="0.2">
      <c r="A673" s="69" t="s">
        <v>1604</v>
      </c>
      <c r="B673" s="53" t="s">
        <v>328</v>
      </c>
      <c r="C673" s="62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76"/>
      <c r="R673" s="21"/>
      <c r="S673" s="21"/>
      <c r="T673" s="21"/>
      <c r="U673" s="21"/>
      <c r="V673" s="21"/>
      <c r="W673" s="21"/>
      <c r="X673" s="117"/>
    </row>
    <row r="674" spans="1:24" ht="21.95" customHeight="1" x14ac:dyDescent="0.2">
      <c r="A674" s="59" t="s">
        <v>272</v>
      </c>
      <c r="B674" s="60" t="s">
        <v>748</v>
      </c>
      <c r="C674" s="54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76"/>
      <c r="R674" s="21"/>
      <c r="S674" s="21"/>
      <c r="T674" s="21"/>
      <c r="U674" s="21"/>
      <c r="V674" s="21"/>
      <c r="W674" s="21"/>
      <c r="X674" s="117"/>
    </row>
    <row r="675" spans="1:24" ht="21.95" customHeight="1" x14ac:dyDescent="0.2">
      <c r="A675" s="61" t="s">
        <v>749</v>
      </c>
      <c r="B675" s="62" t="s">
        <v>745</v>
      </c>
      <c r="C675" s="62" t="s">
        <v>312</v>
      </c>
      <c r="D675" s="21">
        <v>4600000</v>
      </c>
      <c r="E675" s="21">
        <v>0</v>
      </c>
      <c r="F675" s="21">
        <v>0</v>
      </c>
      <c r="G675" s="21">
        <v>0</v>
      </c>
      <c r="H675" s="21">
        <v>0</v>
      </c>
      <c r="I675" s="21">
        <v>0</v>
      </c>
      <c r="J675" s="21">
        <v>4600000</v>
      </c>
      <c r="K675" s="21">
        <v>0</v>
      </c>
      <c r="L675" s="21">
        <v>0</v>
      </c>
      <c r="M675" s="21">
        <v>0</v>
      </c>
      <c r="N675" s="21">
        <v>0</v>
      </c>
      <c r="O675" s="21">
        <v>0</v>
      </c>
      <c r="P675" s="21">
        <v>0</v>
      </c>
      <c r="Q675" s="76">
        <f t="shared" si="910"/>
        <v>0</v>
      </c>
      <c r="R675" s="21">
        <v>0</v>
      </c>
      <c r="S675" s="21">
        <v>0</v>
      </c>
      <c r="T675" s="21">
        <v>0</v>
      </c>
      <c r="U675" s="21">
        <f t="shared" ref="U675" si="919">J675-M675</f>
        <v>4600000</v>
      </c>
      <c r="V675" s="22">
        <f t="shared" ref="V675" si="920">M675-P675</f>
        <v>0</v>
      </c>
      <c r="W675" s="21">
        <f t="shared" ref="W675" si="921">P675-Q675</f>
        <v>0</v>
      </c>
      <c r="X675" s="127">
        <f t="shared" ref="X675" si="922">P675/J675</f>
        <v>0</v>
      </c>
    </row>
    <row r="676" spans="1:24" ht="21.95" customHeight="1" x14ac:dyDescent="0.2">
      <c r="A676" s="59" t="s">
        <v>272</v>
      </c>
      <c r="B676" s="60" t="s">
        <v>750</v>
      </c>
      <c r="C676" s="54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76"/>
      <c r="R676" s="21"/>
      <c r="S676" s="21"/>
      <c r="T676" s="21"/>
      <c r="U676" s="21"/>
      <c r="V676" s="21"/>
      <c r="W676" s="21"/>
      <c r="X676" s="117"/>
    </row>
    <row r="677" spans="1:24" ht="21.95" customHeight="1" x14ac:dyDescent="0.2">
      <c r="A677" s="61" t="s">
        <v>751</v>
      </c>
      <c r="B677" s="62" t="s">
        <v>752</v>
      </c>
      <c r="C677" s="62" t="s">
        <v>312</v>
      </c>
      <c r="D677" s="21">
        <v>12000000</v>
      </c>
      <c r="E677" s="21">
        <v>0</v>
      </c>
      <c r="F677" s="21">
        <v>0</v>
      </c>
      <c r="G677" s="21">
        <v>0</v>
      </c>
      <c r="H677" s="21">
        <v>0</v>
      </c>
      <c r="I677" s="21">
        <v>0</v>
      </c>
      <c r="J677" s="21">
        <v>12000000</v>
      </c>
      <c r="K677" s="21">
        <v>0</v>
      </c>
      <c r="L677" s="21">
        <v>0</v>
      </c>
      <c r="M677" s="21">
        <v>0</v>
      </c>
      <c r="N677" s="21">
        <v>0</v>
      </c>
      <c r="O677" s="21">
        <v>0</v>
      </c>
      <c r="P677" s="21">
        <v>0</v>
      </c>
      <c r="Q677" s="76">
        <f t="shared" si="910"/>
        <v>0</v>
      </c>
      <c r="R677" s="21">
        <v>0</v>
      </c>
      <c r="S677" s="21">
        <v>0</v>
      </c>
      <c r="T677" s="21">
        <v>0</v>
      </c>
      <c r="U677" s="21">
        <f t="shared" ref="U677" si="923">J677-M677</f>
        <v>12000000</v>
      </c>
      <c r="V677" s="22">
        <f t="shared" ref="V677" si="924">M677-P677</f>
        <v>0</v>
      </c>
      <c r="W677" s="21">
        <f t="shared" ref="W677" si="925">P677-Q677</f>
        <v>0</v>
      </c>
      <c r="X677" s="127">
        <f t="shared" ref="X677" si="926">P677/J677</f>
        <v>0</v>
      </c>
    </row>
    <row r="678" spans="1:24" ht="21.95" customHeight="1" x14ac:dyDescent="0.2">
      <c r="A678" s="59" t="s">
        <v>272</v>
      </c>
      <c r="B678" s="60" t="s">
        <v>753</v>
      </c>
      <c r="C678" s="54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76"/>
      <c r="R678" s="21"/>
      <c r="S678" s="21"/>
      <c r="T678" s="21"/>
      <c r="U678" s="21"/>
      <c r="V678" s="21"/>
      <c r="W678" s="21"/>
      <c r="X678" s="117"/>
    </row>
    <row r="679" spans="1:24" ht="21.95" customHeight="1" x14ac:dyDescent="0.2">
      <c r="A679" s="61" t="s">
        <v>754</v>
      </c>
      <c r="B679" s="62" t="s">
        <v>745</v>
      </c>
      <c r="C679" s="62" t="s">
        <v>312</v>
      </c>
      <c r="D679" s="21">
        <v>15000000</v>
      </c>
      <c r="E679" s="21">
        <v>0</v>
      </c>
      <c r="F679" s="21">
        <v>0</v>
      </c>
      <c r="G679" s="21">
        <v>0</v>
      </c>
      <c r="H679" s="21">
        <v>0</v>
      </c>
      <c r="I679" s="21">
        <v>0</v>
      </c>
      <c r="J679" s="21">
        <v>15000000</v>
      </c>
      <c r="K679" s="21">
        <v>0</v>
      </c>
      <c r="L679" s="21">
        <v>0</v>
      </c>
      <c r="M679" s="21">
        <v>0</v>
      </c>
      <c r="N679" s="21">
        <v>0</v>
      </c>
      <c r="O679" s="21">
        <v>0</v>
      </c>
      <c r="P679" s="21">
        <v>0</v>
      </c>
      <c r="Q679" s="76">
        <f t="shared" si="910"/>
        <v>0</v>
      </c>
      <c r="R679" s="21">
        <v>0</v>
      </c>
      <c r="S679" s="21">
        <v>0</v>
      </c>
      <c r="T679" s="21">
        <v>0</v>
      </c>
      <c r="U679" s="21">
        <f t="shared" ref="U679" si="927">J679-M679</f>
        <v>15000000</v>
      </c>
      <c r="V679" s="22">
        <f t="shared" ref="V679" si="928">M679-P679</f>
        <v>0</v>
      </c>
      <c r="W679" s="21">
        <f t="shared" ref="W679" si="929">P679-Q679</f>
        <v>0</v>
      </c>
      <c r="X679" s="127">
        <f t="shared" ref="X679" si="930">P679/J679</f>
        <v>0</v>
      </c>
    </row>
    <row r="680" spans="1:24" ht="16.5" customHeight="1" x14ac:dyDescent="0.2">
      <c r="A680" s="69" t="s">
        <v>1584</v>
      </c>
      <c r="B680" s="60" t="s">
        <v>755</v>
      </c>
      <c r="C680" s="62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76"/>
      <c r="R680" s="21"/>
      <c r="S680" s="21"/>
      <c r="T680" s="21"/>
      <c r="U680" s="21"/>
      <c r="V680" s="21"/>
      <c r="W680" s="21"/>
      <c r="X680" s="117"/>
    </row>
    <row r="681" spans="1:24" ht="21.95" customHeight="1" x14ac:dyDescent="0.2">
      <c r="A681" s="59" t="s">
        <v>272</v>
      </c>
      <c r="B681" s="60" t="s">
        <v>756</v>
      </c>
      <c r="C681" s="54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76"/>
      <c r="R681" s="21"/>
      <c r="S681" s="21"/>
      <c r="T681" s="21"/>
      <c r="U681" s="21"/>
      <c r="V681" s="21"/>
      <c r="W681" s="21"/>
      <c r="X681" s="117"/>
    </row>
    <row r="682" spans="1:24" ht="21.95" customHeight="1" x14ac:dyDescent="0.2">
      <c r="A682" s="61" t="s">
        <v>757</v>
      </c>
      <c r="B682" s="62" t="s">
        <v>745</v>
      </c>
      <c r="C682" s="62" t="s">
        <v>312</v>
      </c>
      <c r="D682" s="21">
        <v>6500000</v>
      </c>
      <c r="E682" s="21">
        <v>0</v>
      </c>
      <c r="F682" s="21">
        <v>0</v>
      </c>
      <c r="G682" s="21">
        <v>0</v>
      </c>
      <c r="H682" s="21">
        <v>0</v>
      </c>
      <c r="I682" s="21">
        <v>0</v>
      </c>
      <c r="J682" s="21">
        <v>6500000</v>
      </c>
      <c r="K682" s="21">
        <v>0</v>
      </c>
      <c r="L682" s="21">
        <v>0</v>
      </c>
      <c r="M682" s="21">
        <v>0</v>
      </c>
      <c r="N682" s="21">
        <v>0</v>
      </c>
      <c r="O682" s="21">
        <v>0</v>
      </c>
      <c r="P682" s="21">
        <v>0</v>
      </c>
      <c r="Q682" s="76">
        <f t="shared" si="910"/>
        <v>0</v>
      </c>
      <c r="R682" s="21">
        <v>0</v>
      </c>
      <c r="S682" s="21">
        <v>0</v>
      </c>
      <c r="T682" s="21">
        <v>0</v>
      </c>
      <c r="U682" s="21">
        <f t="shared" ref="U682" si="931">J682-M682</f>
        <v>6500000</v>
      </c>
      <c r="V682" s="22">
        <f t="shared" ref="V682" si="932">M682-P682</f>
        <v>0</v>
      </c>
      <c r="W682" s="21">
        <f t="shared" ref="W682" si="933">P682-Q682</f>
        <v>0</v>
      </c>
      <c r="X682" s="127">
        <f t="shared" ref="X682" si="934">P682/J682</f>
        <v>0</v>
      </c>
    </row>
    <row r="683" spans="1:24" ht="21.95" customHeight="1" x14ac:dyDescent="0.2">
      <c r="A683" s="59" t="s">
        <v>272</v>
      </c>
      <c r="B683" s="60" t="s">
        <v>758</v>
      </c>
      <c r="C683" s="54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76"/>
      <c r="R683" s="21"/>
      <c r="S683" s="21"/>
      <c r="T683" s="21"/>
      <c r="U683" s="21"/>
      <c r="V683" s="21"/>
      <c r="W683" s="21"/>
      <c r="X683" s="117"/>
    </row>
    <row r="684" spans="1:24" ht="21.95" customHeight="1" x14ac:dyDescent="0.2">
      <c r="A684" s="61" t="s">
        <v>759</v>
      </c>
      <c r="B684" s="62" t="s">
        <v>745</v>
      </c>
      <c r="C684" s="62" t="s">
        <v>312</v>
      </c>
      <c r="D684" s="21">
        <v>400000</v>
      </c>
      <c r="E684" s="21">
        <v>0</v>
      </c>
      <c r="F684" s="21">
        <v>0</v>
      </c>
      <c r="G684" s="21">
        <v>0</v>
      </c>
      <c r="H684" s="21">
        <v>0</v>
      </c>
      <c r="I684" s="21">
        <v>0</v>
      </c>
      <c r="J684" s="21">
        <v>400000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76">
        <f t="shared" si="910"/>
        <v>0</v>
      </c>
      <c r="R684" s="21">
        <v>0</v>
      </c>
      <c r="S684" s="21">
        <v>0</v>
      </c>
      <c r="T684" s="21">
        <v>0</v>
      </c>
      <c r="U684" s="21">
        <f t="shared" ref="U684" si="935">J684-M684</f>
        <v>400000</v>
      </c>
      <c r="V684" s="22">
        <f t="shared" ref="V684" si="936">M684-P684</f>
        <v>0</v>
      </c>
      <c r="W684" s="21">
        <f t="shared" ref="W684" si="937">P684-Q684</f>
        <v>0</v>
      </c>
      <c r="X684" s="127">
        <f t="shared" ref="X684" si="938">P684/J684</f>
        <v>0</v>
      </c>
    </row>
    <row r="685" spans="1:24" ht="21.95" customHeight="1" x14ac:dyDescent="0.2">
      <c r="A685" s="59" t="s">
        <v>272</v>
      </c>
      <c r="B685" s="60" t="s">
        <v>760</v>
      </c>
      <c r="C685" s="54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76"/>
      <c r="R685" s="21"/>
      <c r="S685" s="21"/>
      <c r="T685" s="21"/>
      <c r="U685" s="21"/>
      <c r="V685" s="21"/>
      <c r="W685" s="21"/>
      <c r="X685" s="117"/>
    </row>
    <row r="686" spans="1:24" ht="21.95" customHeight="1" x14ac:dyDescent="0.2">
      <c r="A686" s="61" t="s">
        <v>761</v>
      </c>
      <c r="B686" s="62" t="s">
        <v>762</v>
      </c>
      <c r="C686" s="62" t="s">
        <v>305</v>
      </c>
      <c r="D686" s="21">
        <v>86447917</v>
      </c>
      <c r="E686" s="21">
        <v>0</v>
      </c>
      <c r="F686" s="21">
        <v>0</v>
      </c>
      <c r="G686" s="21">
        <v>0</v>
      </c>
      <c r="H686" s="21">
        <v>77846335.200000003</v>
      </c>
      <c r="I686" s="21">
        <f>E686-F686+G686-H686</f>
        <v>-77846335.200000003</v>
      </c>
      <c r="J686" s="21">
        <f>D686+I686</f>
        <v>8601581.799999997</v>
      </c>
      <c r="K686" s="21">
        <v>0</v>
      </c>
      <c r="L686" s="21">
        <v>0</v>
      </c>
      <c r="M686" s="21">
        <v>0</v>
      </c>
      <c r="N686" s="21">
        <v>0</v>
      </c>
      <c r="O686" s="21">
        <v>0</v>
      </c>
      <c r="P686" s="21">
        <v>0</v>
      </c>
      <c r="Q686" s="76">
        <f t="shared" si="910"/>
        <v>0</v>
      </c>
      <c r="R686" s="21">
        <v>0</v>
      </c>
      <c r="S686" s="21">
        <v>0</v>
      </c>
      <c r="T686" s="21">
        <v>0</v>
      </c>
      <c r="U686" s="21">
        <f t="shared" ref="U686" si="939">J686-M686</f>
        <v>8601581.799999997</v>
      </c>
      <c r="V686" s="22">
        <f t="shared" ref="V686" si="940">M686-P686</f>
        <v>0</v>
      </c>
      <c r="W686" s="21">
        <f t="shared" ref="W686" si="941">P686-Q686</f>
        <v>0</v>
      </c>
      <c r="X686" s="127">
        <f t="shared" ref="X686" si="942">P686/J686</f>
        <v>0</v>
      </c>
    </row>
    <row r="687" spans="1:24" ht="21.95" customHeight="1" x14ac:dyDescent="0.2">
      <c r="A687" s="59" t="s">
        <v>272</v>
      </c>
      <c r="B687" s="60" t="s">
        <v>1745</v>
      </c>
      <c r="C687" s="62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76"/>
      <c r="R687" s="21"/>
      <c r="S687" s="21"/>
      <c r="T687" s="21"/>
      <c r="U687" s="21"/>
      <c r="V687" s="21"/>
      <c r="W687" s="21"/>
      <c r="X687" s="117"/>
    </row>
    <row r="688" spans="1:24" ht="21.95" customHeight="1" x14ac:dyDescent="0.2">
      <c r="A688" s="61" t="s">
        <v>1754</v>
      </c>
      <c r="B688" s="62" t="s">
        <v>1755</v>
      </c>
      <c r="C688" s="62"/>
      <c r="D688" s="21">
        <v>0</v>
      </c>
      <c r="E688" s="21"/>
      <c r="F688" s="21"/>
      <c r="G688" s="21">
        <v>3241560</v>
      </c>
      <c r="H688" s="21"/>
      <c r="I688" s="21">
        <f>E688-F688+G688-H688</f>
        <v>3241560</v>
      </c>
      <c r="J688" s="21">
        <f>D688+I688</f>
        <v>3241560</v>
      </c>
      <c r="K688" s="21">
        <v>0</v>
      </c>
      <c r="L688" s="21">
        <v>0</v>
      </c>
      <c r="M688" s="21">
        <v>0</v>
      </c>
      <c r="N688" s="21">
        <v>0</v>
      </c>
      <c r="O688" s="21">
        <v>0</v>
      </c>
      <c r="P688" s="21">
        <v>0</v>
      </c>
      <c r="Q688" s="76">
        <f t="shared" si="910"/>
        <v>0</v>
      </c>
      <c r="R688" s="21">
        <v>0</v>
      </c>
      <c r="S688" s="21">
        <v>0</v>
      </c>
      <c r="T688" s="21">
        <v>0</v>
      </c>
      <c r="U688" s="21">
        <f t="shared" ref="U688:U692" si="943">J688-M688</f>
        <v>3241560</v>
      </c>
      <c r="V688" s="22">
        <f t="shared" ref="V688:V692" si="944">M688-P688</f>
        <v>0</v>
      </c>
      <c r="W688" s="21">
        <f t="shared" ref="W688:W692" si="945">P688-Q688</f>
        <v>0</v>
      </c>
      <c r="X688" s="127">
        <f t="shared" ref="X688:X692" si="946">P688/J688</f>
        <v>0</v>
      </c>
    </row>
    <row r="689" spans="1:24" ht="21.95" customHeight="1" x14ac:dyDescent="0.2">
      <c r="A689" s="61" t="s">
        <v>1746</v>
      </c>
      <c r="B689" s="62" t="s">
        <v>1747</v>
      </c>
      <c r="C689" s="62"/>
      <c r="D689" s="21">
        <v>0</v>
      </c>
      <c r="E689" s="21"/>
      <c r="F689" s="21"/>
      <c r="G689" s="21">
        <v>195923456.80000001</v>
      </c>
      <c r="H689" s="21">
        <v>0</v>
      </c>
      <c r="I689" s="21">
        <f>E689-F689+G689-H689</f>
        <v>195923456.80000001</v>
      </c>
      <c r="J689" s="21">
        <f>D689+I689</f>
        <v>195923456.80000001</v>
      </c>
      <c r="K689" s="21">
        <v>0</v>
      </c>
      <c r="L689" s="21">
        <v>0</v>
      </c>
      <c r="M689" s="21">
        <v>0</v>
      </c>
      <c r="N689" s="21">
        <v>0</v>
      </c>
      <c r="O689" s="21">
        <v>0</v>
      </c>
      <c r="P689" s="21">
        <v>0</v>
      </c>
      <c r="Q689" s="76">
        <f t="shared" si="910"/>
        <v>0</v>
      </c>
      <c r="R689" s="21">
        <v>0</v>
      </c>
      <c r="S689" s="21">
        <v>0</v>
      </c>
      <c r="T689" s="21">
        <v>0</v>
      </c>
      <c r="U689" s="21">
        <f t="shared" si="943"/>
        <v>195923456.80000001</v>
      </c>
      <c r="V689" s="22">
        <f t="shared" si="944"/>
        <v>0</v>
      </c>
      <c r="W689" s="21">
        <f t="shared" si="945"/>
        <v>0</v>
      </c>
      <c r="X689" s="127">
        <f t="shared" si="946"/>
        <v>0</v>
      </c>
    </row>
    <row r="690" spans="1:24" ht="21.95" customHeight="1" x14ac:dyDescent="0.2">
      <c r="A690" s="61" t="s">
        <v>1751</v>
      </c>
      <c r="B690" s="62" t="s">
        <v>1747</v>
      </c>
      <c r="C690" s="62"/>
      <c r="D690" s="21">
        <v>0</v>
      </c>
      <c r="E690" s="21"/>
      <c r="F690" s="21"/>
      <c r="G690" s="21">
        <v>10506093.199999999</v>
      </c>
      <c r="H690" s="21">
        <v>0</v>
      </c>
      <c r="I690" s="21">
        <f>E690-F690+G690-H690</f>
        <v>10506093.199999999</v>
      </c>
      <c r="J690" s="21">
        <f>D690+I690</f>
        <v>10506093.199999999</v>
      </c>
      <c r="K690" s="21">
        <v>0</v>
      </c>
      <c r="L690" s="21">
        <v>0</v>
      </c>
      <c r="M690" s="21">
        <v>0</v>
      </c>
      <c r="N690" s="21">
        <v>0</v>
      </c>
      <c r="O690" s="21">
        <v>0</v>
      </c>
      <c r="P690" s="21">
        <v>0</v>
      </c>
      <c r="Q690" s="76">
        <f t="shared" si="910"/>
        <v>0</v>
      </c>
      <c r="R690" s="21">
        <v>0</v>
      </c>
      <c r="S690" s="21">
        <v>0</v>
      </c>
      <c r="T690" s="21">
        <v>0</v>
      </c>
      <c r="U690" s="21">
        <f t="shared" si="943"/>
        <v>10506093.199999999</v>
      </c>
      <c r="V690" s="22">
        <f t="shared" si="944"/>
        <v>0</v>
      </c>
      <c r="W690" s="21">
        <f t="shared" si="945"/>
        <v>0</v>
      </c>
      <c r="X690" s="127">
        <f t="shared" si="946"/>
        <v>0</v>
      </c>
    </row>
    <row r="691" spans="1:24" ht="21.95" customHeight="1" x14ac:dyDescent="0.2">
      <c r="A691" s="61" t="s">
        <v>1749</v>
      </c>
      <c r="B691" s="62" t="s">
        <v>1750</v>
      </c>
      <c r="C691" s="62"/>
      <c r="D691" s="21">
        <v>0</v>
      </c>
      <c r="E691" s="21"/>
      <c r="F691" s="21"/>
      <c r="G691" s="21">
        <v>60091668</v>
      </c>
      <c r="H691" s="21">
        <v>0</v>
      </c>
      <c r="I691" s="21">
        <f>E691-F691+G691-H691</f>
        <v>60091668</v>
      </c>
      <c r="J691" s="21">
        <f>D691+I691</f>
        <v>60091668</v>
      </c>
      <c r="K691" s="21">
        <v>0</v>
      </c>
      <c r="L691" s="21">
        <v>0</v>
      </c>
      <c r="M691" s="21">
        <v>0</v>
      </c>
      <c r="N691" s="21">
        <v>0</v>
      </c>
      <c r="O691" s="21">
        <v>0</v>
      </c>
      <c r="P691" s="21">
        <v>0</v>
      </c>
      <c r="Q691" s="76">
        <f t="shared" si="910"/>
        <v>0</v>
      </c>
      <c r="R691" s="21">
        <v>0</v>
      </c>
      <c r="S691" s="21">
        <v>0</v>
      </c>
      <c r="T691" s="21">
        <v>0</v>
      </c>
      <c r="U691" s="21">
        <f t="shared" si="943"/>
        <v>60091668</v>
      </c>
      <c r="V691" s="22">
        <f t="shared" si="944"/>
        <v>0</v>
      </c>
      <c r="W691" s="21">
        <f t="shared" si="945"/>
        <v>0</v>
      </c>
      <c r="X691" s="127">
        <f t="shared" si="946"/>
        <v>0</v>
      </c>
    </row>
    <row r="692" spans="1:24" ht="21.95" customHeight="1" x14ac:dyDescent="0.2">
      <c r="A692" s="61" t="s">
        <v>1752</v>
      </c>
      <c r="B692" s="62" t="s">
        <v>1753</v>
      </c>
      <c r="C692" s="62"/>
      <c r="D692" s="21">
        <v>0</v>
      </c>
      <c r="E692" s="21"/>
      <c r="F692" s="21"/>
      <c r="G692" s="21">
        <v>743750</v>
      </c>
      <c r="H692" s="21"/>
      <c r="I692" s="21">
        <f>E692-F692+G692-H692</f>
        <v>743750</v>
      </c>
      <c r="J692" s="21">
        <f>D692+I692</f>
        <v>743750</v>
      </c>
      <c r="K692" s="21">
        <v>0</v>
      </c>
      <c r="L692" s="21">
        <v>0</v>
      </c>
      <c r="M692" s="21">
        <v>0</v>
      </c>
      <c r="N692" s="21">
        <v>0</v>
      </c>
      <c r="O692" s="21">
        <v>0</v>
      </c>
      <c r="P692" s="21">
        <v>0</v>
      </c>
      <c r="Q692" s="76">
        <f t="shared" si="910"/>
        <v>0</v>
      </c>
      <c r="R692" s="21">
        <v>0</v>
      </c>
      <c r="S692" s="21">
        <v>0</v>
      </c>
      <c r="T692" s="21">
        <v>0</v>
      </c>
      <c r="U692" s="21">
        <f t="shared" si="943"/>
        <v>743750</v>
      </c>
      <c r="V692" s="22">
        <f t="shared" si="944"/>
        <v>0</v>
      </c>
      <c r="W692" s="21">
        <f t="shared" si="945"/>
        <v>0</v>
      </c>
      <c r="X692" s="127">
        <f t="shared" si="946"/>
        <v>0</v>
      </c>
    </row>
    <row r="693" spans="1:24" ht="15" customHeight="1" x14ac:dyDescent="0.2">
      <c r="A693" s="57" t="s">
        <v>1585</v>
      </c>
      <c r="B693" s="60" t="s">
        <v>178</v>
      </c>
      <c r="C693" s="62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</row>
    <row r="694" spans="1:24" ht="35.25" customHeight="1" x14ac:dyDescent="0.2">
      <c r="A694" s="57" t="s">
        <v>1602</v>
      </c>
      <c r="B694" s="53" t="s">
        <v>763</v>
      </c>
      <c r="C694" s="62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</row>
    <row r="695" spans="1:24" ht="21.95" customHeight="1" x14ac:dyDescent="0.2">
      <c r="A695" s="47" t="s">
        <v>272</v>
      </c>
      <c r="B695" s="60" t="s">
        <v>764</v>
      </c>
      <c r="C695" s="54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</row>
    <row r="696" spans="1:24" ht="35.25" customHeight="1" x14ac:dyDescent="0.2">
      <c r="A696" s="61" t="s">
        <v>765</v>
      </c>
      <c r="B696" s="62" t="s">
        <v>745</v>
      </c>
      <c r="C696" s="62" t="s">
        <v>312</v>
      </c>
      <c r="D696" s="21">
        <v>11000000000</v>
      </c>
      <c r="E696" s="21">
        <v>0</v>
      </c>
      <c r="F696" s="21">
        <v>0</v>
      </c>
      <c r="G696" s="21">
        <v>0</v>
      </c>
      <c r="H696" s="21">
        <v>897178587.20000005</v>
      </c>
      <c r="I696" s="21">
        <f>E696-F696+G696-H696</f>
        <v>-897178587.20000005</v>
      </c>
      <c r="J696" s="21">
        <f>D696+I696</f>
        <v>10102821412.799999</v>
      </c>
      <c r="K696" s="21">
        <v>0</v>
      </c>
      <c r="L696" s="21">
        <v>955946820</v>
      </c>
      <c r="M696" s="21">
        <v>1892284895</v>
      </c>
      <c r="N696" s="21">
        <v>0</v>
      </c>
      <c r="O696" s="21">
        <v>955946820</v>
      </c>
      <c r="P696" s="21">
        <v>1892284895</v>
      </c>
      <c r="Q696" s="76">
        <f t="shared" ref="Q696:Q707" si="947">R696+T696</f>
        <v>1892284895</v>
      </c>
      <c r="R696" s="21">
        <v>0</v>
      </c>
      <c r="S696" s="21">
        <v>955946820</v>
      </c>
      <c r="T696" s="21">
        <v>1892284895</v>
      </c>
      <c r="U696" s="21">
        <f t="shared" ref="U696:U697" si="948">J696-M696</f>
        <v>8210536517.7999992</v>
      </c>
      <c r="V696" s="22">
        <f t="shared" ref="V696:V697" si="949">M696-P696</f>
        <v>0</v>
      </c>
      <c r="W696" s="21">
        <f t="shared" ref="W696:W697" si="950">P696-Q696</f>
        <v>0</v>
      </c>
      <c r="X696" s="127">
        <f t="shared" ref="X696:X697" si="951">P696/J696</f>
        <v>0.18730261752449931</v>
      </c>
    </row>
    <row r="697" spans="1:24" ht="42" customHeight="1" x14ac:dyDescent="0.2">
      <c r="A697" s="61" t="s">
        <v>766</v>
      </c>
      <c r="B697" s="62" t="s">
        <v>762</v>
      </c>
      <c r="C697" s="62" t="s">
        <v>305</v>
      </c>
      <c r="D697" s="21">
        <v>25000000</v>
      </c>
      <c r="E697" s="21">
        <v>0</v>
      </c>
      <c r="F697" s="21">
        <v>0</v>
      </c>
      <c r="G697" s="21">
        <v>0</v>
      </c>
      <c r="H697" s="21">
        <v>0</v>
      </c>
      <c r="I697" s="21">
        <v>0</v>
      </c>
      <c r="J697" s="21">
        <v>25000000</v>
      </c>
      <c r="K697" s="21">
        <v>0</v>
      </c>
      <c r="L697" s="21">
        <v>10821761</v>
      </c>
      <c r="M697" s="21">
        <v>10821761</v>
      </c>
      <c r="N697" s="21">
        <v>0</v>
      </c>
      <c r="O697" s="21">
        <v>10821761</v>
      </c>
      <c r="P697" s="21">
        <v>10821761</v>
      </c>
      <c r="Q697" s="76">
        <f t="shared" si="947"/>
        <v>10821761</v>
      </c>
      <c r="R697" s="21">
        <v>5384088</v>
      </c>
      <c r="S697" s="21">
        <v>5437673</v>
      </c>
      <c r="T697" s="21">
        <v>5437673</v>
      </c>
      <c r="U697" s="21">
        <f t="shared" si="948"/>
        <v>14178239</v>
      </c>
      <c r="V697" s="22">
        <f t="shared" si="949"/>
        <v>0</v>
      </c>
      <c r="W697" s="21">
        <f t="shared" si="950"/>
        <v>0</v>
      </c>
      <c r="X697" s="127">
        <f t="shared" si="951"/>
        <v>0.43287044000000002</v>
      </c>
    </row>
    <row r="698" spans="1:24" ht="21.95" customHeight="1" x14ac:dyDescent="0.2">
      <c r="A698" s="69" t="s">
        <v>1603</v>
      </c>
      <c r="B698" s="53" t="s">
        <v>184</v>
      </c>
      <c r="C698" s="62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76"/>
      <c r="R698" s="21"/>
      <c r="S698" s="21"/>
      <c r="T698" s="21"/>
      <c r="U698" s="21"/>
      <c r="V698" s="21"/>
      <c r="W698" s="21"/>
      <c r="X698" s="21"/>
    </row>
    <row r="699" spans="1:24" ht="21.95" customHeight="1" x14ac:dyDescent="0.2">
      <c r="A699" s="59" t="s">
        <v>272</v>
      </c>
      <c r="B699" s="60" t="s">
        <v>767</v>
      </c>
      <c r="C699" s="54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76"/>
      <c r="R699" s="21"/>
      <c r="S699" s="21"/>
      <c r="T699" s="21"/>
      <c r="U699" s="21"/>
      <c r="V699" s="21"/>
      <c r="W699" s="21"/>
      <c r="X699" s="21"/>
    </row>
    <row r="700" spans="1:24" ht="21.95" customHeight="1" x14ac:dyDescent="0.2">
      <c r="A700" s="61" t="s">
        <v>768</v>
      </c>
      <c r="B700" s="62" t="s">
        <v>762</v>
      </c>
      <c r="C700" s="62" t="s">
        <v>305</v>
      </c>
      <c r="D700" s="21">
        <v>195000000</v>
      </c>
      <c r="E700" s="21">
        <v>0</v>
      </c>
      <c r="F700" s="21">
        <v>0</v>
      </c>
      <c r="G700" s="21">
        <v>0</v>
      </c>
      <c r="H700" s="21">
        <v>0</v>
      </c>
      <c r="I700" s="21">
        <v>0</v>
      </c>
      <c r="J700" s="21">
        <v>195000000</v>
      </c>
      <c r="K700" s="21">
        <v>0</v>
      </c>
      <c r="L700" s="21">
        <v>0</v>
      </c>
      <c r="M700" s="21">
        <v>174561502</v>
      </c>
      <c r="N700" s="21">
        <v>0</v>
      </c>
      <c r="O700" s="21">
        <v>0</v>
      </c>
      <c r="P700" s="21">
        <v>0</v>
      </c>
      <c r="Q700" s="76">
        <f t="shared" si="947"/>
        <v>0</v>
      </c>
      <c r="R700" s="21">
        <v>0</v>
      </c>
      <c r="S700" s="21">
        <v>0</v>
      </c>
      <c r="T700" s="21">
        <v>0</v>
      </c>
      <c r="U700" s="21">
        <f t="shared" ref="U700" si="952">J700-M700</f>
        <v>20438498</v>
      </c>
      <c r="V700" s="22">
        <f t="shared" ref="V700" si="953">M700-P700</f>
        <v>174561502</v>
      </c>
      <c r="W700" s="21">
        <f t="shared" ref="W700" si="954">P700-Q700</f>
        <v>0</v>
      </c>
      <c r="X700" s="127">
        <f t="shared" ref="X700" si="955">P700/J700</f>
        <v>0</v>
      </c>
    </row>
    <row r="701" spans="1:24" ht="21.95" customHeight="1" x14ac:dyDescent="0.2">
      <c r="A701" s="69" t="s">
        <v>1586</v>
      </c>
      <c r="B701" s="53" t="s">
        <v>186</v>
      </c>
      <c r="C701" s="62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76"/>
      <c r="R701" s="21"/>
      <c r="S701" s="21"/>
      <c r="T701" s="21"/>
      <c r="U701" s="21"/>
      <c r="V701" s="21"/>
      <c r="W701" s="21"/>
      <c r="X701" s="21"/>
    </row>
    <row r="702" spans="1:24" ht="21.95" customHeight="1" x14ac:dyDescent="0.2">
      <c r="A702" s="59" t="s">
        <v>272</v>
      </c>
      <c r="B702" s="60" t="s">
        <v>769</v>
      </c>
      <c r="C702" s="54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76"/>
      <c r="R702" s="21"/>
      <c r="S702" s="21"/>
      <c r="T702" s="21"/>
      <c r="U702" s="21"/>
      <c r="V702" s="21"/>
      <c r="W702" s="21"/>
      <c r="X702" s="21"/>
    </row>
    <row r="703" spans="1:24" ht="21.95" customHeight="1" x14ac:dyDescent="0.2">
      <c r="A703" s="61" t="s">
        <v>770</v>
      </c>
      <c r="B703" s="62" t="s">
        <v>745</v>
      </c>
      <c r="C703" s="62" t="s">
        <v>312</v>
      </c>
      <c r="D703" s="21">
        <v>40000000</v>
      </c>
      <c r="E703" s="21">
        <v>0</v>
      </c>
      <c r="F703" s="21">
        <v>0</v>
      </c>
      <c r="G703" s="21">
        <v>0</v>
      </c>
      <c r="H703" s="21">
        <v>0</v>
      </c>
      <c r="I703" s="21">
        <v>0</v>
      </c>
      <c r="J703" s="21">
        <v>40000000</v>
      </c>
      <c r="K703" s="21">
        <v>0</v>
      </c>
      <c r="L703" s="21">
        <v>0</v>
      </c>
      <c r="M703" s="21">
        <v>0</v>
      </c>
      <c r="N703" s="21">
        <v>0</v>
      </c>
      <c r="O703" s="21">
        <v>0</v>
      </c>
      <c r="P703" s="21">
        <v>0</v>
      </c>
      <c r="Q703" s="76">
        <f t="shared" si="947"/>
        <v>0</v>
      </c>
      <c r="R703" s="21">
        <v>0</v>
      </c>
      <c r="S703" s="21">
        <v>0</v>
      </c>
      <c r="T703" s="21">
        <v>0</v>
      </c>
      <c r="U703" s="21">
        <f t="shared" ref="U703" si="956">J703-M703</f>
        <v>40000000</v>
      </c>
      <c r="V703" s="22">
        <f t="shared" ref="V703" si="957">M703-P703</f>
        <v>0</v>
      </c>
      <c r="W703" s="21">
        <f t="shared" ref="W703" si="958">P703-Q703</f>
        <v>0</v>
      </c>
      <c r="X703" s="127">
        <f t="shared" ref="X703" si="959">P703/J703</f>
        <v>0</v>
      </c>
    </row>
    <row r="704" spans="1:24" ht="21.95" customHeight="1" x14ac:dyDescent="0.2">
      <c r="A704" s="59" t="s">
        <v>272</v>
      </c>
      <c r="B704" s="60" t="s">
        <v>771</v>
      </c>
      <c r="C704" s="54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76"/>
      <c r="R704" s="21"/>
      <c r="S704" s="21"/>
      <c r="T704" s="21"/>
      <c r="U704" s="21"/>
      <c r="V704" s="21"/>
      <c r="W704" s="21"/>
      <c r="X704" s="117"/>
    </row>
    <row r="705" spans="1:24" ht="21.95" customHeight="1" x14ac:dyDescent="0.2">
      <c r="A705" s="61" t="s">
        <v>772</v>
      </c>
      <c r="B705" s="62" t="s">
        <v>745</v>
      </c>
      <c r="C705" s="62" t="s">
        <v>312</v>
      </c>
      <c r="D705" s="21">
        <v>233607460</v>
      </c>
      <c r="E705" s="21">
        <v>0</v>
      </c>
      <c r="F705" s="21">
        <v>0</v>
      </c>
      <c r="G705" s="21">
        <v>0</v>
      </c>
      <c r="H705" s="21">
        <v>0</v>
      </c>
      <c r="I705" s="21">
        <v>0</v>
      </c>
      <c r="J705" s="21">
        <v>233607460</v>
      </c>
      <c r="K705" s="21">
        <v>0</v>
      </c>
      <c r="L705" s="21">
        <v>0</v>
      </c>
      <c r="M705" s="21">
        <v>233607460</v>
      </c>
      <c r="N705" s="21">
        <v>0</v>
      </c>
      <c r="O705" s="21">
        <v>0</v>
      </c>
      <c r="P705" s="21">
        <v>233607460</v>
      </c>
      <c r="Q705" s="76">
        <f t="shared" si="947"/>
        <v>0</v>
      </c>
      <c r="R705" s="21">
        <v>0</v>
      </c>
      <c r="S705" s="21">
        <v>0</v>
      </c>
      <c r="T705" s="21">
        <v>0</v>
      </c>
      <c r="U705" s="21">
        <f t="shared" ref="U705" si="960">J705-M705</f>
        <v>0</v>
      </c>
      <c r="V705" s="22">
        <f t="shared" ref="V705" si="961">M705-P705</f>
        <v>0</v>
      </c>
      <c r="W705" s="21">
        <f t="shared" ref="W705" si="962">P705-Q705</f>
        <v>233607460</v>
      </c>
      <c r="X705" s="127">
        <f t="shared" ref="X705" si="963">P705/J705</f>
        <v>1</v>
      </c>
    </row>
    <row r="706" spans="1:24" ht="21.95" customHeight="1" x14ac:dyDescent="0.2">
      <c r="A706" s="59" t="s">
        <v>272</v>
      </c>
      <c r="B706" s="60" t="s">
        <v>773</v>
      </c>
      <c r="C706" s="54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76"/>
      <c r="R706" s="21"/>
      <c r="S706" s="21"/>
      <c r="T706" s="21"/>
      <c r="U706" s="21"/>
      <c r="V706" s="21"/>
      <c r="W706" s="21"/>
      <c r="X706" s="117"/>
    </row>
    <row r="707" spans="1:24" ht="21.95" customHeight="1" x14ac:dyDescent="0.2">
      <c r="A707" s="61" t="s">
        <v>774</v>
      </c>
      <c r="B707" s="62" t="s">
        <v>762</v>
      </c>
      <c r="C707" s="62" t="s">
        <v>305</v>
      </c>
      <c r="D707" s="21">
        <v>85000000</v>
      </c>
      <c r="E707" s="21">
        <v>0</v>
      </c>
      <c r="F707" s="21">
        <v>0</v>
      </c>
      <c r="G707" s="21">
        <v>0</v>
      </c>
      <c r="H707" s="21">
        <v>0</v>
      </c>
      <c r="I707" s="21">
        <v>0</v>
      </c>
      <c r="J707" s="21">
        <v>85000000</v>
      </c>
      <c r="K707" s="21">
        <v>0</v>
      </c>
      <c r="L707" s="21">
        <v>1251847.3600000001</v>
      </c>
      <c r="M707" s="21">
        <v>17480717.23</v>
      </c>
      <c r="N707" s="21">
        <v>0</v>
      </c>
      <c r="O707" s="21">
        <v>1251847.3600000001</v>
      </c>
      <c r="P707" s="21">
        <v>17480717.23</v>
      </c>
      <c r="Q707" s="76">
        <f t="shared" si="947"/>
        <v>17480717.23</v>
      </c>
      <c r="R707" s="21">
        <v>0</v>
      </c>
      <c r="S707" s="21">
        <v>1550747.23</v>
      </c>
      <c r="T707" s="21">
        <v>17480717.23</v>
      </c>
      <c r="U707" s="21">
        <f t="shared" ref="U707" si="964">J707-M707</f>
        <v>67519282.769999996</v>
      </c>
      <c r="V707" s="22">
        <f t="shared" ref="V707" si="965">M707-P707</f>
        <v>0</v>
      </c>
      <c r="W707" s="21">
        <f t="shared" ref="W707" si="966">P707-Q707</f>
        <v>0</v>
      </c>
      <c r="X707" s="127">
        <f t="shared" ref="X707" si="967">P707/J707</f>
        <v>0.2056554968235294</v>
      </c>
    </row>
    <row r="708" spans="1:24" ht="21.95" customHeight="1" x14ac:dyDescent="0.2">
      <c r="A708" s="59" t="s">
        <v>272</v>
      </c>
      <c r="B708" s="60" t="s">
        <v>775</v>
      </c>
      <c r="C708" s="54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117"/>
    </row>
    <row r="709" spans="1:24" ht="21.95" customHeight="1" x14ac:dyDescent="0.2">
      <c r="A709" s="61" t="s">
        <v>776</v>
      </c>
      <c r="B709" s="62" t="s">
        <v>745</v>
      </c>
      <c r="C709" s="62" t="s">
        <v>312</v>
      </c>
      <c r="D709" s="21">
        <v>580000000</v>
      </c>
      <c r="E709" s="21">
        <v>0</v>
      </c>
      <c r="F709" s="21">
        <v>0</v>
      </c>
      <c r="G709" s="21">
        <v>701255130.39999998</v>
      </c>
      <c r="H709" s="21">
        <v>0</v>
      </c>
      <c r="I709" s="21">
        <f>E709-F709+G709-H709</f>
        <v>701255130.39999998</v>
      </c>
      <c r="J709" s="21">
        <f>D709+I709</f>
        <v>1281255130.4000001</v>
      </c>
      <c r="K709" s="21">
        <v>0</v>
      </c>
      <c r="L709" s="21">
        <v>1259711740.8299999</v>
      </c>
      <c r="M709" s="21">
        <v>1259711740.8299999</v>
      </c>
      <c r="N709" s="21">
        <v>0</v>
      </c>
      <c r="O709" s="21">
        <v>0</v>
      </c>
      <c r="P709" s="21">
        <v>0</v>
      </c>
      <c r="Q709" s="76">
        <f t="shared" ref="Q709:Q737" si="968">R709+T709</f>
        <v>0</v>
      </c>
      <c r="R709" s="21">
        <v>0</v>
      </c>
      <c r="S709" s="21">
        <v>0</v>
      </c>
      <c r="T709" s="21">
        <v>0</v>
      </c>
      <c r="U709" s="21">
        <f t="shared" ref="U709" si="969">J709-M709</f>
        <v>21543389.570000172</v>
      </c>
      <c r="V709" s="22">
        <f t="shared" ref="V709" si="970">M709-P709</f>
        <v>1259711740.8299999</v>
      </c>
      <c r="W709" s="21">
        <f t="shared" ref="W709" si="971">P709-Q709</f>
        <v>0</v>
      </c>
      <c r="X709" s="127">
        <f t="shared" ref="X709" si="972">P709/J709</f>
        <v>0</v>
      </c>
    </row>
    <row r="710" spans="1:24" ht="21.95" customHeight="1" x14ac:dyDescent="0.2">
      <c r="A710" s="59" t="s">
        <v>272</v>
      </c>
      <c r="B710" s="60" t="s">
        <v>777</v>
      </c>
      <c r="C710" s="54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76"/>
      <c r="R710" s="21"/>
      <c r="S710" s="21"/>
      <c r="T710" s="21"/>
      <c r="U710" s="21"/>
      <c r="V710" s="21"/>
      <c r="W710" s="21"/>
      <c r="X710" s="117"/>
    </row>
    <row r="711" spans="1:24" ht="21.95" customHeight="1" x14ac:dyDescent="0.2">
      <c r="A711" s="61" t="s">
        <v>778</v>
      </c>
      <c r="B711" s="62" t="s">
        <v>745</v>
      </c>
      <c r="C711" s="62" t="s">
        <v>312</v>
      </c>
      <c r="D711" s="21">
        <v>24600000</v>
      </c>
      <c r="E711" s="21">
        <v>0</v>
      </c>
      <c r="F711" s="21">
        <v>0</v>
      </c>
      <c r="G711" s="21">
        <v>0</v>
      </c>
      <c r="H711" s="21">
        <v>0</v>
      </c>
      <c r="I711" s="21">
        <v>0</v>
      </c>
      <c r="J711" s="21">
        <v>24600000</v>
      </c>
      <c r="K711" s="21">
        <v>0</v>
      </c>
      <c r="L711" s="21">
        <v>0</v>
      </c>
      <c r="M711" s="21">
        <v>0</v>
      </c>
      <c r="N711" s="21">
        <v>0</v>
      </c>
      <c r="O711" s="21">
        <v>0</v>
      </c>
      <c r="P711" s="21">
        <v>0</v>
      </c>
      <c r="Q711" s="76">
        <f t="shared" si="968"/>
        <v>0</v>
      </c>
      <c r="R711" s="21">
        <v>0</v>
      </c>
      <c r="S711" s="21">
        <v>0</v>
      </c>
      <c r="T711" s="21">
        <v>0</v>
      </c>
      <c r="U711" s="21">
        <f t="shared" ref="U711" si="973">J711-M711</f>
        <v>24600000</v>
      </c>
      <c r="V711" s="22">
        <f t="shared" ref="V711" si="974">M711-P711</f>
        <v>0</v>
      </c>
      <c r="W711" s="21">
        <f t="shared" ref="W711" si="975">P711-Q711</f>
        <v>0</v>
      </c>
      <c r="X711" s="127">
        <f t="shared" ref="X711" si="976">P711/J711</f>
        <v>0</v>
      </c>
    </row>
    <row r="712" spans="1:24" ht="21.95" customHeight="1" x14ac:dyDescent="0.2">
      <c r="A712" s="59" t="s">
        <v>272</v>
      </c>
      <c r="B712" s="60" t="s">
        <v>779</v>
      </c>
      <c r="C712" s="54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76"/>
      <c r="R712" s="21"/>
      <c r="S712" s="21"/>
      <c r="T712" s="21"/>
      <c r="U712" s="21"/>
      <c r="V712" s="21"/>
      <c r="W712" s="21"/>
      <c r="X712" s="117"/>
    </row>
    <row r="713" spans="1:24" ht="21.95" customHeight="1" x14ac:dyDescent="0.2">
      <c r="A713" s="61" t="s">
        <v>780</v>
      </c>
      <c r="B713" s="62" t="s">
        <v>745</v>
      </c>
      <c r="C713" s="62" t="s">
        <v>312</v>
      </c>
      <c r="D713" s="21">
        <v>1494785759</v>
      </c>
      <c r="E713" s="21">
        <v>0</v>
      </c>
      <c r="F713" s="21">
        <v>0</v>
      </c>
      <c r="G713" s="21">
        <v>0</v>
      </c>
      <c r="H713" s="21">
        <v>0</v>
      </c>
      <c r="I713" s="21">
        <v>0</v>
      </c>
      <c r="J713" s="21">
        <v>1494785759</v>
      </c>
      <c r="K713" s="21">
        <v>0</v>
      </c>
      <c r="L713" s="21">
        <v>0</v>
      </c>
      <c r="M713" s="21">
        <v>0</v>
      </c>
      <c r="N713" s="21">
        <v>0</v>
      </c>
      <c r="O713" s="21">
        <v>0</v>
      </c>
      <c r="P713" s="21">
        <v>0</v>
      </c>
      <c r="Q713" s="76">
        <f t="shared" si="968"/>
        <v>0</v>
      </c>
      <c r="R713" s="21">
        <v>0</v>
      </c>
      <c r="S713" s="21">
        <v>0</v>
      </c>
      <c r="T713" s="21">
        <v>0</v>
      </c>
      <c r="U713" s="21">
        <f t="shared" ref="U713" si="977">J713-M713</f>
        <v>1494785759</v>
      </c>
      <c r="V713" s="22">
        <f t="shared" ref="V713" si="978">M713-P713</f>
        <v>0</v>
      </c>
      <c r="W713" s="21">
        <f t="shared" ref="W713" si="979">P713-Q713</f>
        <v>0</v>
      </c>
      <c r="X713" s="127">
        <f t="shared" ref="X713" si="980">P713/J713</f>
        <v>0</v>
      </c>
    </row>
    <row r="714" spans="1:24" ht="21.95" customHeight="1" x14ac:dyDescent="0.2">
      <c r="A714" s="59" t="s">
        <v>272</v>
      </c>
      <c r="B714" s="60" t="s">
        <v>781</v>
      </c>
      <c r="C714" s="54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76"/>
      <c r="R714" s="21"/>
      <c r="S714" s="21"/>
      <c r="T714" s="21"/>
      <c r="U714" s="21"/>
      <c r="V714" s="21"/>
      <c r="W714" s="21"/>
      <c r="X714" s="117"/>
    </row>
    <row r="715" spans="1:24" ht="21.95" customHeight="1" x14ac:dyDescent="0.2">
      <c r="A715" s="61" t="s">
        <v>782</v>
      </c>
      <c r="B715" s="62" t="s">
        <v>745</v>
      </c>
      <c r="C715" s="62" t="s">
        <v>312</v>
      </c>
      <c r="D715" s="21">
        <v>4000000</v>
      </c>
      <c r="E715" s="21">
        <v>0</v>
      </c>
      <c r="F715" s="21">
        <v>0</v>
      </c>
      <c r="G715" s="21">
        <v>0</v>
      </c>
      <c r="H715" s="21">
        <v>0</v>
      </c>
      <c r="I715" s="21">
        <v>0</v>
      </c>
      <c r="J715" s="21">
        <v>4000000</v>
      </c>
      <c r="K715" s="21">
        <v>0</v>
      </c>
      <c r="L715" s="21">
        <v>0</v>
      </c>
      <c r="M715" s="21">
        <v>0</v>
      </c>
      <c r="N715" s="21">
        <v>0</v>
      </c>
      <c r="O715" s="21">
        <v>0</v>
      </c>
      <c r="P715" s="21">
        <v>0</v>
      </c>
      <c r="Q715" s="76">
        <f t="shared" si="968"/>
        <v>0</v>
      </c>
      <c r="R715" s="21">
        <v>0</v>
      </c>
      <c r="S715" s="21">
        <v>0</v>
      </c>
      <c r="T715" s="21">
        <v>0</v>
      </c>
      <c r="U715" s="21">
        <f t="shared" ref="U715" si="981">J715-M715</f>
        <v>4000000</v>
      </c>
      <c r="V715" s="22">
        <f t="shared" ref="V715" si="982">M715-P715</f>
        <v>0</v>
      </c>
      <c r="W715" s="21">
        <f t="shared" ref="W715" si="983">P715-Q715</f>
        <v>0</v>
      </c>
      <c r="X715" s="127">
        <f t="shared" ref="X715" si="984">P715/J715</f>
        <v>0</v>
      </c>
    </row>
    <row r="716" spans="1:24" ht="21.95" customHeight="1" x14ac:dyDescent="0.2">
      <c r="A716" s="59" t="s">
        <v>272</v>
      </c>
      <c r="B716" s="60" t="s">
        <v>783</v>
      </c>
      <c r="C716" s="54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76"/>
      <c r="R716" s="21"/>
      <c r="S716" s="21"/>
      <c r="T716" s="21"/>
      <c r="U716" s="21"/>
      <c r="V716" s="21"/>
      <c r="W716" s="21"/>
      <c r="X716" s="117"/>
    </row>
    <row r="717" spans="1:24" ht="21.95" customHeight="1" x14ac:dyDescent="0.2">
      <c r="A717" s="61" t="s">
        <v>784</v>
      </c>
      <c r="B717" s="62" t="s">
        <v>745</v>
      </c>
      <c r="C717" s="62" t="s">
        <v>312</v>
      </c>
      <c r="D717" s="21">
        <v>10000000</v>
      </c>
      <c r="E717" s="21">
        <v>0</v>
      </c>
      <c r="F717" s="21">
        <v>0</v>
      </c>
      <c r="G717" s="21">
        <v>0</v>
      </c>
      <c r="H717" s="21">
        <v>0</v>
      </c>
      <c r="I717" s="21">
        <v>0</v>
      </c>
      <c r="J717" s="21">
        <v>10000000</v>
      </c>
      <c r="K717" s="21">
        <v>0</v>
      </c>
      <c r="L717" s="21">
        <v>0</v>
      </c>
      <c r="M717" s="21">
        <v>0</v>
      </c>
      <c r="N717" s="21">
        <v>0</v>
      </c>
      <c r="O717" s="21">
        <v>0</v>
      </c>
      <c r="P717" s="21">
        <v>0</v>
      </c>
      <c r="Q717" s="76">
        <f t="shared" si="968"/>
        <v>0</v>
      </c>
      <c r="R717" s="21">
        <v>0</v>
      </c>
      <c r="S717" s="21">
        <v>0</v>
      </c>
      <c r="T717" s="21">
        <v>0</v>
      </c>
      <c r="U717" s="21">
        <f t="shared" ref="U717" si="985">J717-M717</f>
        <v>10000000</v>
      </c>
      <c r="V717" s="22">
        <f t="shared" ref="V717" si="986">M717-P717</f>
        <v>0</v>
      </c>
      <c r="W717" s="21">
        <f t="shared" ref="W717" si="987">P717-Q717</f>
        <v>0</v>
      </c>
      <c r="X717" s="127">
        <f t="shared" ref="X717" si="988">P717/J717</f>
        <v>0</v>
      </c>
    </row>
    <row r="718" spans="1:24" ht="21.95" customHeight="1" x14ac:dyDescent="0.2">
      <c r="A718" s="61" t="s">
        <v>1748</v>
      </c>
      <c r="B718" s="62" t="s">
        <v>762</v>
      </c>
      <c r="C718" s="62"/>
      <c r="D718" s="21">
        <v>0</v>
      </c>
      <c r="E718" s="21">
        <v>0</v>
      </c>
      <c r="F718" s="21">
        <v>0</v>
      </c>
      <c r="G718" s="21">
        <v>3263264</v>
      </c>
      <c r="H718" s="21">
        <v>0</v>
      </c>
      <c r="I718" s="21">
        <f>E718-F718+G718-H718</f>
        <v>3263264</v>
      </c>
      <c r="J718" s="21">
        <f>D718+I718</f>
        <v>3263264</v>
      </c>
      <c r="K718" s="21">
        <v>0</v>
      </c>
      <c r="L718" s="21">
        <v>0</v>
      </c>
      <c r="M718" s="21">
        <v>0</v>
      </c>
      <c r="N718" s="21">
        <v>0</v>
      </c>
      <c r="O718" s="21">
        <v>0</v>
      </c>
      <c r="P718" s="21">
        <v>0</v>
      </c>
      <c r="Q718" s="76">
        <v>0</v>
      </c>
      <c r="R718" s="21">
        <v>0</v>
      </c>
      <c r="S718" s="21">
        <v>0</v>
      </c>
      <c r="T718" s="21">
        <v>0</v>
      </c>
      <c r="U718" s="21">
        <f t="shared" ref="U718" si="989">J718-M718</f>
        <v>3263264</v>
      </c>
      <c r="V718" s="22">
        <f t="shared" ref="V718" si="990">M718-P718</f>
        <v>0</v>
      </c>
      <c r="W718" s="21">
        <f t="shared" ref="W718" si="991">P718-Q718</f>
        <v>0</v>
      </c>
      <c r="X718" s="127">
        <f t="shared" ref="X718" si="992">P718/J718</f>
        <v>0</v>
      </c>
    </row>
    <row r="719" spans="1:24" ht="21.95" customHeight="1" x14ac:dyDescent="0.2">
      <c r="A719" s="59" t="s">
        <v>272</v>
      </c>
      <c r="B719" s="60" t="s">
        <v>785</v>
      </c>
      <c r="C719" s="54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76"/>
      <c r="R719" s="21"/>
      <c r="S719" s="21"/>
      <c r="T719" s="21"/>
      <c r="U719" s="21"/>
      <c r="V719" s="21"/>
      <c r="W719" s="21"/>
      <c r="X719" s="117"/>
    </row>
    <row r="720" spans="1:24" ht="21.95" customHeight="1" x14ac:dyDescent="0.2">
      <c r="A720" s="61" t="s">
        <v>786</v>
      </c>
      <c r="B720" s="62" t="s">
        <v>745</v>
      </c>
      <c r="C720" s="62" t="s">
        <v>312</v>
      </c>
      <c r="D720" s="21">
        <v>28000000</v>
      </c>
      <c r="E720" s="21">
        <v>0</v>
      </c>
      <c r="F720" s="21">
        <v>0</v>
      </c>
      <c r="G720" s="21">
        <v>0</v>
      </c>
      <c r="H720" s="21">
        <v>0</v>
      </c>
      <c r="I720" s="21">
        <v>0</v>
      </c>
      <c r="J720" s="21">
        <v>28000000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76">
        <f t="shared" si="968"/>
        <v>0</v>
      </c>
      <c r="R720" s="21">
        <v>0</v>
      </c>
      <c r="S720" s="21">
        <v>0</v>
      </c>
      <c r="T720" s="21">
        <v>0</v>
      </c>
      <c r="U720" s="21">
        <f t="shared" ref="U720" si="993">J720-M720</f>
        <v>28000000</v>
      </c>
      <c r="V720" s="22">
        <f t="shared" ref="V720" si="994">M720-P720</f>
        <v>0</v>
      </c>
      <c r="W720" s="21">
        <f t="shared" ref="W720" si="995">P720-Q720</f>
        <v>0</v>
      </c>
      <c r="X720" s="127">
        <f t="shared" ref="X720" si="996">P720/J720</f>
        <v>0</v>
      </c>
    </row>
    <row r="721" spans="1:24" ht="21.95" customHeight="1" x14ac:dyDescent="0.2">
      <c r="A721" s="59" t="s">
        <v>272</v>
      </c>
      <c r="B721" s="60" t="s">
        <v>787</v>
      </c>
      <c r="C721" s="54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76"/>
      <c r="R721" s="21"/>
      <c r="S721" s="21"/>
      <c r="T721" s="21"/>
      <c r="U721" s="21"/>
      <c r="V721" s="21"/>
      <c r="W721" s="21"/>
      <c r="X721" s="117"/>
    </row>
    <row r="722" spans="1:24" ht="21.95" customHeight="1" x14ac:dyDescent="0.2">
      <c r="A722" s="61" t="s">
        <v>788</v>
      </c>
      <c r="B722" s="62" t="s">
        <v>745</v>
      </c>
      <c r="C722" s="62" t="s">
        <v>312</v>
      </c>
      <c r="D722" s="21">
        <v>5000000</v>
      </c>
      <c r="E722" s="21">
        <v>0</v>
      </c>
      <c r="F722" s="21">
        <v>0</v>
      </c>
      <c r="G722" s="21">
        <v>0</v>
      </c>
      <c r="H722" s="21">
        <v>0</v>
      </c>
      <c r="I722" s="21">
        <v>0</v>
      </c>
      <c r="J722" s="21">
        <v>5000000</v>
      </c>
      <c r="K722" s="21">
        <v>0</v>
      </c>
      <c r="L722" s="21">
        <v>0</v>
      </c>
      <c r="M722" s="21">
        <v>0</v>
      </c>
      <c r="N722" s="21">
        <v>0</v>
      </c>
      <c r="O722" s="21">
        <v>0</v>
      </c>
      <c r="P722" s="21">
        <v>0</v>
      </c>
      <c r="Q722" s="76">
        <f t="shared" si="968"/>
        <v>0</v>
      </c>
      <c r="R722" s="21">
        <v>0</v>
      </c>
      <c r="S722" s="21">
        <v>0</v>
      </c>
      <c r="T722" s="21">
        <v>0</v>
      </c>
      <c r="U722" s="21">
        <f t="shared" ref="U722" si="997">J722-M722</f>
        <v>5000000</v>
      </c>
      <c r="V722" s="22">
        <f t="shared" ref="V722" si="998">M722-P722</f>
        <v>0</v>
      </c>
      <c r="W722" s="21">
        <f t="shared" ref="W722" si="999">P722-Q722</f>
        <v>0</v>
      </c>
      <c r="X722" s="127">
        <f t="shared" ref="X722" si="1000">P722/J722</f>
        <v>0</v>
      </c>
    </row>
    <row r="723" spans="1:24" ht="21.95" customHeight="1" x14ac:dyDescent="0.2">
      <c r="A723" s="59" t="s">
        <v>272</v>
      </c>
      <c r="B723" s="60" t="s">
        <v>789</v>
      </c>
      <c r="C723" s="54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76"/>
      <c r="R723" s="21"/>
      <c r="S723" s="21"/>
      <c r="T723" s="21"/>
      <c r="U723" s="21"/>
      <c r="V723" s="21"/>
      <c r="W723" s="21"/>
      <c r="X723" s="117"/>
    </row>
    <row r="724" spans="1:24" ht="21.95" customHeight="1" x14ac:dyDescent="0.2">
      <c r="A724" s="61" t="s">
        <v>790</v>
      </c>
      <c r="B724" s="62" t="s">
        <v>745</v>
      </c>
      <c r="C724" s="62" t="s">
        <v>312</v>
      </c>
      <c r="D724" s="21">
        <v>3999173200</v>
      </c>
      <c r="E724" s="21">
        <v>0</v>
      </c>
      <c r="F724" s="21">
        <v>0</v>
      </c>
      <c r="G724" s="21">
        <v>0</v>
      </c>
      <c r="H724" s="21">
        <v>0</v>
      </c>
      <c r="I724" s="21">
        <v>0</v>
      </c>
      <c r="J724" s="21">
        <v>3999173200</v>
      </c>
      <c r="K724" s="21">
        <v>0</v>
      </c>
      <c r="L724" s="21">
        <v>3999149072.1199999</v>
      </c>
      <c r="M724" s="21">
        <v>3999149072.1199999</v>
      </c>
      <c r="N724" s="21">
        <v>0</v>
      </c>
      <c r="O724" s="21">
        <v>846509449.12</v>
      </c>
      <c r="P724" s="21">
        <v>846509449.12</v>
      </c>
      <c r="Q724" s="76">
        <f t="shared" si="968"/>
        <v>0</v>
      </c>
      <c r="R724" s="21">
        <v>0</v>
      </c>
      <c r="S724" s="21">
        <v>0</v>
      </c>
      <c r="T724" s="21">
        <v>0</v>
      </c>
      <c r="U724" s="21">
        <f t="shared" ref="U724" si="1001">J724-M724</f>
        <v>24127.880000114441</v>
      </c>
      <c r="V724" s="22">
        <f t="shared" ref="V724" si="1002">M724-P724</f>
        <v>3152639623</v>
      </c>
      <c r="W724" s="21">
        <f t="shared" ref="W724" si="1003">P724-Q724</f>
        <v>846509449.12</v>
      </c>
      <c r="X724" s="127">
        <f t="shared" ref="X724" si="1004">P724/J724</f>
        <v>0.21167111469940836</v>
      </c>
    </row>
    <row r="725" spans="1:24" ht="21.95" customHeight="1" x14ac:dyDescent="0.2">
      <c r="A725" s="59" t="s">
        <v>272</v>
      </c>
      <c r="B725" s="60" t="s">
        <v>791</v>
      </c>
      <c r="C725" s="54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76"/>
      <c r="R725" s="21"/>
      <c r="S725" s="21"/>
      <c r="T725" s="21"/>
      <c r="U725" s="21"/>
      <c r="V725" s="21"/>
      <c r="W725" s="21"/>
      <c r="X725" s="117"/>
    </row>
    <row r="726" spans="1:24" ht="21.95" customHeight="1" x14ac:dyDescent="0.2">
      <c r="A726" s="61" t="s">
        <v>792</v>
      </c>
      <c r="B726" s="62" t="s">
        <v>793</v>
      </c>
      <c r="C726" s="62" t="s">
        <v>312</v>
      </c>
      <c r="D726" s="21">
        <v>304500000</v>
      </c>
      <c r="E726" s="21">
        <v>0</v>
      </c>
      <c r="F726" s="21">
        <v>0</v>
      </c>
      <c r="G726" s="21">
        <v>0</v>
      </c>
      <c r="H726" s="21">
        <v>0</v>
      </c>
      <c r="I726" s="21">
        <v>0</v>
      </c>
      <c r="J726" s="21">
        <v>304500000</v>
      </c>
      <c r="K726" s="21">
        <v>0</v>
      </c>
      <c r="L726" s="21">
        <v>0</v>
      </c>
      <c r="M726" s="21">
        <v>78000000</v>
      </c>
      <c r="N726" s="21">
        <v>0</v>
      </c>
      <c r="O726" s="21">
        <v>0</v>
      </c>
      <c r="P726" s="21">
        <v>78000000</v>
      </c>
      <c r="Q726" s="76">
        <f t="shared" si="968"/>
        <v>5233333</v>
      </c>
      <c r="R726" s="21">
        <v>5233333</v>
      </c>
      <c r="S726" s="21">
        <v>0</v>
      </c>
      <c r="T726" s="21">
        <v>0</v>
      </c>
      <c r="U726" s="21">
        <f t="shared" ref="U726" si="1005">J726-M726</f>
        <v>226500000</v>
      </c>
      <c r="V726" s="22">
        <f t="shared" ref="V726" si="1006">M726-P726</f>
        <v>0</v>
      </c>
      <c r="W726" s="21">
        <f t="shared" ref="W726" si="1007">P726-Q726</f>
        <v>72766667</v>
      </c>
      <c r="X726" s="127">
        <f t="shared" ref="X726" si="1008">P726/J726</f>
        <v>0.25615763546798032</v>
      </c>
    </row>
    <row r="727" spans="1:24" ht="21.95" customHeight="1" x14ac:dyDescent="0.2">
      <c r="A727" s="59" t="s">
        <v>272</v>
      </c>
      <c r="B727" s="60" t="s">
        <v>794</v>
      </c>
      <c r="C727" s="54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76"/>
      <c r="R727" s="21"/>
      <c r="S727" s="21"/>
      <c r="T727" s="21"/>
      <c r="U727" s="21"/>
      <c r="V727" s="21"/>
      <c r="W727" s="21"/>
      <c r="X727" s="117"/>
    </row>
    <row r="728" spans="1:24" ht="21.95" customHeight="1" x14ac:dyDescent="0.2">
      <c r="A728" s="61" t="s">
        <v>795</v>
      </c>
      <c r="B728" s="62" t="s">
        <v>793</v>
      </c>
      <c r="C728" s="62" t="s">
        <v>312</v>
      </c>
      <c r="D728" s="21">
        <v>1084000000</v>
      </c>
      <c r="E728" s="21">
        <v>0</v>
      </c>
      <c r="F728" s="21">
        <v>0</v>
      </c>
      <c r="G728" s="21">
        <v>0</v>
      </c>
      <c r="H728" s="21">
        <v>0</v>
      </c>
      <c r="I728" s="21">
        <v>0</v>
      </c>
      <c r="J728" s="21">
        <v>1084000000</v>
      </c>
      <c r="K728" s="21">
        <v>0</v>
      </c>
      <c r="L728" s="21">
        <v>0</v>
      </c>
      <c r="M728" s="21">
        <v>663000000</v>
      </c>
      <c r="N728" s="21">
        <v>0</v>
      </c>
      <c r="O728" s="21">
        <v>0</v>
      </c>
      <c r="P728" s="21">
        <v>663000000</v>
      </c>
      <c r="Q728" s="76">
        <f t="shared" si="968"/>
        <v>51716668</v>
      </c>
      <c r="R728" s="21">
        <v>5766667</v>
      </c>
      <c r="S728" s="21">
        <v>45950001</v>
      </c>
      <c r="T728" s="21">
        <v>45950001</v>
      </c>
      <c r="U728" s="21">
        <f t="shared" ref="U728" si="1009">J728-M728</f>
        <v>421000000</v>
      </c>
      <c r="V728" s="22">
        <f t="shared" ref="V728" si="1010">M728-P728</f>
        <v>0</v>
      </c>
      <c r="W728" s="21">
        <f t="shared" ref="W728" si="1011">P728-Q728</f>
        <v>611283332</v>
      </c>
      <c r="X728" s="127">
        <f t="shared" ref="X728" si="1012">P728/J728</f>
        <v>0.61162361623616235</v>
      </c>
    </row>
    <row r="729" spans="1:24" ht="21.95" customHeight="1" x14ac:dyDescent="0.2">
      <c r="A729" s="59" t="s">
        <v>272</v>
      </c>
      <c r="B729" s="60" t="s">
        <v>741</v>
      </c>
      <c r="C729" s="54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76"/>
      <c r="R729" s="21"/>
      <c r="S729" s="21"/>
      <c r="T729" s="21"/>
      <c r="U729" s="21"/>
      <c r="V729" s="21"/>
      <c r="W729" s="21"/>
      <c r="X729" s="117"/>
    </row>
    <row r="730" spans="1:24" ht="21.95" customHeight="1" x14ac:dyDescent="0.2">
      <c r="A730" s="61" t="s">
        <v>796</v>
      </c>
      <c r="B730" s="62" t="s">
        <v>793</v>
      </c>
      <c r="C730" s="62" t="s">
        <v>312</v>
      </c>
      <c r="D730" s="21">
        <v>211500000</v>
      </c>
      <c r="E730" s="21">
        <v>0</v>
      </c>
      <c r="F730" s="21">
        <v>0</v>
      </c>
      <c r="G730" s="21">
        <v>0</v>
      </c>
      <c r="H730" s="21">
        <v>0</v>
      </c>
      <c r="I730" s="21">
        <v>0</v>
      </c>
      <c r="J730" s="21">
        <v>211500000</v>
      </c>
      <c r="K730" s="21">
        <v>0</v>
      </c>
      <c r="L730" s="21">
        <v>0</v>
      </c>
      <c r="M730" s="21">
        <v>126600000</v>
      </c>
      <c r="N730" s="21">
        <v>0</v>
      </c>
      <c r="O730" s="21">
        <v>0</v>
      </c>
      <c r="P730" s="21">
        <v>114600000</v>
      </c>
      <c r="Q730" s="76">
        <f t="shared" si="968"/>
        <v>6823333</v>
      </c>
      <c r="R730" s="21">
        <v>240000</v>
      </c>
      <c r="S730" s="21">
        <v>6583333</v>
      </c>
      <c r="T730" s="21">
        <v>6583333</v>
      </c>
      <c r="U730" s="21">
        <f t="shared" ref="U730" si="1013">J730-M730</f>
        <v>84900000</v>
      </c>
      <c r="V730" s="22">
        <f t="shared" ref="V730" si="1014">M730-P730</f>
        <v>12000000</v>
      </c>
      <c r="W730" s="21">
        <f t="shared" ref="W730" si="1015">P730-Q730</f>
        <v>107776667</v>
      </c>
      <c r="X730" s="127">
        <f t="shared" ref="X730" si="1016">P730/J730</f>
        <v>0.54184397163120568</v>
      </c>
    </row>
    <row r="731" spans="1:24" ht="21.95" customHeight="1" x14ac:dyDescent="0.2">
      <c r="A731" s="69" t="s">
        <v>1587</v>
      </c>
      <c r="B731" s="60" t="s">
        <v>188</v>
      </c>
      <c r="C731" s="62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76"/>
      <c r="R731" s="21"/>
      <c r="S731" s="21"/>
      <c r="T731" s="21"/>
      <c r="U731" s="21"/>
      <c r="V731" s="21"/>
      <c r="W731" s="21"/>
      <c r="X731" s="117"/>
    </row>
    <row r="732" spans="1:24" ht="21.95" customHeight="1" x14ac:dyDescent="0.2">
      <c r="A732" s="69" t="s">
        <v>272</v>
      </c>
      <c r="B732" s="60" t="s">
        <v>1756</v>
      </c>
      <c r="C732" s="62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76"/>
      <c r="R732" s="21"/>
      <c r="S732" s="21"/>
      <c r="T732" s="21"/>
      <c r="U732" s="21"/>
      <c r="V732" s="21"/>
      <c r="W732" s="21"/>
      <c r="X732" s="117"/>
    </row>
    <row r="733" spans="1:24" ht="21.95" customHeight="1" x14ac:dyDescent="0.2">
      <c r="A733" s="67" t="s">
        <v>1757</v>
      </c>
      <c r="B733" s="62" t="s">
        <v>1758</v>
      </c>
      <c r="C733" s="62"/>
      <c r="D733" s="21">
        <v>0</v>
      </c>
      <c r="E733" s="21"/>
      <c r="F733" s="21"/>
      <c r="G733" s="21">
        <v>42639723</v>
      </c>
      <c r="H733" s="21">
        <v>0</v>
      </c>
      <c r="I733" s="21">
        <f>E733-F733+G733-H733</f>
        <v>42639723</v>
      </c>
      <c r="J733" s="21">
        <f>D733+I733</f>
        <v>42639723</v>
      </c>
      <c r="K733" s="21">
        <v>0</v>
      </c>
      <c r="L733" s="21">
        <v>0</v>
      </c>
      <c r="M733" s="21">
        <v>0</v>
      </c>
      <c r="N733" s="21">
        <v>0</v>
      </c>
      <c r="O733" s="21">
        <v>0</v>
      </c>
      <c r="P733" s="21">
        <v>0</v>
      </c>
      <c r="Q733" s="76">
        <f t="shared" si="968"/>
        <v>0</v>
      </c>
      <c r="R733" s="21">
        <v>0</v>
      </c>
      <c r="S733" s="21">
        <v>0</v>
      </c>
      <c r="T733" s="21">
        <v>0</v>
      </c>
      <c r="U733" s="21">
        <f t="shared" ref="U733" si="1017">J733-M733</f>
        <v>42639723</v>
      </c>
      <c r="V733" s="22">
        <f t="shared" ref="V733" si="1018">M733-P733</f>
        <v>0</v>
      </c>
      <c r="W733" s="21">
        <f t="shared" ref="W733" si="1019">P733-Q733</f>
        <v>0</v>
      </c>
      <c r="X733" s="127">
        <f t="shared" ref="X733" si="1020">P733/J733</f>
        <v>0</v>
      </c>
    </row>
    <row r="734" spans="1:24" ht="21.95" customHeight="1" x14ac:dyDescent="0.2">
      <c r="A734" s="59" t="s">
        <v>272</v>
      </c>
      <c r="B734" s="60" t="s">
        <v>797</v>
      </c>
      <c r="C734" s="54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76"/>
      <c r="R734" s="21"/>
      <c r="S734" s="21"/>
      <c r="T734" s="21"/>
      <c r="U734" s="21"/>
      <c r="V734" s="21"/>
      <c r="W734" s="21"/>
      <c r="X734" s="117"/>
    </row>
    <row r="735" spans="1:24" ht="33.75" customHeight="1" x14ac:dyDescent="0.2">
      <c r="A735" s="61" t="s">
        <v>798</v>
      </c>
      <c r="B735" s="62" t="s">
        <v>799</v>
      </c>
      <c r="C735" s="62" t="s">
        <v>312</v>
      </c>
      <c r="D735" s="21">
        <v>11033330000</v>
      </c>
      <c r="E735" s="21">
        <v>0</v>
      </c>
      <c r="F735" s="21">
        <v>0</v>
      </c>
      <c r="G735" s="21">
        <v>0</v>
      </c>
      <c r="H735" s="21">
        <v>42639723</v>
      </c>
      <c r="I735" s="21">
        <f>E735-F735+G735-H735</f>
        <v>-42639723</v>
      </c>
      <c r="J735" s="21">
        <f>D735+I735</f>
        <v>10990690277</v>
      </c>
      <c r="K735" s="21">
        <v>0</v>
      </c>
      <c r="L735" s="21">
        <v>-191464493</v>
      </c>
      <c r="M735" s="21">
        <v>3688331886</v>
      </c>
      <c r="N735" s="21">
        <v>0</v>
      </c>
      <c r="O735" s="21">
        <v>3117295154</v>
      </c>
      <c r="P735" s="21">
        <v>3688331886</v>
      </c>
      <c r="Q735" s="76">
        <f t="shared" si="968"/>
        <v>0</v>
      </c>
      <c r="R735" s="21">
        <v>0</v>
      </c>
      <c r="S735" s="21">
        <v>0</v>
      </c>
      <c r="T735" s="21">
        <v>0</v>
      </c>
      <c r="U735" s="21">
        <f t="shared" ref="U735" si="1021">J735-M735</f>
        <v>7302358391</v>
      </c>
      <c r="V735" s="22">
        <f t="shared" ref="V735" si="1022">M735-P735</f>
        <v>0</v>
      </c>
      <c r="W735" s="21">
        <f t="shared" ref="W735" si="1023">P735-Q735</f>
        <v>3688331886</v>
      </c>
      <c r="X735" s="127">
        <f t="shared" ref="X735" si="1024">P735/J735</f>
        <v>0.33558691884153075</v>
      </c>
    </row>
    <row r="736" spans="1:24" ht="21.95" customHeight="1" x14ac:dyDescent="0.2">
      <c r="A736" s="59" t="s">
        <v>272</v>
      </c>
      <c r="B736" s="60" t="s">
        <v>800</v>
      </c>
      <c r="C736" s="54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76"/>
      <c r="R736" s="21"/>
      <c r="S736" s="21"/>
      <c r="T736" s="21"/>
      <c r="U736" s="21"/>
      <c r="V736" s="21"/>
      <c r="W736" s="21"/>
      <c r="X736" s="117"/>
    </row>
    <row r="737" spans="1:24" ht="37.5" customHeight="1" x14ac:dyDescent="0.2">
      <c r="A737" s="61" t="s">
        <v>801</v>
      </c>
      <c r="B737" s="62" t="s">
        <v>802</v>
      </c>
      <c r="C737" s="62" t="s">
        <v>312</v>
      </c>
      <c r="D737" s="21">
        <v>11964496636</v>
      </c>
      <c r="E737" s="21">
        <v>0</v>
      </c>
      <c r="F737" s="21">
        <v>0</v>
      </c>
      <c r="G737" s="21">
        <v>0</v>
      </c>
      <c r="H737" s="21">
        <v>0</v>
      </c>
      <c r="I737" s="21">
        <v>0</v>
      </c>
      <c r="J737" s="21">
        <v>11964496636</v>
      </c>
      <c r="K737" s="21">
        <v>0</v>
      </c>
      <c r="L737" s="21">
        <v>0</v>
      </c>
      <c r="M737" s="21">
        <v>499006875</v>
      </c>
      <c r="N737" s="21">
        <v>0</v>
      </c>
      <c r="O737" s="21">
        <v>0</v>
      </c>
      <c r="P737" s="21">
        <v>0</v>
      </c>
      <c r="Q737" s="76">
        <f t="shared" si="968"/>
        <v>0</v>
      </c>
      <c r="R737" s="21">
        <v>0</v>
      </c>
      <c r="S737" s="21">
        <v>0</v>
      </c>
      <c r="T737" s="21">
        <v>0</v>
      </c>
      <c r="U737" s="21">
        <f t="shared" ref="U737" si="1025">J737-M737</f>
        <v>11465489761</v>
      </c>
      <c r="V737" s="22">
        <f t="shared" ref="V737" si="1026">M737-P737</f>
        <v>499006875</v>
      </c>
      <c r="W737" s="21">
        <f t="shared" ref="W737" si="1027">P737-Q737</f>
        <v>0</v>
      </c>
      <c r="X737" s="127">
        <f t="shared" ref="X737" si="1028">P737/J737</f>
        <v>0</v>
      </c>
    </row>
    <row r="738" spans="1:24" ht="21" customHeight="1" x14ac:dyDescent="0.2">
      <c r="A738" s="61"/>
      <c r="B738" s="74" t="s">
        <v>317</v>
      </c>
      <c r="C738" s="62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</row>
    <row r="739" spans="1:24" s="6" customFormat="1" ht="15" customHeight="1" x14ac:dyDescent="0.2">
      <c r="A739" s="59" t="s">
        <v>1609</v>
      </c>
      <c r="B739" s="53" t="s">
        <v>270</v>
      </c>
      <c r="C739" s="65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</row>
    <row r="740" spans="1:24" s="6" customFormat="1" ht="15" customHeight="1" x14ac:dyDescent="0.2">
      <c r="A740" s="59" t="s">
        <v>1580</v>
      </c>
      <c r="B740" s="53" t="s">
        <v>271</v>
      </c>
      <c r="C740" s="65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</row>
    <row r="741" spans="1:24" s="6" customFormat="1" ht="15" customHeight="1" x14ac:dyDescent="0.2">
      <c r="A741" s="59" t="s">
        <v>1581</v>
      </c>
      <c r="B741" s="53" t="s">
        <v>168</v>
      </c>
      <c r="C741" s="65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</row>
    <row r="742" spans="1:24" ht="15" customHeight="1" x14ac:dyDescent="0.2">
      <c r="A742" s="59" t="s">
        <v>1660</v>
      </c>
      <c r="B742" s="53" t="s">
        <v>178</v>
      </c>
      <c r="C742" s="62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</row>
    <row r="743" spans="1:24" ht="15" customHeight="1" x14ac:dyDescent="0.2">
      <c r="A743" s="59" t="s">
        <v>1601</v>
      </c>
      <c r="B743" s="53" t="s">
        <v>180</v>
      </c>
      <c r="C743" s="54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</row>
    <row r="744" spans="1:24" ht="21.95" customHeight="1" x14ac:dyDescent="0.2">
      <c r="A744" s="59" t="s">
        <v>272</v>
      </c>
      <c r="B744" s="60" t="s">
        <v>803</v>
      </c>
      <c r="C744" s="54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</row>
    <row r="745" spans="1:24" ht="27.75" customHeight="1" x14ac:dyDescent="0.2">
      <c r="A745" s="61" t="s">
        <v>804</v>
      </c>
      <c r="B745" s="62" t="s">
        <v>805</v>
      </c>
      <c r="C745" s="62" t="s">
        <v>312</v>
      </c>
      <c r="D745" s="21">
        <v>280854381</v>
      </c>
      <c r="E745" s="21">
        <v>0</v>
      </c>
      <c r="F745" s="21">
        <v>0</v>
      </c>
      <c r="G745" s="21">
        <v>0</v>
      </c>
      <c r="H745" s="21">
        <v>0</v>
      </c>
      <c r="I745" s="21">
        <v>0</v>
      </c>
      <c r="J745" s="21">
        <v>280854381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76">
        <f t="shared" ref="Q745:Q746" si="1029">R745+T745</f>
        <v>0</v>
      </c>
      <c r="R745" s="21">
        <v>0</v>
      </c>
      <c r="S745" s="21">
        <v>0</v>
      </c>
      <c r="T745" s="21">
        <v>0</v>
      </c>
      <c r="U745" s="21">
        <f t="shared" ref="U745:U746" si="1030">J745-M745</f>
        <v>280854381</v>
      </c>
      <c r="V745" s="22">
        <f t="shared" ref="V745:V746" si="1031">M745-P745</f>
        <v>0</v>
      </c>
      <c r="W745" s="21">
        <f t="shared" ref="W745:W746" si="1032">P745-Q745</f>
        <v>0</v>
      </c>
      <c r="X745" s="127">
        <f t="shared" ref="X745:X746" si="1033">P745/J745</f>
        <v>0</v>
      </c>
    </row>
    <row r="746" spans="1:24" ht="29.25" customHeight="1" x14ac:dyDescent="0.2">
      <c r="A746" s="61" t="s">
        <v>806</v>
      </c>
      <c r="B746" s="62" t="s">
        <v>807</v>
      </c>
      <c r="C746" s="62" t="s">
        <v>245</v>
      </c>
      <c r="D746" s="21">
        <v>1083712056</v>
      </c>
      <c r="E746" s="21">
        <v>0</v>
      </c>
      <c r="F746" s="21">
        <v>0</v>
      </c>
      <c r="G746" s="21">
        <v>0</v>
      </c>
      <c r="H746" s="21">
        <v>0</v>
      </c>
      <c r="I746" s="21">
        <v>0</v>
      </c>
      <c r="J746" s="21">
        <v>1083712056</v>
      </c>
      <c r="K746" s="21">
        <v>0</v>
      </c>
      <c r="L746" s="21">
        <v>0</v>
      </c>
      <c r="M746" s="21">
        <v>0</v>
      </c>
      <c r="N746" s="21">
        <v>0</v>
      </c>
      <c r="O746" s="21">
        <v>0</v>
      </c>
      <c r="P746" s="21">
        <v>0</v>
      </c>
      <c r="Q746" s="76">
        <f t="shared" si="1029"/>
        <v>0</v>
      </c>
      <c r="R746" s="21">
        <v>0</v>
      </c>
      <c r="S746" s="21">
        <v>0</v>
      </c>
      <c r="T746" s="21">
        <v>0</v>
      </c>
      <c r="U746" s="21">
        <f t="shared" si="1030"/>
        <v>1083712056</v>
      </c>
      <c r="V746" s="22">
        <f t="shared" si="1031"/>
        <v>0</v>
      </c>
      <c r="W746" s="21">
        <f t="shared" si="1032"/>
        <v>0</v>
      </c>
      <c r="X746" s="127">
        <f t="shared" si="1033"/>
        <v>0</v>
      </c>
    </row>
    <row r="747" spans="1:24" ht="29.25" customHeight="1" x14ac:dyDescent="0.2">
      <c r="A747" s="59"/>
      <c r="B747" s="60" t="s">
        <v>1694</v>
      </c>
      <c r="C747" s="62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76"/>
      <c r="R747" s="21"/>
      <c r="S747" s="21"/>
      <c r="T747" s="21"/>
      <c r="U747" s="21"/>
      <c r="V747" s="21"/>
      <c r="W747" s="21"/>
      <c r="X747" s="21"/>
    </row>
    <row r="748" spans="1:24" x14ac:dyDescent="0.2">
      <c r="A748" s="59" t="s">
        <v>267</v>
      </c>
      <c r="B748" s="60" t="s">
        <v>270</v>
      </c>
      <c r="C748" s="62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76"/>
      <c r="R748" s="21"/>
      <c r="S748" s="21"/>
      <c r="T748" s="21"/>
      <c r="U748" s="21"/>
      <c r="V748" s="21"/>
      <c r="W748" s="21"/>
      <c r="X748" s="21"/>
    </row>
    <row r="749" spans="1:24" x14ac:dyDescent="0.2">
      <c r="A749" s="59" t="s">
        <v>1580</v>
      </c>
      <c r="B749" s="60" t="s">
        <v>271</v>
      </c>
      <c r="C749" s="62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76"/>
      <c r="R749" s="21"/>
      <c r="S749" s="21"/>
      <c r="T749" s="21"/>
      <c r="U749" s="21"/>
      <c r="V749" s="21"/>
      <c r="W749" s="21"/>
      <c r="X749" s="21"/>
    </row>
    <row r="750" spans="1:24" x14ac:dyDescent="0.2">
      <c r="A750" s="59" t="s">
        <v>1581</v>
      </c>
      <c r="B750" s="60" t="s">
        <v>168</v>
      </c>
      <c r="C750" s="62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76"/>
      <c r="R750" s="21"/>
      <c r="S750" s="21"/>
      <c r="T750" s="21"/>
      <c r="U750" s="21"/>
      <c r="V750" s="21"/>
      <c r="W750" s="21"/>
      <c r="X750" s="21"/>
    </row>
    <row r="751" spans="1:24" x14ac:dyDescent="0.2">
      <c r="A751" s="59" t="s">
        <v>1585</v>
      </c>
      <c r="B751" s="60" t="s">
        <v>178</v>
      </c>
      <c r="C751" s="62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76"/>
      <c r="R751" s="21"/>
      <c r="S751" s="21"/>
      <c r="T751" s="21"/>
      <c r="U751" s="21"/>
      <c r="V751" s="21"/>
      <c r="W751" s="21"/>
      <c r="X751" s="21"/>
    </row>
    <row r="752" spans="1:24" ht="30" customHeight="1" x14ac:dyDescent="0.2">
      <c r="A752" s="57" t="s">
        <v>1587</v>
      </c>
      <c r="B752" s="60" t="s">
        <v>188</v>
      </c>
      <c r="C752" s="62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</row>
    <row r="753" spans="1:24" ht="64.5" customHeight="1" x14ac:dyDescent="0.2">
      <c r="A753" s="47" t="s">
        <v>272</v>
      </c>
      <c r="B753" s="53" t="s">
        <v>1661</v>
      </c>
      <c r="C753" s="62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</row>
    <row r="754" spans="1:24" ht="56.25" customHeight="1" x14ac:dyDescent="0.2">
      <c r="A754" s="61" t="s">
        <v>808</v>
      </c>
      <c r="B754" s="62" t="s">
        <v>809</v>
      </c>
      <c r="C754" s="62" t="s">
        <v>46</v>
      </c>
      <c r="D754" s="21">
        <v>270698077</v>
      </c>
      <c r="E754" s="21">
        <v>0</v>
      </c>
      <c r="F754" s="21">
        <v>0</v>
      </c>
      <c r="G754" s="21">
        <v>0</v>
      </c>
      <c r="H754" s="21">
        <v>0</v>
      </c>
      <c r="I754" s="21">
        <f>E754-F754+G754-H754</f>
        <v>0</v>
      </c>
      <c r="J754" s="21">
        <f>D754+I754</f>
        <v>270698077</v>
      </c>
      <c r="K754" s="21">
        <v>0</v>
      </c>
      <c r="L754" s="21">
        <v>0</v>
      </c>
      <c r="M754" s="21">
        <v>0</v>
      </c>
      <c r="N754" s="21">
        <v>0</v>
      </c>
      <c r="O754" s="21">
        <v>0</v>
      </c>
      <c r="P754" s="21">
        <v>0</v>
      </c>
      <c r="Q754" s="76">
        <f t="shared" ref="Q754:Q759" si="1034">R754+T754</f>
        <v>0</v>
      </c>
      <c r="R754" s="21">
        <v>0</v>
      </c>
      <c r="S754" s="21">
        <v>0</v>
      </c>
      <c r="T754" s="21">
        <v>0</v>
      </c>
      <c r="U754" s="21">
        <f t="shared" ref="U754:U758" si="1035">J754-M754</f>
        <v>270698077</v>
      </c>
      <c r="V754" s="22">
        <f t="shared" ref="V754:V758" si="1036">M754-P754</f>
        <v>0</v>
      </c>
      <c r="W754" s="21">
        <f t="shared" ref="W754:W758" si="1037">P754-Q754</f>
        <v>0</v>
      </c>
      <c r="X754" s="127">
        <f t="shared" ref="X754:X758" si="1038">P754/J754</f>
        <v>0</v>
      </c>
    </row>
    <row r="755" spans="1:24" ht="52.5" customHeight="1" x14ac:dyDescent="0.2">
      <c r="A755" s="61" t="s">
        <v>810</v>
      </c>
      <c r="B755" s="62" t="s">
        <v>811</v>
      </c>
      <c r="C755" s="62" t="s">
        <v>48</v>
      </c>
      <c r="D755" s="21">
        <v>4137320506</v>
      </c>
      <c r="E755" s="21">
        <v>0</v>
      </c>
      <c r="F755" s="21">
        <v>0</v>
      </c>
      <c r="G755" s="21">
        <v>0</v>
      </c>
      <c r="H755" s="21">
        <v>0</v>
      </c>
      <c r="I755" s="21">
        <f t="shared" ref="I755:I758" si="1039">E755-F755+G755-H755</f>
        <v>0</v>
      </c>
      <c r="J755" s="21">
        <f t="shared" ref="J755:J758" si="1040">D755+I755</f>
        <v>4137320506</v>
      </c>
      <c r="K755" s="21">
        <v>0</v>
      </c>
      <c r="L755" s="21">
        <v>0</v>
      </c>
      <c r="M755" s="21">
        <v>0</v>
      </c>
      <c r="N755" s="21">
        <v>0</v>
      </c>
      <c r="O755" s="21">
        <v>0</v>
      </c>
      <c r="P755" s="21">
        <v>0</v>
      </c>
      <c r="Q755" s="76">
        <f t="shared" si="1034"/>
        <v>0</v>
      </c>
      <c r="R755" s="21">
        <v>0</v>
      </c>
      <c r="S755" s="21">
        <v>0</v>
      </c>
      <c r="T755" s="21">
        <v>0</v>
      </c>
      <c r="U755" s="21">
        <f t="shared" si="1035"/>
        <v>4137320506</v>
      </c>
      <c r="V755" s="22">
        <f t="shared" si="1036"/>
        <v>0</v>
      </c>
      <c r="W755" s="21">
        <f t="shared" si="1037"/>
        <v>0</v>
      </c>
      <c r="X755" s="127">
        <f t="shared" si="1038"/>
        <v>0</v>
      </c>
    </row>
    <row r="756" spans="1:24" ht="63.75" customHeight="1" x14ac:dyDescent="0.2">
      <c r="A756" s="61" t="s">
        <v>812</v>
      </c>
      <c r="B756" s="62" t="s">
        <v>813</v>
      </c>
      <c r="C756" s="62" t="s">
        <v>316</v>
      </c>
      <c r="D756" s="21">
        <v>6392312960</v>
      </c>
      <c r="E756" s="21">
        <v>0</v>
      </c>
      <c r="F756" s="21">
        <v>0</v>
      </c>
      <c r="G756" s="21">
        <v>0</v>
      </c>
      <c r="H756" s="21">
        <v>0</v>
      </c>
      <c r="I756" s="21">
        <f t="shared" si="1039"/>
        <v>0</v>
      </c>
      <c r="J756" s="21">
        <f t="shared" si="1040"/>
        <v>6392312960</v>
      </c>
      <c r="K756" s="21">
        <v>0</v>
      </c>
      <c r="L756" s="21">
        <v>0</v>
      </c>
      <c r="M756" s="21">
        <v>0</v>
      </c>
      <c r="N756" s="21">
        <v>0</v>
      </c>
      <c r="O756" s="21">
        <v>0</v>
      </c>
      <c r="P756" s="21">
        <v>0</v>
      </c>
      <c r="Q756" s="76">
        <f t="shared" si="1034"/>
        <v>0</v>
      </c>
      <c r="R756" s="21">
        <v>0</v>
      </c>
      <c r="S756" s="21">
        <v>0</v>
      </c>
      <c r="T756" s="21">
        <v>0</v>
      </c>
      <c r="U756" s="21">
        <f t="shared" si="1035"/>
        <v>6392312960</v>
      </c>
      <c r="V756" s="22">
        <f t="shared" si="1036"/>
        <v>0</v>
      </c>
      <c r="W756" s="21">
        <f t="shared" si="1037"/>
        <v>0</v>
      </c>
      <c r="X756" s="127">
        <f t="shared" si="1038"/>
        <v>0</v>
      </c>
    </row>
    <row r="757" spans="1:24" ht="54" customHeight="1" x14ac:dyDescent="0.2">
      <c r="A757" s="61" t="s">
        <v>814</v>
      </c>
      <c r="B757" s="62" t="s">
        <v>815</v>
      </c>
      <c r="C757" s="62" t="s">
        <v>305</v>
      </c>
      <c r="D757" s="21">
        <v>852861</v>
      </c>
      <c r="E757" s="21">
        <v>0</v>
      </c>
      <c r="F757" s="21">
        <v>0</v>
      </c>
      <c r="G757" s="21">
        <v>0</v>
      </c>
      <c r="H757" s="21">
        <v>0</v>
      </c>
      <c r="I757" s="21">
        <f t="shared" si="1039"/>
        <v>0</v>
      </c>
      <c r="J757" s="21">
        <f t="shared" si="1040"/>
        <v>852861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76">
        <f t="shared" si="1034"/>
        <v>0</v>
      </c>
      <c r="R757" s="21">
        <v>0</v>
      </c>
      <c r="S757" s="21">
        <v>0</v>
      </c>
      <c r="T757" s="21">
        <v>0</v>
      </c>
      <c r="U757" s="21">
        <f t="shared" si="1035"/>
        <v>852861</v>
      </c>
      <c r="V757" s="22">
        <f t="shared" si="1036"/>
        <v>0</v>
      </c>
      <c r="W757" s="21">
        <f t="shared" si="1037"/>
        <v>0</v>
      </c>
      <c r="X757" s="127">
        <f t="shared" si="1038"/>
        <v>0</v>
      </c>
    </row>
    <row r="758" spans="1:24" ht="57.75" customHeight="1" x14ac:dyDescent="0.2">
      <c r="A758" s="61" t="s">
        <v>816</v>
      </c>
      <c r="B758" s="62" t="s">
        <v>817</v>
      </c>
      <c r="C758" s="62" t="s">
        <v>305</v>
      </c>
      <c r="D758" s="21">
        <v>24911725</v>
      </c>
      <c r="E758" s="21">
        <v>0</v>
      </c>
      <c r="F758" s="21">
        <v>0</v>
      </c>
      <c r="G758" s="21">
        <v>0</v>
      </c>
      <c r="H758" s="21">
        <v>0</v>
      </c>
      <c r="I758" s="21">
        <f t="shared" si="1039"/>
        <v>0</v>
      </c>
      <c r="J758" s="21">
        <f t="shared" si="1040"/>
        <v>24911725</v>
      </c>
      <c r="K758" s="21">
        <v>0</v>
      </c>
      <c r="L758" s="21">
        <v>0</v>
      </c>
      <c r="M758" s="21">
        <v>0</v>
      </c>
      <c r="N758" s="21">
        <v>0</v>
      </c>
      <c r="O758" s="21">
        <v>0</v>
      </c>
      <c r="P758" s="21">
        <v>0</v>
      </c>
      <c r="Q758" s="76">
        <f t="shared" si="1034"/>
        <v>0</v>
      </c>
      <c r="R758" s="21">
        <v>0</v>
      </c>
      <c r="S758" s="21">
        <v>0</v>
      </c>
      <c r="T758" s="21">
        <v>0</v>
      </c>
      <c r="U758" s="21">
        <f t="shared" si="1035"/>
        <v>24911725</v>
      </c>
      <c r="V758" s="22">
        <f t="shared" si="1036"/>
        <v>0</v>
      </c>
      <c r="W758" s="21">
        <f t="shared" si="1037"/>
        <v>0</v>
      </c>
      <c r="X758" s="127">
        <f t="shared" si="1038"/>
        <v>0</v>
      </c>
    </row>
    <row r="759" spans="1:24" s="6" customFormat="1" ht="16.5" customHeight="1" x14ac:dyDescent="0.2">
      <c r="A759" s="100"/>
      <c r="B759" s="109" t="s">
        <v>1695</v>
      </c>
      <c r="C759" s="102" t="s">
        <v>818</v>
      </c>
      <c r="D759" s="103">
        <f t="shared" ref="D759:P759" si="1041">SUM(D581:D758)</f>
        <v>122793759821</v>
      </c>
      <c r="E759" s="103">
        <f t="shared" si="1041"/>
        <v>59847556811.07</v>
      </c>
      <c r="F759" s="103">
        <f t="shared" si="1041"/>
        <v>0</v>
      </c>
      <c r="G759" s="103">
        <f t="shared" si="1041"/>
        <v>10241999672.25</v>
      </c>
      <c r="H759" s="103">
        <f t="shared" si="1041"/>
        <v>1332964645.4000001</v>
      </c>
      <c r="I759" s="103">
        <f t="shared" si="1041"/>
        <v>68756591837.919998</v>
      </c>
      <c r="J759" s="103">
        <f t="shared" si="1041"/>
        <v>191550351658.91998</v>
      </c>
      <c r="K759" s="103">
        <f t="shared" si="1041"/>
        <v>0</v>
      </c>
      <c r="L759" s="103">
        <f t="shared" si="1041"/>
        <v>71712083476.330002</v>
      </c>
      <c r="M759" s="103">
        <f t="shared" si="1041"/>
        <v>83673707239.160004</v>
      </c>
      <c r="N759" s="103">
        <f t="shared" si="1041"/>
        <v>0</v>
      </c>
      <c r="O759" s="103">
        <f t="shared" si="1041"/>
        <v>57818318626.630005</v>
      </c>
      <c r="P759" s="103">
        <f t="shared" si="1041"/>
        <v>65590584235.460007</v>
      </c>
      <c r="Q759" s="96">
        <f t="shared" si="1034"/>
        <v>2313785666.23</v>
      </c>
      <c r="R759" s="103">
        <f t="shared" ref="R759:W759" si="1042">SUM(R581:R758)</f>
        <v>72714089</v>
      </c>
      <c r="S759" s="103">
        <f t="shared" si="1042"/>
        <v>1288803532.23</v>
      </c>
      <c r="T759" s="103">
        <f t="shared" si="1042"/>
        <v>2241071577.23</v>
      </c>
      <c r="U759" s="103">
        <f t="shared" si="1042"/>
        <v>107876644419.76001</v>
      </c>
      <c r="V759" s="103">
        <f t="shared" si="1042"/>
        <v>18083123003.699997</v>
      </c>
      <c r="W759" s="103">
        <f t="shared" si="1042"/>
        <v>63276798569.230003</v>
      </c>
      <c r="X759" s="115">
        <f>P759/J759</f>
        <v>0.34241954487378062</v>
      </c>
    </row>
    <row r="760" spans="1:24" s="6" customFormat="1" ht="16.5" customHeight="1" x14ac:dyDescent="0.2">
      <c r="A760" s="70"/>
      <c r="B760" s="71"/>
      <c r="C760" s="64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76"/>
      <c r="R760" s="107"/>
      <c r="S760" s="107"/>
      <c r="T760" s="107"/>
      <c r="U760" s="107"/>
      <c r="V760" s="107"/>
      <c r="W760" s="107"/>
      <c r="X760" s="107"/>
    </row>
    <row r="761" spans="1:24" ht="15" customHeight="1" x14ac:dyDescent="0.2">
      <c r="A761" s="100"/>
      <c r="B761" s="102" t="s">
        <v>819</v>
      </c>
      <c r="C761" s="104"/>
      <c r="D761" s="105"/>
      <c r="E761" s="105"/>
      <c r="F761" s="105"/>
      <c r="G761" s="105"/>
      <c r="H761" s="105"/>
      <c r="I761" s="105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</row>
    <row r="762" spans="1:24" ht="15" customHeight="1" x14ac:dyDescent="0.2">
      <c r="A762" s="66">
        <v>2</v>
      </c>
      <c r="B762" s="53" t="s">
        <v>33</v>
      </c>
      <c r="C762" s="54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</row>
    <row r="763" spans="1:24" ht="15" customHeight="1" x14ac:dyDescent="0.2">
      <c r="A763" s="66" t="s">
        <v>1609</v>
      </c>
      <c r="B763" s="53" t="s">
        <v>270</v>
      </c>
      <c r="C763" s="54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</row>
    <row r="764" spans="1:24" ht="15" customHeight="1" x14ac:dyDescent="0.2">
      <c r="A764" s="66" t="s">
        <v>1580</v>
      </c>
      <c r="B764" s="53" t="s">
        <v>271</v>
      </c>
      <c r="C764" s="54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</row>
    <row r="765" spans="1:24" ht="15" customHeight="1" x14ac:dyDescent="0.2">
      <c r="A765" s="66" t="s">
        <v>1610</v>
      </c>
      <c r="B765" s="53" t="s">
        <v>318</v>
      </c>
      <c r="C765" s="54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</row>
    <row r="766" spans="1:24" ht="15" customHeight="1" x14ac:dyDescent="0.2">
      <c r="A766" s="66" t="s">
        <v>429</v>
      </c>
      <c r="B766" s="53" t="s">
        <v>319</v>
      </c>
      <c r="C766" s="54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</row>
    <row r="767" spans="1:24" ht="15" customHeight="1" x14ac:dyDescent="0.2">
      <c r="A767" s="57" t="s">
        <v>1617</v>
      </c>
      <c r="B767" s="53" t="s">
        <v>320</v>
      </c>
      <c r="C767" s="54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</row>
    <row r="768" spans="1:24" ht="15" customHeight="1" x14ac:dyDescent="0.2">
      <c r="A768" s="57" t="s">
        <v>1605</v>
      </c>
      <c r="B768" s="53" t="s">
        <v>820</v>
      </c>
      <c r="C768" s="54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</row>
    <row r="769" spans="1:24" ht="21.95" customHeight="1" x14ac:dyDescent="0.2">
      <c r="A769" s="59" t="s">
        <v>272</v>
      </c>
      <c r="B769" s="60" t="s">
        <v>821</v>
      </c>
      <c r="C769" s="54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</row>
    <row r="770" spans="1:24" ht="21.95" customHeight="1" x14ac:dyDescent="0.2">
      <c r="A770" s="61" t="s">
        <v>822</v>
      </c>
      <c r="B770" s="62" t="s">
        <v>823</v>
      </c>
      <c r="C770" s="62" t="s">
        <v>48</v>
      </c>
      <c r="D770" s="21">
        <v>250000000</v>
      </c>
      <c r="E770" s="21">
        <v>0</v>
      </c>
      <c r="F770" s="21">
        <v>0</v>
      </c>
      <c r="G770" s="21">
        <v>0</v>
      </c>
      <c r="H770" s="21">
        <v>0</v>
      </c>
      <c r="I770" s="21">
        <v>0</v>
      </c>
      <c r="J770" s="21">
        <v>250000000</v>
      </c>
      <c r="K770" s="21">
        <v>0</v>
      </c>
      <c r="L770" s="21">
        <v>0</v>
      </c>
      <c r="M770" s="21">
        <v>0</v>
      </c>
      <c r="N770" s="21">
        <v>0</v>
      </c>
      <c r="O770" s="21">
        <v>0</v>
      </c>
      <c r="P770" s="21">
        <v>0</v>
      </c>
      <c r="Q770" s="76">
        <f t="shared" ref="Q770" si="1043">R770+T770</f>
        <v>0</v>
      </c>
      <c r="R770" s="21">
        <v>0</v>
      </c>
      <c r="S770" s="21">
        <v>0</v>
      </c>
      <c r="T770" s="21">
        <v>0</v>
      </c>
      <c r="U770" s="21">
        <f t="shared" ref="U770" si="1044">J770-M770</f>
        <v>250000000</v>
      </c>
      <c r="V770" s="22">
        <f t="shared" ref="V770" si="1045">M770-P770</f>
        <v>0</v>
      </c>
      <c r="W770" s="21">
        <f t="shared" ref="W770" si="1046">P770-Q770</f>
        <v>0</v>
      </c>
      <c r="X770" s="127">
        <f t="shared" ref="X770" si="1047">P770/J770</f>
        <v>0</v>
      </c>
    </row>
    <row r="771" spans="1:24" ht="21.75" customHeight="1" x14ac:dyDescent="0.2">
      <c r="A771" s="57" t="s">
        <v>1619</v>
      </c>
      <c r="B771" s="53" t="s">
        <v>1662</v>
      </c>
      <c r="C771" s="62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</row>
    <row r="772" spans="1:24" ht="21" customHeight="1" x14ac:dyDescent="0.2">
      <c r="A772" s="57" t="s">
        <v>1582</v>
      </c>
      <c r="B772" s="53" t="s">
        <v>1625</v>
      </c>
      <c r="C772" s="62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</row>
    <row r="773" spans="1:24" ht="21.95" customHeight="1" x14ac:dyDescent="0.2">
      <c r="A773" s="59" t="s">
        <v>272</v>
      </c>
      <c r="B773" s="60" t="s">
        <v>824</v>
      </c>
      <c r="C773" s="54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</row>
    <row r="774" spans="1:24" ht="21.95" customHeight="1" x14ac:dyDescent="0.2">
      <c r="A774" s="61" t="s">
        <v>825</v>
      </c>
      <c r="B774" s="62" t="s">
        <v>826</v>
      </c>
      <c r="C774" s="62" t="s">
        <v>48</v>
      </c>
      <c r="D774" s="21">
        <v>100000000</v>
      </c>
      <c r="E774" s="21">
        <v>0</v>
      </c>
      <c r="F774" s="21">
        <v>0</v>
      </c>
      <c r="G774" s="21">
        <v>0</v>
      </c>
      <c r="H774" s="21">
        <v>0</v>
      </c>
      <c r="I774" s="21">
        <v>0</v>
      </c>
      <c r="J774" s="21">
        <v>100000000</v>
      </c>
      <c r="K774" s="21">
        <v>0</v>
      </c>
      <c r="L774" s="21">
        <v>0</v>
      </c>
      <c r="M774" s="21">
        <v>0</v>
      </c>
      <c r="N774" s="21">
        <v>0</v>
      </c>
      <c r="O774" s="21">
        <v>0</v>
      </c>
      <c r="P774" s="21">
        <v>0</v>
      </c>
      <c r="Q774" s="76">
        <f t="shared" ref="Q774" si="1048">R774+T774</f>
        <v>0</v>
      </c>
      <c r="R774" s="21">
        <v>0</v>
      </c>
      <c r="S774" s="21">
        <v>0</v>
      </c>
      <c r="T774" s="21">
        <v>0</v>
      </c>
      <c r="U774" s="21">
        <f t="shared" ref="U774" si="1049">J774-M774</f>
        <v>100000000</v>
      </c>
      <c r="V774" s="22">
        <f t="shared" ref="V774" si="1050">M774-P774</f>
        <v>0</v>
      </c>
      <c r="W774" s="21">
        <f t="shared" ref="W774" si="1051">P774-Q774</f>
        <v>0</v>
      </c>
      <c r="X774" s="127">
        <f t="shared" ref="X774" si="1052">P774/J774</f>
        <v>0</v>
      </c>
    </row>
    <row r="775" spans="1:24" ht="24" customHeight="1" x14ac:dyDescent="0.2">
      <c r="A775" s="57" t="s">
        <v>1613</v>
      </c>
      <c r="B775" s="53" t="s">
        <v>324</v>
      </c>
      <c r="C775" s="62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</row>
    <row r="776" spans="1:24" ht="21.75" customHeight="1" x14ac:dyDescent="0.2">
      <c r="A776" s="57" t="s">
        <v>1614</v>
      </c>
      <c r="B776" s="53" t="s">
        <v>1663</v>
      </c>
      <c r="C776" s="62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</row>
    <row r="777" spans="1:24" ht="15" customHeight="1" x14ac:dyDescent="0.2">
      <c r="A777" s="57" t="s">
        <v>1607</v>
      </c>
      <c r="B777" s="62"/>
      <c r="C777" s="62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</row>
    <row r="778" spans="1:24" ht="15" customHeight="1" x14ac:dyDescent="0.2">
      <c r="A778" s="57" t="s">
        <v>272</v>
      </c>
      <c r="B778" s="60" t="s">
        <v>1742</v>
      </c>
      <c r="C778" s="62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</row>
    <row r="779" spans="1:24" ht="31.5" customHeight="1" x14ac:dyDescent="0.2">
      <c r="A779" s="41" t="s">
        <v>1743</v>
      </c>
      <c r="B779" s="62" t="s">
        <v>1744</v>
      </c>
      <c r="C779" s="62"/>
      <c r="D779" s="21">
        <v>0</v>
      </c>
      <c r="E779" s="21"/>
      <c r="F779" s="21"/>
      <c r="G779" s="21">
        <v>67000000</v>
      </c>
      <c r="H779" s="21">
        <v>0</v>
      </c>
      <c r="I779" s="21">
        <f>E779-F779+G779-H779</f>
        <v>67000000</v>
      </c>
      <c r="J779" s="21">
        <f>D779+I779</f>
        <v>67000000</v>
      </c>
      <c r="K779" s="21">
        <v>0</v>
      </c>
      <c r="L779" s="21">
        <v>66947640</v>
      </c>
      <c r="M779" s="21">
        <v>66947640</v>
      </c>
      <c r="N779" s="21">
        <v>0</v>
      </c>
      <c r="O779" s="21">
        <v>0</v>
      </c>
      <c r="P779" s="21">
        <v>0</v>
      </c>
      <c r="Q779" s="21"/>
      <c r="R779" s="21">
        <v>0</v>
      </c>
      <c r="S779" s="21">
        <v>0</v>
      </c>
      <c r="T779" s="21">
        <v>0</v>
      </c>
      <c r="U779" s="21">
        <f t="shared" ref="U779" si="1053">J779-M779</f>
        <v>52360</v>
      </c>
      <c r="V779" s="22">
        <f t="shared" ref="V779" si="1054">M779-P779</f>
        <v>66947640</v>
      </c>
      <c r="W779" s="21">
        <f t="shared" ref="W779" si="1055">P779-Q779</f>
        <v>0</v>
      </c>
      <c r="X779" s="127">
        <f t="shared" ref="X779" si="1056">P779/J779</f>
        <v>0</v>
      </c>
    </row>
    <row r="780" spans="1:24" ht="26.25" customHeight="1" x14ac:dyDescent="0.2">
      <c r="A780" s="59" t="s">
        <v>272</v>
      </c>
      <c r="B780" s="60" t="s">
        <v>827</v>
      </c>
      <c r="C780" s="54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</row>
    <row r="781" spans="1:24" ht="21.95" customHeight="1" x14ac:dyDescent="0.2">
      <c r="A781" s="61" t="s">
        <v>828</v>
      </c>
      <c r="B781" s="62" t="s">
        <v>829</v>
      </c>
      <c r="C781" s="62" t="s">
        <v>48</v>
      </c>
      <c r="D781" s="21">
        <v>200000000</v>
      </c>
      <c r="E781" s="21">
        <v>0</v>
      </c>
      <c r="F781" s="21">
        <v>0</v>
      </c>
      <c r="G781" s="21">
        <v>0</v>
      </c>
      <c r="H781" s="21">
        <v>0</v>
      </c>
      <c r="I781" s="21">
        <v>0</v>
      </c>
      <c r="J781" s="21">
        <v>200000000</v>
      </c>
      <c r="K781" s="21">
        <v>0</v>
      </c>
      <c r="L781" s="21">
        <v>0</v>
      </c>
      <c r="M781" s="21">
        <v>0</v>
      </c>
      <c r="N781" s="21">
        <v>0</v>
      </c>
      <c r="O781" s="21">
        <v>0</v>
      </c>
      <c r="P781" s="21">
        <v>0</v>
      </c>
      <c r="Q781" s="76">
        <f t="shared" ref="Q781" si="1057">R781+T781</f>
        <v>0</v>
      </c>
      <c r="R781" s="21">
        <v>0</v>
      </c>
      <c r="S781" s="21">
        <v>0</v>
      </c>
      <c r="T781" s="21">
        <v>0</v>
      </c>
      <c r="U781" s="21">
        <f t="shared" ref="U781" si="1058">J781-M781</f>
        <v>200000000</v>
      </c>
      <c r="V781" s="22">
        <f t="shared" ref="V781" si="1059">M781-P781</f>
        <v>0</v>
      </c>
      <c r="W781" s="21">
        <f t="shared" ref="W781" si="1060">P781-Q781</f>
        <v>0</v>
      </c>
      <c r="X781" s="127">
        <f t="shared" ref="X781" si="1061">P781/J781</f>
        <v>0</v>
      </c>
    </row>
    <row r="782" spans="1:24" ht="27.75" customHeight="1" x14ac:dyDescent="0.2">
      <c r="A782" s="57" t="s">
        <v>1613</v>
      </c>
      <c r="B782" s="110" t="s">
        <v>324</v>
      </c>
      <c r="C782" s="62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</row>
    <row r="783" spans="1:24" ht="21.75" customHeight="1" x14ac:dyDescent="0.2">
      <c r="A783" s="57" t="s">
        <v>1614</v>
      </c>
      <c r="B783" s="58" t="s">
        <v>1664</v>
      </c>
      <c r="C783" s="62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</row>
    <row r="784" spans="1:24" ht="15" customHeight="1" x14ac:dyDescent="0.2">
      <c r="A784" s="57" t="s">
        <v>1606</v>
      </c>
      <c r="B784" s="56" t="s">
        <v>1665</v>
      </c>
      <c r="C784" s="62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</row>
    <row r="785" spans="1:24" ht="21.95" customHeight="1" x14ac:dyDescent="0.2">
      <c r="A785" s="59" t="s">
        <v>272</v>
      </c>
      <c r="B785" s="60" t="s">
        <v>830</v>
      </c>
      <c r="C785" s="54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</row>
    <row r="786" spans="1:24" ht="21.95" customHeight="1" x14ac:dyDescent="0.2">
      <c r="A786" s="61" t="s">
        <v>831</v>
      </c>
      <c r="B786" s="62" t="s">
        <v>832</v>
      </c>
      <c r="C786" s="62" t="s">
        <v>48</v>
      </c>
      <c r="D786" s="21">
        <v>50000000</v>
      </c>
      <c r="E786" s="21">
        <v>0</v>
      </c>
      <c r="F786" s="21">
        <v>0</v>
      </c>
      <c r="G786" s="21">
        <v>0</v>
      </c>
      <c r="H786" s="21">
        <v>0</v>
      </c>
      <c r="I786" s="21">
        <v>0</v>
      </c>
      <c r="J786" s="21">
        <v>50000000</v>
      </c>
      <c r="K786" s="21">
        <v>0</v>
      </c>
      <c r="L786" s="21">
        <v>0</v>
      </c>
      <c r="M786" s="21">
        <v>0</v>
      </c>
      <c r="N786" s="21">
        <v>0</v>
      </c>
      <c r="O786" s="21">
        <v>0</v>
      </c>
      <c r="P786" s="21">
        <v>0</v>
      </c>
      <c r="Q786" s="76">
        <f t="shared" ref="Q786" si="1062">R786+T786</f>
        <v>0</v>
      </c>
      <c r="R786" s="21">
        <v>0</v>
      </c>
      <c r="S786" s="21">
        <v>0</v>
      </c>
      <c r="T786" s="21">
        <v>0</v>
      </c>
      <c r="U786" s="21">
        <f t="shared" ref="U786" si="1063">J786-M786</f>
        <v>50000000</v>
      </c>
      <c r="V786" s="22">
        <f t="shared" ref="V786" si="1064">M786-P786</f>
        <v>0</v>
      </c>
      <c r="W786" s="21">
        <f t="shared" ref="W786" si="1065">P786-Q786</f>
        <v>0</v>
      </c>
      <c r="X786" s="127">
        <f t="shared" ref="X786" si="1066">P786/J786</f>
        <v>0</v>
      </c>
    </row>
    <row r="787" spans="1:24" ht="15" customHeight="1" x14ac:dyDescent="0.2">
      <c r="A787" s="57" t="s">
        <v>1581</v>
      </c>
      <c r="B787" s="59" t="s">
        <v>168</v>
      </c>
      <c r="C787" s="54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</row>
    <row r="788" spans="1:24" ht="15" customHeight="1" x14ac:dyDescent="0.2">
      <c r="A788" s="57" t="s">
        <v>1583</v>
      </c>
      <c r="B788" s="68" t="s">
        <v>170</v>
      </c>
      <c r="C788" s="54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</row>
    <row r="789" spans="1:24" ht="22.5" customHeight="1" x14ac:dyDescent="0.2">
      <c r="A789" s="57" t="s">
        <v>1608</v>
      </c>
      <c r="B789" s="60" t="s">
        <v>833</v>
      </c>
      <c r="C789" s="54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</row>
    <row r="790" spans="1:24" ht="21.95" customHeight="1" x14ac:dyDescent="0.2">
      <c r="A790" s="59" t="s">
        <v>272</v>
      </c>
      <c r="B790" s="60" t="s">
        <v>834</v>
      </c>
      <c r="C790" s="54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</row>
    <row r="791" spans="1:24" ht="21.95" customHeight="1" x14ac:dyDescent="0.2">
      <c r="A791" s="61" t="s">
        <v>835</v>
      </c>
      <c r="B791" s="62" t="s">
        <v>836</v>
      </c>
      <c r="C791" s="62" t="s">
        <v>48</v>
      </c>
      <c r="D791" s="21">
        <v>100000000</v>
      </c>
      <c r="E791" s="21">
        <v>0</v>
      </c>
      <c r="F791" s="21">
        <v>0</v>
      </c>
      <c r="G791" s="21">
        <v>0</v>
      </c>
      <c r="H791" s="21">
        <v>0</v>
      </c>
      <c r="I791" s="21">
        <v>0</v>
      </c>
      <c r="J791" s="21">
        <v>100000000</v>
      </c>
      <c r="K791" s="21">
        <v>0</v>
      </c>
      <c r="L791" s="21">
        <v>0</v>
      </c>
      <c r="M791" s="21">
        <v>0</v>
      </c>
      <c r="N791" s="21">
        <v>0</v>
      </c>
      <c r="O791" s="21">
        <v>0</v>
      </c>
      <c r="P791" s="21">
        <v>0</v>
      </c>
      <c r="Q791" s="76">
        <f t="shared" ref="Q791" si="1067">R791+T791</f>
        <v>0</v>
      </c>
      <c r="R791" s="21">
        <v>0</v>
      </c>
      <c r="S791" s="21">
        <v>0</v>
      </c>
      <c r="T791" s="21">
        <v>0</v>
      </c>
      <c r="U791" s="21">
        <f t="shared" ref="U791" si="1068">J791-M791</f>
        <v>100000000</v>
      </c>
      <c r="V791" s="22">
        <f t="shared" ref="V791" si="1069">M791-P791</f>
        <v>0</v>
      </c>
      <c r="W791" s="21">
        <f t="shared" ref="W791" si="1070">P791-Q791</f>
        <v>0</v>
      </c>
      <c r="X791" s="127">
        <f t="shared" ref="X791" si="1071">P791/J791</f>
        <v>0</v>
      </c>
    </row>
    <row r="792" spans="1:24" ht="21.95" customHeight="1" x14ac:dyDescent="0.2">
      <c r="A792" s="59" t="s">
        <v>272</v>
      </c>
      <c r="B792" s="60" t="s">
        <v>837</v>
      </c>
      <c r="C792" s="54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</row>
    <row r="793" spans="1:24" ht="21.95" customHeight="1" x14ac:dyDescent="0.2">
      <c r="A793" s="61" t="s">
        <v>838</v>
      </c>
      <c r="B793" s="62" t="s">
        <v>839</v>
      </c>
      <c r="C793" s="62" t="s">
        <v>48</v>
      </c>
      <c r="D793" s="21">
        <v>110000000</v>
      </c>
      <c r="E793" s="21">
        <v>0</v>
      </c>
      <c r="F793" s="21">
        <v>0</v>
      </c>
      <c r="G793" s="21">
        <v>0</v>
      </c>
      <c r="H793" s="21">
        <v>0</v>
      </c>
      <c r="I793" s="21">
        <v>0</v>
      </c>
      <c r="J793" s="21">
        <v>110000000</v>
      </c>
      <c r="K793" s="21">
        <v>0</v>
      </c>
      <c r="L793" s="21">
        <v>0</v>
      </c>
      <c r="M793" s="21">
        <v>0</v>
      </c>
      <c r="N793" s="21">
        <v>0</v>
      </c>
      <c r="O793" s="21">
        <v>0</v>
      </c>
      <c r="P793" s="21">
        <v>0</v>
      </c>
      <c r="Q793" s="76">
        <f t="shared" ref="Q793" si="1072">R793+T793</f>
        <v>0</v>
      </c>
      <c r="R793" s="21">
        <v>0</v>
      </c>
      <c r="S793" s="21">
        <v>0</v>
      </c>
      <c r="T793" s="21">
        <v>0</v>
      </c>
      <c r="U793" s="21">
        <f t="shared" ref="U793" si="1073">J793-M793</f>
        <v>110000000</v>
      </c>
      <c r="V793" s="22">
        <f t="shared" ref="V793" si="1074">M793-P793</f>
        <v>0</v>
      </c>
      <c r="W793" s="21">
        <f t="shared" ref="W793" si="1075">P793-Q793</f>
        <v>0</v>
      </c>
      <c r="X793" s="127">
        <f t="shared" ref="X793" si="1076">P793/J793</f>
        <v>0</v>
      </c>
    </row>
    <row r="794" spans="1:24" ht="21.95" customHeight="1" x14ac:dyDescent="0.2">
      <c r="A794" s="69" t="s">
        <v>1600</v>
      </c>
      <c r="B794" s="53" t="s">
        <v>172</v>
      </c>
      <c r="C794" s="62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</row>
    <row r="795" spans="1:24" ht="37.5" customHeight="1" x14ac:dyDescent="0.2">
      <c r="A795" s="59" t="s">
        <v>272</v>
      </c>
      <c r="B795" s="60" t="s">
        <v>840</v>
      </c>
      <c r="C795" s="54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</row>
    <row r="796" spans="1:24" ht="31.5" customHeight="1" x14ac:dyDescent="0.2">
      <c r="A796" s="61" t="s">
        <v>841</v>
      </c>
      <c r="B796" s="62" t="s">
        <v>842</v>
      </c>
      <c r="C796" s="62" t="s">
        <v>48</v>
      </c>
      <c r="D796" s="21">
        <v>600000000</v>
      </c>
      <c r="E796" s="21">
        <v>0</v>
      </c>
      <c r="F796" s="21">
        <v>0</v>
      </c>
      <c r="G796" s="21">
        <v>0</v>
      </c>
      <c r="H796" s="21">
        <v>0</v>
      </c>
      <c r="I796" s="21">
        <v>0</v>
      </c>
      <c r="J796" s="21">
        <v>600000000</v>
      </c>
      <c r="K796" s="21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  <c r="Q796" s="76">
        <f t="shared" ref="Q796:Q798" si="1077">R796+T796</f>
        <v>0</v>
      </c>
      <c r="R796" s="21">
        <v>0</v>
      </c>
      <c r="S796" s="21">
        <v>0</v>
      </c>
      <c r="T796" s="21">
        <v>0</v>
      </c>
      <c r="U796" s="21">
        <f t="shared" ref="U796:U798" si="1078">J796-M796</f>
        <v>600000000</v>
      </c>
      <c r="V796" s="22">
        <f t="shared" ref="V796:V798" si="1079">M796-P796</f>
        <v>0</v>
      </c>
      <c r="W796" s="21">
        <f t="shared" ref="W796:W798" si="1080">P796-Q796</f>
        <v>0</v>
      </c>
      <c r="X796" s="127">
        <f t="shared" ref="X796:X798" si="1081">P796/J796</f>
        <v>0</v>
      </c>
    </row>
    <row r="797" spans="1:24" ht="31.5" customHeight="1" x14ac:dyDescent="0.2">
      <c r="A797" s="61" t="s">
        <v>843</v>
      </c>
      <c r="B797" s="62" t="s">
        <v>844</v>
      </c>
      <c r="C797" s="62" t="s">
        <v>240</v>
      </c>
      <c r="D797" s="21">
        <v>600912530</v>
      </c>
      <c r="E797" s="21">
        <v>0</v>
      </c>
      <c r="F797" s="21">
        <v>0</v>
      </c>
      <c r="G797" s="21">
        <v>0</v>
      </c>
      <c r="H797" s="21">
        <v>0</v>
      </c>
      <c r="I797" s="21">
        <v>0</v>
      </c>
      <c r="J797" s="21">
        <v>600912530</v>
      </c>
      <c r="K797" s="21">
        <v>0</v>
      </c>
      <c r="L797" s="21">
        <v>0</v>
      </c>
      <c r="M797" s="21">
        <v>0</v>
      </c>
      <c r="N797" s="21">
        <v>0</v>
      </c>
      <c r="O797" s="21">
        <v>0</v>
      </c>
      <c r="P797" s="21">
        <v>0</v>
      </c>
      <c r="Q797" s="76">
        <f t="shared" si="1077"/>
        <v>0</v>
      </c>
      <c r="R797" s="21">
        <v>0</v>
      </c>
      <c r="S797" s="21">
        <v>0</v>
      </c>
      <c r="T797" s="21">
        <v>0</v>
      </c>
      <c r="U797" s="21">
        <f t="shared" si="1078"/>
        <v>600912530</v>
      </c>
      <c r="V797" s="22">
        <f t="shared" si="1079"/>
        <v>0</v>
      </c>
      <c r="W797" s="21">
        <f t="shared" si="1080"/>
        <v>0</v>
      </c>
      <c r="X797" s="127">
        <f t="shared" si="1081"/>
        <v>0</v>
      </c>
    </row>
    <row r="798" spans="1:24" ht="31.5" customHeight="1" x14ac:dyDescent="0.2">
      <c r="A798" s="61" t="s">
        <v>845</v>
      </c>
      <c r="B798" s="62" t="s">
        <v>846</v>
      </c>
      <c r="C798" s="62" t="s">
        <v>240</v>
      </c>
      <c r="D798" s="21">
        <v>850649274</v>
      </c>
      <c r="E798" s="21">
        <v>0</v>
      </c>
      <c r="F798" s="21">
        <v>0</v>
      </c>
      <c r="G798" s="21">
        <v>0</v>
      </c>
      <c r="H798" s="21">
        <v>0</v>
      </c>
      <c r="I798" s="21">
        <v>0</v>
      </c>
      <c r="J798" s="21">
        <v>850649274</v>
      </c>
      <c r="K798" s="21">
        <v>0</v>
      </c>
      <c r="L798" s="21">
        <v>0</v>
      </c>
      <c r="M798" s="21">
        <v>0</v>
      </c>
      <c r="N798" s="21">
        <v>0</v>
      </c>
      <c r="O798" s="21">
        <v>0</v>
      </c>
      <c r="P798" s="21">
        <v>0</v>
      </c>
      <c r="Q798" s="76">
        <f t="shared" si="1077"/>
        <v>0</v>
      </c>
      <c r="R798" s="21">
        <v>0</v>
      </c>
      <c r="S798" s="21">
        <v>0</v>
      </c>
      <c r="T798" s="21">
        <v>0</v>
      </c>
      <c r="U798" s="21">
        <f t="shared" si="1078"/>
        <v>850649274</v>
      </c>
      <c r="V798" s="22">
        <f t="shared" si="1079"/>
        <v>0</v>
      </c>
      <c r="W798" s="21">
        <f t="shared" si="1080"/>
        <v>0</v>
      </c>
      <c r="X798" s="127">
        <f t="shared" si="1081"/>
        <v>0</v>
      </c>
    </row>
    <row r="799" spans="1:24" ht="33.75" customHeight="1" x14ac:dyDescent="0.2">
      <c r="A799" s="59" t="s">
        <v>272</v>
      </c>
      <c r="B799" s="60" t="s">
        <v>847</v>
      </c>
      <c r="C799" s="54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</row>
    <row r="800" spans="1:24" ht="21.95" customHeight="1" x14ac:dyDescent="0.2">
      <c r="A800" s="61" t="s">
        <v>848</v>
      </c>
      <c r="B800" s="62" t="s">
        <v>849</v>
      </c>
      <c r="C800" s="62" t="s">
        <v>48</v>
      </c>
      <c r="D800" s="21">
        <v>200000000</v>
      </c>
      <c r="E800" s="21">
        <v>0</v>
      </c>
      <c r="F800" s="21">
        <v>0</v>
      </c>
      <c r="G800" s="21">
        <v>0</v>
      </c>
      <c r="H800" s="21">
        <v>0</v>
      </c>
      <c r="I800" s="21">
        <v>0</v>
      </c>
      <c r="J800" s="21">
        <v>200000000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76">
        <f t="shared" ref="Q800" si="1082">R800+T800</f>
        <v>0</v>
      </c>
      <c r="R800" s="21">
        <v>0</v>
      </c>
      <c r="S800" s="21">
        <v>0</v>
      </c>
      <c r="T800" s="21">
        <v>0</v>
      </c>
      <c r="U800" s="21">
        <f t="shared" ref="U800" si="1083">J800-M800</f>
        <v>200000000</v>
      </c>
      <c r="V800" s="22">
        <f t="shared" ref="V800" si="1084">M800-P800</f>
        <v>0</v>
      </c>
      <c r="W800" s="21">
        <f t="shared" ref="W800" si="1085">P800-Q800</f>
        <v>0</v>
      </c>
      <c r="X800" s="127">
        <f t="shared" ref="X800" si="1086">P800/J800</f>
        <v>0</v>
      </c>
    </row>
    <row r="801" spans="1:24" ht="22.5" customHeight="1" x14ac:dyDescent="0.2">
      <c r="A801" s="57" t="s">
        <v>1585</v>
      </c>
      <c r="B801" s="72" t="s">
        <v>178</v>
      </c>
      <c r="C801" s="62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</row>
    <row r="802" spans="1:24" ht="30" customHeight="1" x14ac:dyDescent="0.2">
      <c r="A802" s="57" t="s">
        <v>1587</v>
      </c>
      <c r="B802" s="60" t="s">
        <v>188</v>
      </c>
      <c r="C802" s="62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</row>
    <row r="803" spans="1:24" ht="21.95" customHeight="1" x14ac:dyDescent="0.2">
      <c r="A803" s="59" t="s">
        <v>272</v>
      </c>
      <c r="B803" s="60" t="s">
        <v>850</v>
      </c>
      <c r="C803" s="54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</row>
    <row r="804" spans="1:24" ht="21.95" customHeight="1" x14ac:dyDescent="0.2">
      <c r="A804" s="61" t="s">
        <v>851</v>
      </c>
      <c r="B804" s="62" t="s">
        <v>852</v>
      </c>
      <c r="C804" s="62" t="s">
        <v>48</v>
      </c>
      <c r="D804" s="21">
        <v>220000000</v>
      </c>
      <c r="E804" s="21">
        <v>0</v>
      </c>
      <c r="F804" s="21">
        <v>0</v>
      </c>
      <c r="G804" s="21">
        <v>0</v>
      </c>
      <c r="H804" s="21">
        <v>0</v>
      </c>
      <c r="I804" s="21">
        <v>0</v>
      </c>
      <c r="J804" s="21">
        <v>220000000</v>
      </c>
      <c r="K804" s="21">
        <v>0</v>
      </c>
      <c r="L804" s="21">
        <v>0</v>
      </c>
      <c r="M804" s="21">
        <v>152400000</v>
      </c>
      <c r="N804" s="21">
        <v>0</v>
      </c>
      <c r="O804" s="21">
        <v>0</v>
      </c>
      <c r="P804" s="21">
        <v>152400000</v>
      </c>
      <c r="Q804" s="76">
        <f t="shared" ref="Q804" si="1087">R804+T804</f>
        <v>4246667</v>
      </c>
      <c r="R804" s="21">
        <v>0</v>
      </c>
      <c r="S804" s="21">
        <v>4246667</v>
      </c>
      <c r="T804" s="21">
        <v>4246667</v>
      </c>
      <c r="U804" s="21">
        <f t="shared" ref="U804" si="1088">J804-M804</f>
        <v>67600000</v>
      </c>
      <c r="V804" s="22">
        <f t="shared" ref="V804" si="1089">M804-P804</f>
        <v>0</v>
      </c>
      <c r="W804" s="21">
        <f t="shared" ref="W804" si="1090">P804-Q804</f>
        <v>148153333</v>
      </c>
      <c r="X804" s="127">
        <f t="shared" ref="X804" si="1091">P804/J804</f>
        <v>0.69272727272727275</v>
      </c>
    </row>
    <row r="805" spans="1:24" ht="38.25" customHeight="1" x14ac:dyDescent="0.2">
      <c r="A805" s="59" t="s">
        <v>272</v>
      </c>
      <c r="B805" s="60" t="s">
        <v>853</v>
      </c>
      <c r="C805" s="54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117"/>
    </row>
    <row r="806" spans="1:24" ht="21.95" customHeight="1" x14ac:dyDescent="0.2">
      <c r="A806" s="61" t="s">
        <v>854</v>
      </c>
      <c r="B806" s="62" t="s">
        <v>852</v>
      </c>
      <c r="C806" s="62" t="s">
        <v>48</v>
      </c>
      <c r="D806" s="21">
        <v>630000000</v>
      </c>
      <c r="E806" s="21">
        <v>0</v>
      </c>
      <c r="F806" s="21">
        <v>0</v>
      </c>
      <c r="G806" s="21">
        <v>0</v>
      </c>
      <c r="H806" s="21">
        <v>67000000</v>
      </c>
      <c r="I806" s="21">
        <f>E806-F806+G806-H806</f>
        <v>-67000000</v>
      </c>
      <c r="J806" s="21">
        <f>D806+I806</f>
        <v>563000000</v>
      </c>
      <c r="K806" s="21">
        <v>0</v>
      </c>
      <c r="L806" s="21">
        <v>0</v>
      </c>
      <c r="M806" s="21">
        <v>0</v>
      </c>
      <c r="N806" s="21">
        <v>0</v>
      </c>
      <c r="O806" s="21">
        <v>0</v>
      </c>
      <c r="P806" s="21">
        <v>0</v>
      </c>
      <c r="Q806" s="76">
        <f t="shared" ref="Q806" si="1092">R806+T806</f>
        <v>0</v>
      </c>
      <c r="R806" s="21">
        <v>0</v>
      </c>
      <c r="S806" s="21">
        <v>0</v>
      </c>
      <c r="T806" s="21">
        <v>0</v>
      </c>
      <c r="U806" s="21">
        <f t="shared" ref="U806" si="1093">J806-M806</f>
        <v>563000000</v>
      </c>
      <c r="V806" s="22">
        <f t="shared" ref="V806" si="1094">M806-P806</f>
        <v>0</v>
      </c>
      <c r="W806" s="21">
        <f t="shared" ref="W806" si="1095">P806-Q806</f>
        <v>0</v>
      </c>
      <c r="X806" s="127">
        <f t="shared" ref="X806" si="1096">P806/J806</f>
        <v>0</v>
      </c>
    </row>
    <row r="807" spans="1:24" ht="21.95" customHeight="1" x14ac:dyDescent="0.2">
      <c r="A807" s="59" t="s">
        <v>272</v>
      </c>
      <c r="B807" s="60" t="s">
        <v>855</v>
      </c>
      <c r="C807" s="54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117"/>
    </row>
    <row r="808" spans="1:24" ht="21.95" customHeight="1" x14ac:dyDescent="0.2">
      <c r="A808" s="61" t="s">
        <v>856</v>
      </c>
      <c r="B808" s="62" t="s">
        <v>852</v>
      </c>
      <c r="C808" s="62" t="s">
        <v>48</v>
      </c>
      <c r="D808" s="21">
        <v>278000000</v>
      </c>
      <c r="E808" s="21">
        <v>0</v>
      </c>
      <c r="F808" s="21">
        <v>0</v>
      </c>
      <c r="G808" s="21">
        <v>0</v>
      </c>
      <c r="H808" s="21">
        <v>0</v>
      </c>
      <c r="I808" s="21">
        <v>0</v>
      </c>
      <c r="J808" s="21">
        <v>278000000</v>
      </c>
      <c r="K808" s="21">
        <v>0</v>
      </c>
      <c r="L808" s="21">
        <v>32700283</v>
      </c>
      <c r="M808" s="21">
        <v>230700283</v>
      </c>
      <c r="N808" s="21">
        <v>0</v>
      </c>
      <c r="O808" s="21">
        <v>1978428</v>
      </c>
      <c r="P808" s="21">
        <v>199978428</v>
      </c>
      <c r="Q808" s="76">
        <f t="shared" ref="Q808" si="1097">R808+T808</f>
        <v>14278428</v>
      </c>
      <c r="R808" s="21">
        <v>0</v>
      </c>
      <c r="S808" s="21">
        <v>14278428</v>
      </c>
      <c r="T808" s="21">
        <v>14278428</v>
      </c>
      <c r="U808" s="21">
        <f t="shared" ref="U808" si="1098">J808-M808</f>
        <v>47299717</v>
      </c>
      <c r="V808" s="22">
        <f t="shared" ref="V808" si="1099">M808-P808</f>
        <v>30721855</v>
      </c>
      <c r="W808" s="21">
        <f t="shared" ref="W808" si="1100">P808-Q808</f>
        <v>185700000</v>
      </c>
      <c r="X808" s="127">
        <f t="shared" ref="X808" si="1101">P808/J808</f>
        <v>0.71934686330935249</v>
      </c>
    </row>
    <row r="809" spans="1:24" ht="21.95" customHeight="1" x14ac:dyDescent="0.2">
      <c r="A809" s="59" t="s">
        <v>272</v>
      </c>
      <c r="B809" s="60" t="s">
        <v>857</v>
      </c>
      <c r="C809" s="54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117"/>
    </row>
    <row r="810" spans="1:24" ht="21.95" customHeight="1" x14ac:dyDescent="0.2">
      <c r="A810" s="61" t="s">
        <v>858</v>
      </c>
      <c r="B810" s="62" t="s">
        <v>852</v>
      </c>
      <c r="C810" s="62" t="s">
        <v>48</v>
      </c>
      <c r="D810" s="21">
        <v>150000000</v>
      </c>
      <c r="E810" s="21">
        <v>0</v>
      </c>
      <c r="F810" s="21">
        <v>0</v>
      </c>
      <c r="G810" s="21">
        <v>0</v>
      </c>
      <c r="H810" s="21">
        <v>0</v>
      </c>
      <c r="I810" s="21">
        <v>0</v>
      </c>
      <c r="J810" s="21">
        <v>150000000</v>
      </c>
      <c r="K810" s="21">
        <v>0</v>
      </c>
      <c r="L810" s="21">
        <v>0</v>
      </c>
      <c r="M810" s="21">
        <v>75000000</v>
      </c>
      <c r="N810" s="21">
        <v>0</v>
      </c>
      <c r="O810" s="21">
        <v>0</v>
      </c>
      <c r="P810" s="21">
        <v>75000000</v>
      </c>
      <c r="Q810" s="76">
        <f t="shared" ref="Q810" si="1102">R810+T810</f>
        <v>2400000</v>
      </c>
      <c r="R810" s="21">
        <v>0</v>
      </c>
      <c r="S810" s="21">
        <v>2400000</v>
      </c>
      <c r="T810" s="21">
        <v>2400000</v>
      </c>
      <c r="U810" s="21">
        <f t="shared" ref="U810" si="1103">J810-M810</f>
        <v>75000000</v>
      </c>
      <c r="V810" s="22">
        <f t="shared" ref="V810" si="1104">M810-P810</f>
        <v>0</v>
      </c>
      <c r="W810" s="21">
        <f t="shared" ref="W810" si="1105">P810-Q810</f>
        <v>72600000</v>
      </c>
      <c r="X810" s="127">
        <f t="shared" ref="X810" si="1106">P810/J810</f>
        <v>0.5</v>
      </c>
    </row>
    <row r="811" spans="1:24" ht="21.95" customHeight="1" x14ac:dyDescent="0.2">
      <c r="A811" s="59" t="s">
        <v>272</v>
      </c>
      <c r="B811" s="60" t="s">
        <v>859</v>
      </c>
      <c r="C811" s="54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117"/>
    </row>
    <row r="812" spans="1:24" ht="21.95" customHeight="1" x14ac:dyDescent="0.2">
      <c r="A812" s="61" t="s">
        <v>860</v>
      </c>
      <c r="B812" s="62" t="s">
        <v>852</v>
      </c>
      <c r="C812" s="62" t="s">
        <v>48</v>
      </c>
      <c r="D812" s="21">
        <v>857000000</v>
      </c>
      <c r="E812" s="21">
        <v>0</v>
      </c>
      <c r="F812" s="21">
        <v>0</v>
      </c>
      <c r="G812" s="21">
        <v>0</v>
      </c>
      <c r="H812" s="21">
        <v>0</v>
      </c>
      <c r="I812" s="21">
        <v>0</v>
      </c>
      <c r="J812" s="21">
        <v>857000000</v>
      </c>
      <c r="K812" s="21">
        <v>0</v>
      </c>
      <c r="L812" s="21">
        <v>0</v>
      </c>
      <c r="M812" s="21">
        <v>229200000</v>
      </c>
      <c r="N812" s="21">
        <v>0</v>
      </c>
      <c r="O812" s="21">
        <v>0</v>
      </c>
      <c r="P812" s="21">
        <v>229200000</v>
      </c>
      <c r="Q812" s="76">
        <f t="shared" ref="Q812" si="1107">R812+T812</f>
        <v>6480001</v>
      </c>
      <c r="R812" s="21">
        <v>300000</v>
      </c>
      <c r="S812" s="21">
        <v>6180001</v>
      </c>
      <c r="T812" s="21">
        <v>6180001</v>
      </c>
      <c r="U812" s="21">
        <f t="shared" ref="U812" si="1108">J812-M812</f>
        <v>627800000</v>
      </c>
      <c r="V812" s="22">
        <f t="shared" ref="V812" si="1109">M812-P812</f>
        <v>0</v>
      </c>
      <c r="W812" s="21">
        <f t="shared" ref="W812" si="1110">P812-Q812</f>
        <v>222719999</v>
      </c>
      <c r="X812" s="127">
        <f t="shared" ref="X812" si="1111">P812/J812</f>
        <v>0.26744457409568262</v>
      </c>
    </row>
    <row r="813" spans="1:24" ht="21.95" customHeight="1" x14ac:dyDescent="0.2">
      <c r="A813" s="59" t="s">
        <v>272</v>
      </c>
      <c r="B813" s="60" t="s">
        <v>861</v>
      </c>
      <c r="C813" s="54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117"/>
    </row>
    <row r="814" spans="1:24" ht="21.95" customHeight="1" x14ac:dyDescent="0.2">
      <c r="A814" s="61" t="s">
        <v>862</v>
      </c>
      <c r="B814" s="62" t="s">
        <v>852</v>
      </c>
      <c r="C814" s="62" t="s">
        <v>48</v>
      </c>
      <c r="D814" s="21">
        <v>20000000</v>
      </c>
      <c r="E814" s="21">
        <v>0</v>
      </c>
      <c r="F814" s="21">
        <v>0</v>
      </c>
      <c r="G814" s="21">
        <v>0</v>
      </c>
      <c r="H814" s="21">
        <v>0</v>
      </c>
      <c r="I814" s="21">
        <v>0</v>
      </c>
      <c r="J814" s="21">
        <v>20000000</v>
      </c>
      <c r="K814" s="21">
        <v>0</v>
      </c>
      <c r="L814" s="21">
        <v>20000000</v>
      </c>
      <c r="M814" s="21">
        <v>20000000</v>
      </c>
      <c r="N814" s="21">
        <v>0</v>
      </c>
      <c r="O814" s="21">
        <v>0</v>
      </c>
      <c r="P814" s="21">
        <v>0</v>
      </c>
      <c r="Q814" s="76">
        <f t="shared" ref="Q814" si="1112">R814+T814</f>
        <v>0</v>
      </c>
      <c r="R814" s="21">
        <v>0</v>
      </c>
      <c r="S814" s="21">
        <v>0</v>
      </c>
      <c r="T814" s="21">
        <v>0</v>
      </c>
      <c r="U814" s="21">
        <f t="shared" ref="U814" si="1113">J814-M814</f>
        <v>0</v>
      </c>
      <c r="V814" s="22">
        <f t="shared" ref="V814" si="1114">M814-P814</f>
        <v>20000000</v>
      </c>
      <c r="W814" s="21">
        <f t="shared" ref="W814" si="1115">P814-Q814</f>
        <v>0</v>
      </c>
      <c r="X814" s="127">
        <f t="shared" ref="X814" si="1116">P814/J814</f>
        <v>0</v>
      </c>
    </row>
    <row r="815" spans="1:24" ht="21.95" customHeight="1" x14ac:dyDescent="0.2">
      <c r="A815" s="59" t="s">
        <v>272</v>
      </c>
      <c r="B815" s="60" t="s">
        <v>863</v>
      </c>
      <c r="C815" s="54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117"/>
    </row>
    <row r="816" spans="1:24" ht="21.95" customHeight="1" x14ac:dyDescent="0.2">
      <c r="A816" s="61" t="s">
        <v>864</v>
      </c>
      <c r="B816" s="62" t="s">
        <v>852</v>
      </c>
      <c r="C816" s="62" t="s">
        <v>48</v>
      </c>
      <c r="D816" s="21">
        <v>670000000</v>
      </c>
      <c r="E816" s="21">
        <v>0</v>
      </c>
      <c r="F816" s="21">
        <v>0</v>
      </c>
      <c r="G816" s="21">
        <v>0</v>
      </c>
      <c r="H816" s="21">
        <v>0</v>
      </c>
      <c r="I816" s="21">
        <v>0</v>
      </c>
      <c r="J816" s="21">
        <v>670000000</v>
      </c>
      <c r="K816" s="21">
        <v>0</v>
      </c>
      <c r="L816" s="21">
        <v>0</v>
      </c>
      <c r="M816" s="21">
        <v>148200000</v>
      </c>
      <c r="N816" s="21">
        <v>0</v>
      </c>
      <c r="O816" s="21">
        <v>0</v>
      </c>
      <c r="P816" s="21">
        <v>148200000</v>
      </c>
      <c r="Q816" s="76">
        <f t="shared" ref="Q816:Q817" si="1117">R816+T816</f>
        <v>4630000</v>
      </c>
      <c r="R816" s="21">
        <v>333333</v>
      </c>
      <c r="S816" s="21">
        <v>4296667</v>
      </c>
      <c r="T816" s="21">
        <v>4296667</v>
      </c>
      <c r="U816" s="21">
        <f t="shared" ref="U816:U817" si="1118">J816-M816</f>
        <v>521800000</v>
      </c>
      <c r="V816" s="22">
        <f t="shared" ref="V816:V817" si="1119">M816-P816</f>
        <v>0</v>
      </c>
      <c r="W816" s="21">
        <f t="shared" ref="W816:W817" si="1120">P816-Q816</f>
        <v>143570000</v>
      </c>
      <c r="X816" s="127">
        <f t="shared" ref="X816:X817" si="1121">P816/J816</f>
        <v>0.22119402985074627</v>
      </c>
    </row>
    <row r="817" spans="1:24" ht="21.95" customHeight="1" x14ac:dyDescent="0.2">
      <c r="A817" s="61" t="s">
        <v>865</v>
      </c>
      <c r="B817" s="62" t="s">
        <v>852</v>
      </c>
      <c r="C817" s="62" t="s">
        <v>48</v>
      </c>
      <c r="D817" s="21">
        <v>250000000</v>
      </c>
      <c r="E817" s="21">
        <v>0</v>
      </c>
      <c r="F817" s="21">
        <v>0</v>
      </c>
      <c r="G817" s="21">
        <v>0</v>
      </c>
      <c r="H817" s="21">
        <v>0</v>
      </c>
      <c r="I817" s="21">
        <v>0</v>
      </c>
      <c r="J817" s="21">
        <v>250000000</v>
      </c>
      <c r="K817" s="21">
        <v>0</v>
      </c>
      <c r="L817" s="21">
        <v>0</v>
      </c>
      <c r="M817" s="21">
        <v>0</v>
      </c>
      <c r="N817" s="21">
        <v>0</v>
      </c>
      <c r="O817" s="21">
        <v>0</v>
      </c>
      <c r="P817" s="21">
        <v>0</v>
      </c>
      <c r="Q817" s="76">
        <f t="shared" si="1117"/>
        <v>0</v>
      </c>
      <c r="R817" s="21">
        <v>0</v>
      </c>
      <c r="S817" s="21">
        <v>0</v>
      </c>
      <c r="T817" s="21">
        <v>0</v>
      </c>
      <c r="U817" s="21">
        <f t="shared" si="1118"/>
        <v>250000000</v>
      </c>
      <c r="V817" s="22">
        <f t="shared" si="1119"/>
        <v>0</v>
      </c>
      <c r="W817" s="21">
        <f t="shared" si="1120"/>
        <v>0</v>
      </c>
      <c r="X817" s="127">
        <f t="shared" si="1121"/>
        <v>0</v>
      </c>
    </row>
    <row r="818" spans="1:24" ht="21.95" customHeight="1" x14ac:dyDescent="0.2">
      <c r="A818" s="59" t="s">
        <v>272</v>
      </c>
      <c r="B818" s="60" t="s">
        <v>866</v>
      </c>
      <c r="C818" s="54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117"/>
    </row>
    <row r="819" spans="1:24" ht="21.95" customHeight="1" x14ac:dyDescent="0.2">
      <c r="A819" s="61" t="s">
        <v>867</v>
      </c>
      <c r="B819" s="62" t="s">
        <v>852</v>
      </c>
      <c r="C819" s="62" t="s">
        <v>48</v>
      </c>
      <c r="D819" s="21">
        <v>530000000</v>
      </c>
      <c r="E819" s="21">
        <v>0</v>
      </c>
      <c r="F819" s="21">
        <v>0</v>
      </c>
      <c r="G819" s="21">
        <v>0</v>
      </c>
      <c r="H819" s="21">
        <v>0</v>
      </c>
      <c r="I819" s="21">
        <v>0</v>
      </c>
      <c r="J819" s="21">
        <v>530000000</v>
      </c>
      <c r="K819" s="21">
        <v>0</v>
      </c>
      <c r="L819" s="21">
        <v>0</v>
      </c>
      <c r="M819" s="21">
        <v>350460890.36000001</v>
      </c>
      <c r="N819" s="21">
        <v>0</v>
      </c>
      <c r="O819" s="21">
        <v>0</v>
      </c>
      <c r="P819" s="21">
        <v>350460890.36000001</v>
      </c>
      <c r="Q819" s="76">
        <f t="shared" ref="Q819" si="1122">R819+T819</f>
        <v>12687559.359999999</v>
      </c>
      <c r="R819" s="21">
        <v>540000</v>
      </c>
      <c r="S819" s="21">
        <v>12086669</v>
      </c>
      <c r="T819" s="21">
        <v>12147559.359999999</v>
      </c>
      <c r="U819" s="21">
        <f t="shared" ref="U819" si="1123">J819-M819</f>
        <v>179539109.63999999</v>
      </c>
      <c r="V819" s="22">
        <f t="shared" ref="V819" si="1124">M819-P819</f>
        <v>0</v>
      </c>
      <c r="W819" s="21">
        <f t="shared" ref="W819" si="1125">P819-Q819</f>
        <v>337773331</v>
      </c>
      <c r="X819" s="127">
        <f t="shared" ref="X819" si="1126">P819/J819</f>
        <v>0.66124696294339624</v>
      </c>
    </row>
    <row r="820" spans="1:24" ht="21.95" customHeight="1" x14ac:dyDescent="0.2">
      <c r="A820" s="59" t="s">
        <v>272</v>
      </c>
      <c r="B820" s="60" t="s">
        <v>868</v>
      </c>
      <c r="C820" s="54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117"/>
    </row>
    <row r="821" spans="1:24" ht="21.95" customHeight="1" x14ac:dyDescent="0.2">
      <c r="A821" s="61" t="s">
        <v>869</v>
      </c>
      <c r="B821" s="62" t="s">
        <v>852</v>
      </c>
      <c r="C821" s="62" t="s">
        <v>48</v>
      </c>
      <c r="D821" s="21">
        <v>150000000</v>
      </c>
      <c r="E821" s="21">
        <v>0</v>
      </c>
      <c r="F821" s="21">
        <v>0</v>
      </c>
      <c r="G821" s="21">
        <v>0</v>
      </c>
      <c r="H821" s="21">
        <v>0</v>
      </c>
      <c r="I821" s="21">
        <v>0</v>
      </c>
      <c r="J821" s="21">
        <v>150000000</v>
      </c>
      <c r="K821" s="21">
        <v>0</v>
      </c>
      <c r="L821" s="21">
        <v>0</v>
      </c>
      <c r="M821" s="21">
        <v>0</v>
      </c>
      <c r="N821" s="21">
        <v>0</v>
      </c>
      <c r="O821" s="21">
        <v>0</v>
      </c>
      <c r="P821" s="21">
        <v>0</v>
      </c>
      <c r="Q821" s="76">
        <f t="shared" ref="Q821" si="1127">R821+T821</f>
        <v>0</v>
      </c>
      <c r="R821" s="21">
        <v>0</v>
      </c>
      <c r="S821" s="21">
        <v>0</v>
      </c>
      <c r="T821" s="21">
        <v>0</v>
      </c>
      <c r="U821" s="21">
        <f t="shared" ref="U821" si="1128">J821-M821</f>
        <v>150000000</v>
      </c>
      <c r="V821" s="22">
        <f t="shared" ref="V821" si="1129">M821-P821</f>
        <v>0</v>
      </c>
      <c r="W821" s="21">
        <f t="shared" ref="W821" si="1130">P821-Q821</f>
        <v>0</v>
      </c>
      <c r="X821" s="127">
        <f t="shared" ref="X821" si="1131">P821/J821</f>
        <v>0</v>
      </c>
    </row>
    <row r="822" spans="1:24" ht="34.5" customHeight="1" x14ac:dyDescent="0.2">
      <c r="A822" s="59" t="s">
        <v>272</v>
      </c>
      <c r="B822" s="60" t="s">
        <v>870</v>
      </c>
      <c r="C822" s="54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117"/>
    </row>
    <row r="823" spans="1:24" ht="29.25" customHeight="1" x14ac:dyDescent="0.2">
      <c r="A823" s="61" t="s">
        <v>871</v>
      </c>
      <c r="B823" s="62" t="s">
        <v>872</v>
      </c>
      <c r="C823" s="62" t="s">
        <v>240</v>
      </c>
      <c r="D823" s="21">
        <v>489890850</v>
      </c>
      <c r="E823" s="21">
        <v>0</v>
      </c>
      <c r="F823" s="21">
        <v>0</v>
      </c>
      <c r="G823" s="21">
        <v>0</v>
      </c>
      <c r="H823" s="21">
        <v>0</v>
      </c>
      <c r="I823" s="21">
        <v>0</v>
      </c>
      <c r="J823" s="21">
        <v>489890850</v>
      </c>
      <c r="K823" s="21">
        <v>0</v>
      </c>
      <c r="L823" s="21">
        <v>0</v>
      </c>
      <c r="M823" s="21">
        <v>465000000</v>
      </c>
      <c r="N823" s="21">
        <v>0</v>
      </c>
      <c r="O823" s="21">
        <v>0</v>
      </c>
      <c r="P823" s="21">
        <v>465000000</v>
      </c>
      <c r="Q823" s="76">
        <f t="shared" ref="Q823:Q839" si="1132">R823+T823</f>
        <v>16513332</v>
      </c>
      <c r="R823" s="21">
        <v>933333</v>
      </c>
      <c r="S823" s="21">
        <v>15579999</v>
      </c>
      <c r="T823" s="21">
        <v>15579999</v>
      </c>
      <c r="U823" s="21">
        <f t="shared" ref="U823" si="1133">J823-M823</f>
        <v>24890850</v>
      </c>
      <c r="V823" s="22">
        <f t="shared" ref="V823" si="1134">M823-P823</f>
        <v>0</v>
      </c>
      <c r="W823" s="21">
        <f t="shared" ref="W823" si="1135">P823-Q823</f>
        <v>448486668</v>
      </c>
      <c r="X823" s="127">
        <f t="shared" ref="X823" si="1136">P823/J823</f>
        <v>0.94919102898125163</v>
      </c>
    </row>
    <row r="824" spans="1:24" ht="38.25" customHeight="1" x14ac:dyDescent="0.2">
      <c r="A824" s="59" t="s">
        <v>272</v>
      </c>
      <c r="B824" s="60" t="s">
        <v>873</v>
      </c>
      <c r="C824" s="54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76">
        <f t="shared" si="1132"/>
        <v>0</v>
      </c>
      <c r="R824" s="21"/>
      <c r="S824" s="21"/>
      <c r="T824" s="21"/>
      <c r="U824" s="21"/>
      <c r="V824" s="21"/>
      <c r="W824" s="21"/>
      <c r="X824" s="117"/>
    </row>
    <row r="825" spans="1:24" ht="27.75" customHeight="1" x14ac:dyDescent="0.2">
      <c r="A825" s="61" t="s">
        <v>874</v>
      </c>
      <c r="B825" s="62" t="s">
        <v>852</v>
      </c>
      <c r="C825" s="62" t="s">
        <v>48</v>
      </c>
      <c r="D825" s="21">
        <v>200000000</v>
      </c>
      <c r="E825" s="21">
        <v>0</v>
      </c>
      <c r="F825" s="21">
        <v>0</v>
      </c>
      <c r="G825" s="21">
        <v>0</v>
      </c>
      <c r="H825" s="21">
        <v>0</v>
      </c>
      <c r="I825" s="21">
        <v>0</v>
      </c>
      <c r="J825" s="21">
        <v>200000000</v>
      </c>
      <c r="K825" s="21">
        <v>0</v>
      </c>
      <c r="L825" s="21">
        <v>16417000</v>
      </c>
      <c r="M825" s="21">
        <v>16417000</v>
      </c>
      <c r="N825" s="21">
        <v>0</v>
      </c>
      <c r="O825" s="21">
        <v>13863000</v>
      </c>
      <c r="P825" s="21">
        <v>13863000</v>
      </c>
      <c r="Q825" s="76">
        <f t="shared" si="1132"/>
        <v>0</v>
      </c>
      <c r="R825" s="21">
        <v>0</v>
      </c>
      <c r="S825" s="21">
        <v>0</v>
      </c>
      <c r="T825" s="21">
        <v>0</v>
      </c>
      <c r="U825" s="21">
        <f t="shared" ref="U825" si="1137">J825-M825</f>
        <v>183583000</v>
      </c>
      <c r="V825" s="22">
        <f t="shared" ref="V825" si="1138">M825-P825</f>
        <v>2554000</v>
      </c>
      <c r="W825" s="21">
        <f t="shared" ref="W825" si="1139">P825-Q825</f>
        <v>13863000</v>
      </c>
      <c r="X825" s="127">
        <f t="shared" ref="X825" si="1140">P825/J825</f>
        <v>6.9315000000000002E-2</v>
      </c>
    </row>
    <row r="826" spans="1:24" ht="28.5" customHeight="1" x14ac:dyDescent="0.2">
      <c r="A826" s="59" t="s">
        <v>272</v>
      </c>
      <c r="B826" s="60" t="s">
        <v>875</v>
      </c>
      <c r="C826" s="54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76"/>
      <c r="R826" s="21"/>
      <c r="S826" s="21"/>
      <c r="T826" s="21"/>
      <c r="U826" s="21"/>
      <c r="V826" s="21"/>
      <c r="W826" s="21"/>
      <c r="X826" s="117"/>
    </row>
    <row r="827" spans="1:24" ht="21.95" customHeight="1" x14ac:dyDescent="0.2">
      <c r="A827" s="61" t="s">
        <v>876</v>
      </c>
      <c r="B827" s="62" t="s">
        <v>872</v>
      </c>
      <c r="C827" s="62" t="s">
        <v>240</v>
      </c>
      <c r="D827" s="21">
        <v>1200000000</v>
      </c>
      <c r="E827" s="21">
        <v>0</v>
      </c>
      <c r="F827" s="21">
        <v>0</v>
      </c>
      <c r="G827" s="21">
        <v>0</v>
      </c>
      <c r="H827" s="21">
        <v>0</v>
      </c>
      <c r="I827" s="21">
        <v>0</v>
      </c>
      <c r="J827" s="21">
        <v>1200000000</v>
      </c>
      <c r="K827" s="21">
        <v>0</v>
      </c>
      <c r="L827" s="21">
        <v>0</v>
      </c>
      <c r="M827" s="21">
        <v>1161962178</v>
      </c>
      <c r="N827" s="21">
        <v>0</v>
      </c>
      <c r="O827" s="21">
        <v>0</v>
      </c>
      <c r="P827" s="21">
        <v>1161962178</v>
      </c>
      <c r="Q827" s="76">
        <f t="shared" si="1132"/>
        <v>84452550</v>
      </c>
      <c r="R827" s="21">
        <v>0</v>
      </c>
      <c r="S827" s="21">
        <v>84452550</v>
      </c>
      <c r="T827" s="21">
        <v>84452550</v>
      </c>
      <c r="U827" s="21">
        <f t="shared" ref="U827:U829" si="1141">J827-M827</f>
        <v>38037822</v>
      </c>
      <c r="V827" s="22">
        <f t="shared" ref="V827:V829" si="1142">M827-P827</f>
        <v>0</v>
      </c>
      <c r="W827" s="21">
        <f t="shared" ref="W827:W829" si="1143">P827-Q827</f>
        <v>1077509628</v>
      </c>
      <c r="X827" s="127">
        <f t="shared" ref="X827:X829" si="1144">P827/J827</f>
        <v>0.96830181500000001</v>
      </c>
    </row>
    <row r="828" spans="1:24" ht="21.95" customHeight="1" x14ac:dyDescent="0.2">
      <c r="A828" s="61" t="s">
        <v>877</v>
      </c>
      <c r="B828" s="62" t="s">
        <v>878</v>
      </c>
      <c r="C828" s="62" t="s">
        <v>305</v>
      </c>
      <c r="D828" s="21">
        <v>59517822</v>
      </c>
      <c r="E828" s="21">
        <v>0</v>
      </c>
      <c r="F828" s="21">
        <v>0</v>
      </c>
      <c r="G828" s="21">
        <v>0</v>
      </c>
      <c r="H828" s="21">
        <v>0</v>
      </c>
      <c r="I828" s="21">
        <v>0</v>
      </c>
      <c r="J828" s="21">
        <v>59517822</v>
      </c>
      <c r="K828" s="21">
        <v>0</v>
      </c>
      <c r="L828" s="21">
        <v>0</v>
      </c>
      <c r="M828" s="21">
        <v>0</v>
      </c>
      <c r="N828" s="21">
        <v>0</v>
      </c>
      <c r="O828" s="21">
        <v>0</v>
      </c>
      <c r="P828" s="21">
        <v>0</v>
      </c>
      <c r="Q828" s="76">
        <f t="shared" si="1132"/>
        <v>0</v>
      </c>
      <c r="R828" s="21">
        <v>0</v>
      </c>
      <c r="S828" s="21">
        <v>0</v>
      </c>
      <c r="T828" s="21">
        <v>0</v>
      </c>
      <c r="U828" s="21">
        <f t="shared" si="1141"/>
        <v>59517822</v>
      </c>
      <c r="V828" s="22">
        <f t="shared" si="1142"/>
        <v>0</v>
      </c>
      <c r="W828" s="21">
        <f t="shared" si="1143"/>
        <v>0</v>
      </c>
      <c r="X828" s="127">
        <f t="shared" si="1144"/>
        <v>0</v>
      </c>
    </row>
    <row r="829" spans="1:24" ht="21.95" customHeight="1" x14ac:dyDescent="0.2">
      <c r="A829" s="61" t="s">
        <v>879</v>
      </c>
      <c r="B829" s="62" t="s">
        <v>880</v>
      </c>
      <c r="C829" s="62" t="s">
        <v>48</v>
      </c>
      <c r="D829" s="21">
        <v>600000000</v>
      </c>
      <c r="E829" s="21">
        <v>0</v>
      </c>
      <c r="F829" s="21">
        <v>0</v>
      </c>
      <c r="G829" s="21">
        <v>0</v>
      </c>
      <c r="H829" s="21">
        <v>0</v>
      </c>
      <c r="I829" s="21">
        <v>0</v>
      </c>
      <c r="J829" s="21">
        <v>600000000</v>
      </c>
      <c r="K829" s="21">
        <v>0</v>
      </c>
      <c r="L829" s="21">
        <v>0</v>
      </c>
      <c r="M829" s="21">
        <v>0</v>
      </c>
      <c r="N829" s="21">
        <v>0</v>
      </c>
      <c r="O829" s="21">
        <v>0</v>
      </c>
      <c r="P829" s="21">
        <v>0</v>
      </c>
      <c r="Q829" s="76">
        <f t="shared" si="1132"/>
        <v>0</v>
      </c>
      <c r="R829" s="21">
        <v>0</v>
      </c>
      <c r="S829" s="21">
        <v>0</v>
      </c>
      <c r="T829" s="21">
        <v>0</v>
      </c>
      <c r="U829" s="21">
        <f t="shared" si="1141"/>
        <v>600000000</v>
      </c>
      <c r="V829" s="22">
        <f t="shared" si="1142"/>
        <v>0</v>
      </c>
      <c r="W829" s="21">
        <f t="shared" si="1143"/>
        <v>0</v>
      </c>
      <c r="X829" s="127">
        <f t="shared" si="1144"/>
        <v>0</v>
      </c>
    </row>
    <row r="830" spans="1:24" ht="21.95" customHeight="1" x14ac:dyDescent="0.2">
      <c r="A830" s="59" t="s">
        <v>272</v>
      </c>
      <c r="B830" s="60" t="s">
        <v>881</v>
      </c>
      <c r="C830" s="54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76"/>
      <c r="R830" s="21"/>
      <c r="S830" s="21"/>
      <c r="T830" s="21"/>
      <c r="U830" s="21"/>
      <c r="V830" s="21"/>
      <c r="W830" s="21"/>
      <c r="X830" s="117"/>
    </row>
    <row r="831" spans="1:24" ht="21.95" customHeight="1" x14ac:dyDescent="0.2">
      <c r="A831" s="61" t="s">
        <v>882</v>
      </c>
      <c r="B831" s="62" t="s">
        <v>852</v>
      </c>
      <c r="C831" s="62" t="s">
        <v>48</v>
      </c>
      <c r="D831" s="21">
        <v>815000000</v>
      </c>
      <c r="E831" s="21">
        <v>0</v>
      </c>
      <c r="F831" s="21">
        <v>0</v>
      </c>
      <c r="G831" s="21">
        <v>0</v>
      </c>
      <c r="H831" s="21">
        <v>0</v>
      </c>
      <c r="I831" s="21">
        <v>0</v>
      </c>
      <c r="J831" s="21">
        <v>815000000</v>
      </c>
      <c r="K831" s="21">
        <v>0</v>
      </c>
      <c r="L831" s="21">
        <v>4518760</v>
      </c>
      <c r="M831" s="21">
        <v>215019740.52000001</v>
      </c>
      <c r="N831" s="21">
        <v>0</v>
      </c>
      <c r="O831" s="21">
        <v>4518760</v>
      </c>
      <c r="P831" s="21">
        <v>215019740.52000001</v>
      </c>
      <c r="Q831" s="76">
        <f t="shared" si="1132"/>
        <v>15189740.52</v>
      </c>
      <c r="R831" s="21">
        <v>3930000</v>
      </c>
      <c r="S831" s="21">
        <v>10158760</v>
      </c>
      <c r="T831" s="21">
        <v>11259740.52</v>
      </c>
      <c r="U831" s="21">
        <f t="shared" ref="U831:U833" si="1145">J831-M831</f>
        <v>599980259.48000002</v>
      </c>
      <c r="V831" s="22">
        <f t="shared" ref="V831:V833" si="1146">M831-P831</f>
        <v>0</v>
      </c>
      <c r="W831" s="21">
        <f t="shared" ref="W831:W833" si="1147">P831-Q831</f>
        <v>199830000</v>
      </c>
      <c r="X831" s="127">
        <f t="shared" ref="X831:X833" si="1148">P831/J831</f>
        <v>0.26382790247852761</v>
      </c>
    </row>
    <row r="832" spans="1:24" ht="21.95" customHeight="1" x14ac:dyDescent="0.2">
      <c r="A832" s="61" t="s">
        <v>883</v>
      </c>
      <c r="B832" s="62" t="s">
        <v>872</v>
      </c>
      <c r="C832" s="62" t="s">
        <v>240</v>
      </c>
      <c r="D832" s="21">
        <v>1709196620</v>
      </c>
      <c r="E832" s="21">
        <v>0</v>
      </c>
      <c r="F832" s="21">
        <v>0</v>
      </c>
      <c r="G832" s="21">
        <v>0</v>
      </c>
      <c r="H832" s="21">
        <v>0</v>
      </c>
      <c r="I832" s="21">
        <v>0</v>
      </c>
      <c r="J832" s="21">
        <v>1709196620</v>
      </c>
      <c r="K832" s="21">
        <v>0</v>
      </c>
      <c r="L832" s="21">
        <v>0</v>
      </c>
      <c r="M832" s="21">
        <v>1146597600</v>
      </c>
      <c r="N832" s="21">
        <v>0</v>
      </c>
      <c r="O832" s="21">
        <v>0</v>
      </c>
      <c r="P832" s="21">
        <v>1146597600</v>
      </c>
      <c r="Q832" s="76">
        <f t="shared" si="1132"/>
        <v>40215792</v>
      </c>
      <c r="R832" s="21">
        <v>0</v>
      </c>
      <c r="S832" s="21">
        <v>40215792</v>
      </c>
      <c r="T832" s="21">
        <v>40215792</v>
      </c>
      <c r="U832" s="21">
        <f t="shared" si="1145"/>
        <v>562599020</v>
      </c>
      <c r="V832" s="22">
        <f t="shared" si="1146"/>
        <v>0</v>
      </c>
      <c r="W832" s="21">
        <f t="shared" si="1147"/>
        <v>1106381808</v>
      </c>
      <c r="X832" s="127">
        <f t="shared" si="1148"/>
        <v>0.67084008158171993</v>
      </c>
    </row>
    <row r="833" spans="1:24" ht="21.95" customHeight="1" x14ac:dyDescent="0.2">
      <c r="A833" s="61" t="s">
        <v>884</v>
      </c>
      <c r="B833" s="62" t="s">
        <v>885</v>
      </c>
      <c r="C833" s="62" t="s">
        <v>240</v>
      </c>
      <c r="D833" s="21">
        <v>1049350726</v>
      </c>
      <c r="E833" s="21">
        <v>0</v>
      </c>
      <c r="F833" s="21">
        <v>0</v>
      </c>
      <c r="G833" s="21">
        <v>0</v>
      </c>
      <c r="H833" s="21">
        <v>0</v>
      </c>
      <c r="I833" s="21">
        <v>0</v>
      </c>
      <c r="J833" s="21">
        <v>1049350726</v>
      </c>
      <c r="K833" s="21">
        <v>0</v>
      </c>
      <c r="L833" s="21">
        <v>0</v>
      </c>
      <c r="M833" s="21">
        <v>0</v>
      </c>
      <c r="N833" s="21">
        <v>0</v>
      </c>
      <c r="O833" s="21">
        <v>0</v>
      </c>
      <c r="P833" s="21">
        <v>0</v>
      </c>
      <c r="Q833" s="76">
        <f t="shared" si="1132"/>
        <v>0</v>
      </c>
      <c r="R833" s="21">
        <v>0</v>
      </c>
      <c r="S833" s="21">
        <v>0</v>
      </c>
      <c r="T833" s="21">
        <v>0</v>
      </c>
      <c r="U833" s="21">
        <f t="shared" si="1145"/>
        <v>1049350726</v>
      </c>
      <c r="V833" s="22">
        <f t="shared" si="1146"/>
        <v>0</v>
      </c>
      <c r="W833" s="21">
        <f t="shared" si="1147"/>
        <v>0</v>
      </c>
      <c r="X833" s="127">
        <f t="shared" si="1148"/>
        <v>0</v>
      </c>
    </row>
    <row r="834" spans="1:24" ht="21.95" customHeight="1" x14ac:dyDescent="0.2">
      <c r="A834" s="59" t="s">
        <v>272</v>
      </c>
      <c r="B834" s="60" t="s">
        <v>886</v>
      </c>
      <c r="C834" s="54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76"/>
      <c r="R834" s="21"/>
      <c r="S834" s="21"/>
      <c r="T834" s="21"/>
      <c r="U834" s="21"/>
      <c r="V834" s="21"/>
      <c r="W834" s="21"/>
      <c r="X834" s="117"/>
    </row>
    <row r="835" spans="1:24" ht="27" customHeight="1" x14ac:dyDescent="0.2">
      <c r="A835" s="61" t="s">
        <v>887</v>
      </c>
      <c r="B835" s="62" t="s">
        <v>852</v>
      </c>
      <c r="C835" s="62" t="s">
        <v>48</v>
      </c>
      <c r="D835" s="21">
        <v>152962035</v>
      </c>
      <c r="E835" s="21">
        <v>0</v>
      </c>
      <c r="F835" s="21">
        <v>0</v>
      </c>
      <c r="G835" s="21">
        <v>0</v>
      </c>
      <c r="H835" s="21">
        <v>0</v>
      </c>
      <c r="I835" s="21">
        <v>0</v>
      </c>
      <c r="J835" s="21">
        <v>152962035</v>
      </c>
      <c r="K835" s="21">
        <v>0</v>
      </c>
      <c r="L835" s="21">
        <v>152962035</v>
      </c>
      <c r="M835" s="21">
        <v>152962035</v>
      </c>
      <c r="N835" s="21">
        <v>0</v>
      </c>
      <c r="O835" s="21">
        <v>0</v>
      </c>
      <c r="P835" s="21">
        <v>0</v>
      </c>
      <c r="Q835" s="76">
        <f t="shared" si="1132"/>
        <v>0</v>
      </c>
      <c r="R835" s="21">
        <v>0</v>
      </c>
      <c r="S835" s="21">
        <v>0</v>
      </c>
      <c r="T835" s="21">
        <v>0</v>
      </c>
      <c r="U835" s="21">
        <f t="shared" ref="U835" si="1149">J835-M835</f>
        <v>0</v>
      </c>
      <c r="V835" s="22">
        <f t="shared" ref="V835" si="1150">M835-P835</f>
        <v>152962035</v>
      </c>
      <c r="W835" s="21">
        <f t="shared" ref="W835" si="1151">P835-Q835</f>
        <v>0</v>
      </c>
      <c r="X835" s="127">
        <f t="shared" ref="X835" si="1152">P835/J835</f>
        <v>0</v>
      </c>
    </row>
    <row r="836" spans="1:24" ht="21.95" customHeight="1" x14ac:dyDescent="0.2">
      <c r="A836" s="59" t="s">
        <v>272</v>
      </c>
      <c r="B836" s="60" t="s">
        <v>888</v>
      </c>
      <c r="C836" s="54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76"/>
      <c r="R836" s="21"/>
      <c r="S836" s="21"/>
      <c r="T836" s="21"/>
      <c r="U836" s="21"/>
      <c r="V836" s="21"/>
      <c r="W836" s="21"/>
      <c r="X836" s="117"/>
    </row>
    <row r="837" spans="1:24" ht="21.95" customHeight="1" x14ac:dyDescent="0.2">
      <c r="A837" s="61" t="s">
        <v>889</v>
      </c>
      <c r="B837" s="62" t="s">
        <v>852</v>
      </c>
      <c r="C837" s="62" t="s">
        <v>48</v>
      </c>
      <c r="D837" s="21">
        <v>360000000</v>
      </c>
      <c r="E837" s="21">
        <v>0</v>
      </c>
      <c r="F837" s="21">
        <v>0</v>
      </c>
      <c r="G837" s="21">
        <v>0</v>
      </c>
      <c r="H837" s="21">
        <v>0</v>
      </c>
      <c r="I837" s="21">
        <v>0</v>
      </c>
      <c r="J837" s="21">
        <v>360000000</v>
      </c>
      <c r="K837" s="21">
        <v>0</v>
      </c>
      <c r="L837" s="21">
        <v>0</v>
      </c>
      <c r="M837" s="21">
        <v>0</v>
      </c>
      <c r="N837" s="21">
        <v>0</v>
      </c>
      <c r="O837" s="21">
        <v>0</v>
      </c>
      <c r="P837" s="21">
        <v>0</v>
      </c>
      <c r="Q837" s="76">
        <f t="shared" si="1132"/>
        <v>0</v>
      </c>
      <c r="R837" s="21">
        <v>0</v>
      </c>
      <c r="S837" s="21">
        <v>0</v>
      </c>
      <c r="T837" s="21">
        <v>0</v>
      </c>
      <c r="U837" s="21">
        <f t="shared" ref="U837" si="1153">J837-M837</f>
        <v>360000000</v>
      </c>
      <c r="V837" s="22">
        <f t="shared" ref="V837" si="1154">M837-P837</f>
        <v>0</v>
      </c>
      <c r="W837" s="21">
        <f t="shared" ref="W837" si="1155">P837-Q837</f>
        <v>0</v>
      </c>
      <c r="X837" s="127">
        <f t="shared" ref="X837" si="1156">P837/J837</f>
        <v>0</v>
      </c>
    </row>
    <row r="838" spans="1:24" ht="21.95" customHeight="1" x14ac:dyDescent="0.2">
      <c r="A838" s="59" t="s">
        <v>272</v>
      </c>
      <c r="B838" s="60" t="s">
        <v>890</v>
      </c>
      <c r="C838" s="54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76"/>
      <c r="R838" s="21"/>
      <c r="S838" s="21"/>
      <c r="T838" s="21"/>
      <c r="U838" s="21"/>
      <c r="V838" s="21"/>
      <c r="W838" s="21"/>
      <c r="X838" s="117"/>
    </row>
    <row r="839" spans="1:24" ht="21.95" customHeight="1" x14ac:dyDescent="0.2">
      <c r="A839" s="61" t="s">
        <v>891</v>
      </c>
      <c r="B839" s="62" t="s">
        <v>852</v>
      </c>
      <c r="C839" s="62" t="s">
        <v>48</v>
      </c>
      <c r="D839" s="21">
        <v>1016000000</v>
      </c>
      <c r="E839" s="21">
        <v>0</v>
      </c>
      <c r="F839" s="21">
        <v>0</v>
      </c>
      <c r="G839" s="21">
        <v>0</v>
      </c>
      <c r="H839" s="21">
        <v>0</v>
      </c>
      <c r="I839" s="21">
        <v>0</v>
      </c>
      <c r="J839" s="21">
        <v>1016000000</v>
      </c>
      <c r="K839" s="21">
        <v>0</v>
      </c>
      <c r="L839" s="21">
        <v>0</v>
      </c>
      <c r="M839" s="21">
        <v>175200000</v>
      </c>
      <c r="N839" s="21">
        <v>0</v>
      </c>
      <c r="O839" s="21">
        <v>0</v>
      </c>
      <c r="P839" s="21">
        <v>175200000</v>
      </c>
      <c r="Q839" s="76">
        <f t="shared" si="1132"/>
        <v>9873332</v>
      </c>
      <c r="R839" s="21">
        <v>1833333</v>
      </c>
      <c r="S839" s="21">
        <v>8039999</v>
      </c>
      <c r="T839" s="21">
        <v>8039999</v>
      </c>
      <c r="U839" s="21">
        <f t="shared" ref="U839" si="1157">J839-M839</f>
        <v>840800000</v>
      </c>
      <c r="V839" s="22">
        <f t="shared" ref="V839" si="1158">M839-P839</f>
        <v>0</v>
      </c>
      <c r="W839" s="21">
        <f t="shared" ref="W839" si="1159">P839-Q839</f>
        <v>165326668</v>
      </c>
      <c r="X839" s="127">
        <f t="shared" ref="X839" si="1160">P839/J839</f>
        <v>0.17244094488188977</v>
      </c>
    </row>
    <row r="840" spans="1:24" ht="21.95" customHeight="1" x14ac:dyDescent="0.2">
      <c r="A840" s="59" t="s">
        <v>272</v>
      </c>
      <c r="B840" s="60" t="s">
        <v>892</v>
      </c>
      <c r="C840" s="54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117"/>
    </row>
    <row r="841" spans="1:24" ht="21.95" customHeight="1" x14ac:dyDescent="0.2">
      <c r="A841" s="61" t="s">
        <v>893</v>
      </c>
      <c r="B841" s="62" t="s">
        <v>852</v>
      </c>
      <c r="C841" s="62" t="s">
        <v>48</v>
      </c>
      <c r="D841" s="21">
        <v>1439040000</v>
      </c>
      <c r="E841" s="21">
        <v>0</v>
      </c>
      <c r="F841" s="21">
        <v>0</v>
      </c>
      <c r="G841" s="21">
        <v>0</v>
      </c>
      <c r="H841" s="21">
        <v>0</v>
      </c>
      <c r="I841" s="21">
        <v>0</v>
      </c>
      <c r="J841" s="21">
        <v>1439040000</v>
      </c>
      <c r="K841" s="21">
        <v>0</v>
      </c>
      <c r="L841" s="21">
        <v>0</v>
      </c>
      <c r="M841" s="21">
        <v>214200000</v>
      </c>
      <c r="N841" s="21">
        <v>0</v>
      </c>
      <c r="O841" s="21">
        <v>0</v>
      </c>
      <c r="P841" s="21">
        <v>214200000</v>
      </c>
      <c r="Q841" s="76">
        <f t="shared" ref="Q841:Q853" si="1161">R841+T841</f>
        <v>6430000</v>
      </c>
      <c r="R841" s="21">
        <v>280000</v>
      </c>
      <c r="S841" s="21">
        <v>6150000</v>
      </c>
      <c r="T841" s="21">
        <v>6150000</v>
      </c>
      <c r="U841" s="21">
        <f t="shared" ref="U841" si="1162">J841-M841</f>
        <v>1224840000</v>
      </c>
      <c r="V841" s="22">
        <f t="shared" ref="V841" si="1163">M841-P841</f>
        <v>0</v>
      </c>
      <c r="W841" s="21">
        <f t="shared" ref="W841" si="1164">P841-Q841</f>
        <v>207770000</v>
      </c>
      <c r="X841" s="127">
        <f t="shared" ref="X841" si="1165">P841/J841</f>
        <v>0.14884923282188126</v>
      </c>
    </row>
    <row r="842" spans="1:24" ht="28.5" customHeight="1" x14ac:dyDescent="0.2">
      <c r="A842" s="59" t="s">
        <v>272</v>
      </c>
      <c r="B842" s="60" t="s">
        <v>894</v>
      </c>
      <c r="C842" s="54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76"/>
      <c r="R842" s="21"/>
      <c r="S842" s="21"/>
      <c r="T842" s="21"/>
      <c r="U842" s="21"/>
      <c r="V842" s="21"/>
      <c r="W842" s="21"/>
      <c r="X842" s="117"/>
    </row>
    <row r="843" spans="1:24" ht="21.95" customHeight="1" x14ac:dyDescent="0.2">
      <c r="A843" s="61" t="s">
        <v>895</v>
      </c>
      <c r="B843" s="62" t="s">
        <v>852</v>
      </c>
      <c r="C843" s="62" t="s">
        <v>48</v>
      </c>
      <c r="D843" s="21">
        <v>110000000</v>
      </c>
      <c r="E843" s="21">
        <v>0</v>
      </c>
      <c r="F843" s="21">
        <v>0</v>
      </c>
      <c r="G843" s="21">
        <v>0</v>
      </c>
      <c r="H843" s="21">
        <v>0</v>
      </c>
      <c r="I843" s="21">
        <v>0</v>
      </c>
      <c r="J843" s="21">
        <v>110000000</v>
      </c>
      <c r="K843" s="21">
        <v>0</v>
      </c>
      <c r="L843" s="21">
        <v>110000000</v>
      </c>
      <c r="M843" s="21">
        <v>110000000</v>
      </c>
      <c r="N843" s="21">
        <v>0</v>
      </c>
      <c r="O843" s="21">
        <v>0</v>
      </c>
      <c r="P843" s="21">
        <v>0</v>
      </c>
      <c r="Q843" s="76">
        <f t="shared" si="1161"/>
        <v>0</v>
      </c>
      <c r="R843" s="21">
        <v>0</v>
      </c>
      <c r="S843" s="21">
        <v>0</v>
      </c>
      <c r="T843" s="21">
        <v>0</v>
      </c>
      <c r="U843" s="21">
        <f t="shared" ref="U843" si="1166">J843-M843</f>
        <v>0</v>
      </c>
      <c r="V843" s="22">
        <f t="shared" ref="V843" si="1167">M843-P843</f>
        <v>110000000</v>
      </c>
      <c r="W843" s="21">
        <f t="shared" ref="W843" si="1168">P843-Q843</f>
        <v>0</v>
      </c>
      <c r="X843" s="127">
        <f t="shared" ref="X843" si="1169">P843/J843</f>
        <v>0</v>
      </c>
    </row>
    <row r="844" spans="1:24" ht="21.95" customHeight="1" x14ac:dyDescent="0.2">
      <c r="A844" s="59" t="s">
        <v>272</v>
      </c>
      <c r="B844" s="60" t="s">
        <v>896</v>
      </c>
      <c r="C844" s="54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76"/>
      <c r="R844" s="21"/>
      <c r="S844" s="21"/>
      <c r="T844" s="21"/>
      <c r="U844" s="21"/>
      <c r="V844" s="21"/>
      <c r="W844" s="21"/>
      <c r="X844" s="117"/>
    </row>
    <row r="845" spans="1:24" ht="21.95" customHeight="1" x14ac:dyDescent="0.2">
      <c r="A845" s="61" t="s">
        <v>897</v>
      </c>
      <c r="B845" s="62" t="s">
        <v>852</v>
      </c>
      <c r="C845" s="62" t="s">
        <v>48</v>
      </c>
      <c r="D845" s="21">
        <v>420000000</v>
      </c>
      <c r="E845" s="21">
        <v>0</v>
      </c>
      <c r="F845" s="21">
        <v>0</v>
      </c>
      <c r="G845" s="21">
        <v>0</v>
      </c>
      <c r="H845" s="21">
        <v>0</v>
      </c>
      <c r="I845" s="21">
        <v>0</v>
      </c>
      <c r="J845" s="21">
        <v>420000000</v>
      </c>
      <c r="K845" s="21">
        <v>0</v>
      </c>
      <c r="L845" s="21">
        <v>15505700</v>
      </c>
      <c r="M845" s="21">
        <v>31011400</v>
      </c>
      <c r="N845" s="21">
        <v>0</v>
      </c>
      <c r="O845" s="21">
        <v>15505700</v>
      </c>
      <c r="P845" s="21">
        <v>31011400</v>
      </c>
      <c r="Q845" s="76">
        <f t="shared" si="1161"/>
        <v>31011400</v>
      </c>
      <c r="R845" s="21">
        <v>0</v>
      </c>
      <c r="S845" s="21">
        <v>15505700</v>
      </c>
      <c r="T845" s="21">
        <v>31011400</v>
      </c>
      <c r="U845" s="21">
        <f t="shared" ref="U845" si="1170">J845-M845</f>
        <v>388988600</v>
      </c>
      <c r="V845" s="22">
        <f t="shared" ref="V845" si="1171">M845-P845</f>
        <v>0</v>
      </c>
      <c r="W845" s="21">
        <f t="shared" ref="W845" si="1172">P845-Q845</f>
        <v>0</v>
      </c>
      <c r="X845" s="127">
        <f t="shared" ref="X845" si="1173">P845/J845</f>
        <v>7.3836666666666662E-2</v>
      </c>
    </row>
    <row r="846" spans="1:24" ht="21.95" customHeight="1" x14ac:dyDescent="0.2">
      <c r="A846" s="59" t="s">
        <v>272</v>
      </c>
      <c r="B846" s="60" t="s">
        <v>898</v>
      </c>
      <c r="C846" s="54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76"/>
      <c r="R846" s="21"/>
      <c r="S846" s="21"/>
      <c r="T846" s="21"/>
      <c r="U846" s="21"/>
      <c r="V846" s="21"/>
      <c r="W846" s="21"/>
      <c r="X846" s="117"/>
    </row>
    <row r="847" spans="1:24" ht="21.95" customHeight="1" x14ac:dyDescent="0.2">
      <c r="A847" s="61" t="s">
        <v>899</v>
      </c>
      <c r="B847" s="62" t="s">
        <v>852</v>
      </c>
      <c r="C847" s="62" t="s">
        <v>48</v>
      </c>
      <c r="D847" s="21">
        <v>632000000</v>
      </c>
      <c r="E847" s="21">
        <v>0</v>
      </c>
      <c r="F847" s="21">
        <v>0</v>
      </c>
      <c r="G847" s="21">
        <v>0</v>
      </c>
      <c r="H847" s="21">
        <v>0</v>
      </c>
      <c r="I847" s="21">
        <v>0</v>
      </c>
      <c r="J847" s="21">
        <v>632000000</v>
      </c>
      <c r="K847" s="21">
        <v>0</v>
      </c>
      <c r="L847" s="21">
        <v>-18000000</v>
      </c>
      <c r="M847" s="21">
        <v>364200000</v>
      </c>
      <c r="N847" s="21">
        <v>0</v>
      </c>
      <c r="O847" s="21">
        <v>0</v>
      </c>
      <c r="P847" s="21">
        <v>364200000</v>
      </c>
      <c r="Q847" s="76">
        <f t="shared" si="1161"/>
        <v>13470000</v>
      </c>
      <c r="R847" s="21">
        <v>466667</v>
      </c>
      <c r="S847" s="21">
        <v>13003333</v>
      </c>
      <c r="T847" s="21">
        <v>13003333</v>
      </c>
      <c r="U847" s="21">
        <f t="shared" ref="U847" si="1174">J847-M847</f>
        <v>267800000</v>
      </c>
      <c r="V847" s="22">
        <f t="shared" ref="V847" si="1175">M847-P847</f>
        <v>0</v>
      </c>
      <c r="W847" s="21">
        <f t="shared" ref="W847" si="1176">P847-Q847</f>
        <v>350730000</v>
      </c>
      <c r="X847" s="127">
        <f t="shared" ref="X847" si="1177">P847/J847</f>
        <v>0.57626582278481009</v>
      </c>
    </row>
    <row r="848" spans="1:24" ht="41.25" customHeight="1" x14ac:dyDescent="0.2">
      <c r="A848" s="59" t="s">
        <v>272</v>
      </c>
      <c r="B848" s="60" t="s">
        <v>900</v>
      </c>
      <c r="C848" s="54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76"/>
      <c r="R848" s="21"/>
      <c r="S848" s="21"/>
      <c r="T848" s="21"/>
      <c r="U848" s="21"/>
      <c r="V848" s="21"/>
      <c r="W848" s="21"/>
      <c r="X848" s="117"/>
    </row>
    <row r="849" spans="1:24" ht="21.95" customHeight="1" x14ac:dyDescent="0.2">
      <c r="A849" s="61" t="s">
        <v>901</v>
      </c>
      <c r="B849" s="62" t="s">
        <v>852</v>
      </c>
      <c r="C849" s="62" t="s">
        <v>48</v>
      </c>
      <c r="D849" s="21">
        <v>160000000</v>
      </c>
      <c r="E849" s="21">
        <v>0</v>
      </c>
      <c r="F849" s="21">
        <v>0</v>
      </c>
      <c r="G849" s="21">
        <v>0</v>
      </c>
      <c r="H849" s="21">
        <v>0</v>
      </c>
      <c r="I849" s="21">
        <v>0</v>
      </c>
      <c r="J849" s="21">
        <v>160000000</v>
      </c>
      <c r="K849" s="21">
        <v>0</v>
      </c>
      <c r="L849" s="21">
        <v>0</v>
      </c>
      <c r="M849" s="21">
        <v>114600000</v>
      </c>
      <c r="N849" s="21">
        <v>0</v>
      </c>
      <c r="O849" s="21">
        <v>0</v>
      </c>
      <c r="P849" s="21">
        <v>114600000</v>
      </c>
      <c r="Q849" s="76">
        <f t="shared" si="1161"/>
        <v>8373333</v>
      </c>
      <c r="R849" s="21">
        <v>3300000</v>
      </c>
      <c r="S849" s="21">
        <v>5073333</v>
      </c>
      <c r="T849" s="21">
        <v>5073333</v>
      </c>
      <c r="U849" s="21">
        <f t="shared" ref="U849" si="1178">J849-M849</f>
        <v>45400000</v>
      </c>
      <c r="V849" s="22">
        <f t="shared" ref="V849" si="1179">M849-P849</f>
        <v>0</v>
      </c>
      <c r="W849" s="21">
        <f t="shared" ref="W849" si="1180">P849-Q849</f>
        <v>106226667</v>
      </c>
      <c r="X849" s="127">
        <f t="shared" ref="X849" si="1181">P849/J849</f>
        <v>0.71625000000000005</v>
      </c>
    </row>
    <row r="850" spans="1:24" ht="36" customHeight="1" x14ac:dyDescent="0.2">
      <c r="A850" s="59" t="s">
        <v>272</v>
      </c>
      <c r="B850" s="60" t="s">
        <v>902</v>
      </c>
      <c r="C850" s="54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76"/>
      <c r="R850" s="21"/>
      <c r="S850" s="21"/>
      <c r="T850" s="21"/>
      <c r="U850" s="21"/>
      <c r="V850" s="21"/>
      <c r="W850" s="21"/>
      <c r="X850" s="117"/>
    </row>
    <row r="851" spans="1:24" ht="21.95" customHeight="1" x14ac:dyDescent="0.2">
      <c r="A851" s="61" t="s">
        <v>903</v>
      </c>
      <c r="B851" s="62" t="s">
        <v>852</v>
      </c>
      <c r="C851" s="62" t="s">
        <v>48</v>
      </c>
      <c r="D851" s="21">
        <v>1090951807</v>
      </c>
      <c r="E851" s="21">
        <v>0</v>
      </c>
      <c r="F851" s="21">
        <v>0</v>
      </c>
      <c r="G851" s="21">
        <v>0</v>
      </c>
      <c r="H851" s="21">
        <v>0</v>
      </c>
      <c r="I851" s="21">
        <v>0</v>
      </c>
      <c r="J851" s="21">
        <v>1090951807</v>
      </c>
      <c r="K851" s="21">
        <v>0</v>
      </c>
      <c r="L851" s="21">
        <v>-30000000</v>
      </c>
      <c r="M851" s="21">
        <v>679800000</v>
      </c>
      <c r="N851" s="21">
        <v>0</v>
      </c>
      <c r="O851" s="21">
        <v>0</v>
      </c>
      <c r="P851" s="21">
        <v>679800000</v>
      </c>
      <c r="Q851" s="76">
        <f t="shared" si="1161"/>
        <v>43300001</v>
      </c>
      <c r="R851" s="21">
        <v>6900000</v>
      </c>
      <c r="S851" s="21">
        <v>36400001</v>
      </c>
      <c r="T851" s="21">
        <v>36400001</v>
      </c>
      <c r="U851" s="21">
        <f t="shared" ref="U851:U852" si="1182">J851-M851</f>
        <v>411151807</v>
      </c>
      <c r="V851" s="22">
        <f t="shared" ref="V851:V852" si="1183">M851-P851</f>
        <v>0</v>
      </c>
      <c r="W851" s="21">
        <f t="shared" ref="W851:W852" si="1184">P851-Q851</f>
        <v>636499999</v>
      </c>
      <c r="X851" s="127">
        <f t="shared" ref="X851:X852" si="1185">P851/J851</f>
        <v>0.62312560063434586</v>
      </c>
    </row>
    <row r="852" spans="1:24" ht="32.25" customHeight="1" x14ac:dyDescent="0.2">
      <c r="A852" s="70" t="s">
        <v>1713</v>
      </c>
      <c r="B852" s="65" t="s">
        <v>904</v>
      </c>
      <c r="C852" s="65" t="s">
        <v>420</v>
      </c>
      <c r="D852" s="22">
        <v>348000000</v>
      </c>
      <c r="E852" s="21">
        <v>0</v>
      </c>
      <c r="F852" s="21">
        <v>0</v>
      </c>
      <c r="G852" s="21">
        <v>0</v>
      </c>
      <c r="H852" s="21">
        <v>0</v>
      </c>
      <c r="I852" s="21">
        <f>E852+G852-F852-H852</f>
        <v>0</v>
      </c>
      <c r="J852" s="21">
        <f>D852+I852</f>
        <v>348000000</v>
      </c>
      <c r="K852" s="21">
        <v>0</v>
      </c>
      <c r="L852" s="21">
        <v>344460890.36000001</v>
      </c>
      <c r="M852" s="21">
        <v>344460890.36000001</v>
      </c>
      <c r="N852" s="21">
        <v>0</v>
      </c>
      <c r="O852" s="21">
        <v>344460890.36000001</v>
      </c>
      <c r="P852" s="21">
        <v>344460890.36000001</v>
      </c>
      <c r="Q852" s="76">
        <f t="shared" si="1161"/>
        <v>16837556.359999999</v>
      </c>
      <c r="R852" s="21">
        <v>0</v>
      </c>
      <c r="S852" s="21">
        <v>16776666</v>
      </c>
      <c r="T852" s="21">
        <v>16837556.359999999</v>
      </c>
      <c r="U852" s="21">
        <f t="shared" si="1182"/>
        <v>3539109.6399999857</v>
      </c>
      <c r="V852" s="22">
        <f t="shared" si="1183"/>
        <v>0</v>
      </c>
      <c r="W852" s="21">
        <f t="shared" si="1184"/>
        <v>327623334</v>
      </c>
      <c r="X852" s="127">
        <f t="shared" si="1185"/>
        <v>0.98983014471264374</v>
      </c>
    </row>
    <row r="853" spans="1:24" s="6" customFormat="1" ht="15" customHeight="1" x14ac:dyDescent="0.2">
      <c r="A853" s="100"/>
      <c r="B853" s="109" t="s">
        <v>1696</v>
      </c>
      <c r="C853" s="102" t="s">
        <v>905</v>
      </c>
      <c r="D853" s="103">
        <f>SUM(D762:D852)</f>
        <v>18668471664</v>
      </c>
      <c r="E853" s="103">
        <f t="shared" ref="E853:W853" si="1186">SUM(E762:E852)</f>
        <v>0</v>
      </c>
      <c r="F853" s="103">
        <f t="shared" si="1186"/>
        <v>0</v>
      </c>
      <c r="G853" s="103">
        <f t="shared" si="1186"/>
        <v>67000000</v>
      </c>
      <c r="H853" s="103">
        <f t="shared" si="1186"/>
        <v>67000000</v>
      </c>
      <c r="I853" s="103">
        <f t="shared" si="1186"/>
        <v>0</v>
      </c>
      <c r="J853" s="103">
        <f>SUM(J762:J852)</f>
        <v>18668471664</v>
      </c>
      <c r="K853" s="103">
        <f t="shared" si="1186"/>
        <v>0</v>
      </c>
      <c r="L853" s="103">
        <f t="shared" si="1186"/>
        <v>715512308.36000001</v>
      </c>
      <c r="M853" s="103">
        <f t="shared" si="1186"/>
        <v>6464339657.2399998</v>
      </c>
      <c r="N853" s="103">
        <f t="shared" si="1186"/>
        <v>0</v>
      </c>
      <c r="O853" s="103">
        <f t="shared" si="1186"/>
        <v>380326778.36000001</v>
      </c>
      <c r="P853" s="103">
        <f t="shared" si="1186"/>
        <v>6081154127.2399998</v>
      </c>
      <c r="Q853" s="96">
        <f t="shared" si="1161"/>
        <v>330389692.24000001</v>
      </c>
      <c r="R853" s="103">
        <f t="shared" si="1186"/>
        <v>18816666</v>
      </c>
      <c r="S853" s="103">
        <f t="shared" si="1186"/>
        <v>294844565</v>
      </c>
      <c r="T853" s="103">
        <f t="shared" si="1186"/>
        <v>311573026.24000001</v>
      </c>
      <c r="U853" s="103">
        <f t="shared" si="1186"/>
        <v>12204132006.76</v>
      </c>
      <c r="V853" s="103">
        <f t="shared" si="1186"/>
        <v>383185530</v>
      </c>
      <c r="W853" s="103">
        <f t="shared" si="1186"/>
        <v>5750764435</v>
      </c>
      <c r="X853" s="115">
        <f>P853/J853</f>
        <v>0.32574461566485946</v>
      </c>
    </row>
    <row r="854" spans="1:24" s="6" customFormat="1" ht="15" customHeight="1" x14ac:dyDescent="0.2">
      <c r="A854" s="70"/>
      <c r="B854" s="71"/>
      <c r="C854" s="64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76"/>
      <c r="R854" s="107"/>
      <c r="S854" s="107"/>
      <c r="T854" s="107"/>
      <c r="U854" s="107"/>
      <c r="V854" s="107"/>
      <c r="W854" s="107"/>
      <c r="X854" s="107"/>
    </row>
    <row r="855" spans="1:24" s="6" customFormat="1" ht="15" customHeight="1" x14ac:dyDescent="0.2">
      <c r="A855" s="100"/>
      <c r="B855" s="102" t="s">
        <v>1697</v>
      </c>
      <c r="C855" s="104"/>
      <c r="D855" s="105"/>
      <c r="E855" s="105"/>
      <c r="F855" s="105"/>
      <c r="G855" s="105"/>
      <c r="H855" s="105"/>
      <c r="I855" s="105"/>
      <c r="J855" s="105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</row>
    <row r="856" spans="1:24" ht="15" customHeight="1" x14ac:dyDescent="0.2">
      <c r="A856" s="66">
        <v>2</v>
      </c>
      <c r="B856" s="53" t="s">
        <v>33</v>
      </c>
      <c r="C856" s="54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</row>
    <row r="857" spans="1:24" ht="15" customHeight="1" x14ac:dyDescent="0.2">
      <c r="A857" s="66" t="s">
        <v>1609</v>
      </c>
      <c r="B857" s="53" t="s">
        <v>270</v>
      </c>
      <c r="C857" s="54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</row>
    <row r="858" spans="1:24" ht="15" customHeight="1" x14ac:dyDescent="0.2">
      <c r="A858" s="66" t="s">
        <v>1580</v>
      </c>
      <c r="B858" s="53" t="s">
        <v>271</v>
      </c>
      <c r="C858" s="54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</row>
    <row r="859" spans="1:24" ht="15" customHeight="1" x14ac:dyDescent="0.2">
      <c r="A859" s="66" t="s">
        <v>430</v>
      </c>
      <c r="B859" s="53" t="s">
        <v>318</v>
      </c>
      <c r="C859" s="54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</row>
    <row r="860" spans="1:24" ht="15" customHeight="1" x14ac:dyDescent="0.2">
      <c r="A860" s="66" t="s">
        <v>1666</v>
      </c>
      <c r="B860" s="53" t="s">
        <v>319</v>
      </c>
      <c r="C860" s="54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</row>
    <row r="861" spans="1:24" ht="15" customHeight="1" x14ac:dyDescent="0.2">
      <c r="A861" s="66" t="s">
        <v>1617</v>
      </c>
      <c r="B861" s="53" t="s">
        <v>320</v>
      </c>
      <c r="C861" s="54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</row>
    <row r="862" spans="1:24" ht="27.75" customHeight="1" x14ac:dyDescent="0.2">
      <c r="A862" s="66" t="s">
        <v>1605</v>
      </c>
      <c r="B862" s="53" t="s">
        <v>322</v>
      </c>
      <c r="C862" s="54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</row>
    <row r="863" spans="1:24" ht="21.75" customHeight="1" x14ac:dyDescent="0.2">
      <c r="A863" s="66" t="s">
        <v>1611</v>
      </c>
      <c r="B863" s="53" t="s">
        <v>906</v>
      </c>
      <c r="C863" s="54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</row>
    <row r="864" spans="1:24" ht="21.95" customHeight="1" x14ac:dyDescent="0.2">
      <c r="A864" s="59" t="s">
        <v>272</v>
      </c>
      <c r="B864" s="60" t="s">
        <v>907</v>
      </c>
      <c r="C864" s="54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</row>
    <row r="865" spans="1:24" ht="21.95" customHeight="1" x14ac:dyDescent="0.2">
      <c r="A865" s="61" t="s">
        <v>908</v>
      </c>
      <c r="B865" s="62" t="s">
        <v>909</v>
      </c>
      <c r="C865" s="62" t="s">
        <v>46</v>
      </c>
      <c r="D865" s="21">
        <v>11250000</v>
      </c>
      <c r="E865" s="21">
        <v>0</v>
      </c>
      <c r="F865" s="21">
        <v>0</v>
      </c>
      <c r="G865" s="21">
        <v>0</v>
      </c>
      <c r="H865" s="21">
        <v>0</v>
      </c>
      <c r="I865" s="21">
        <v>0</v>
      </c>
      <c r="J865" s="21">
        <v>11250000</v>
      </c>
      <c r="K865" s="21">
        <v>0</v>
      </c>
      <c r="L865" s="21">
        <v>0</v>
      </c>
      <c r="M865" s="21">
        <v>0</v>
      </c>
      <c r="N865" s="21">
        <v>0</v>
      </c>
      <c r="O865" s="21">
        <v>0</v>
      </c>
      <c r="P865" s="21">
        <v>0</v>
      </c>
      <c r="Q865" s="76">
        <f t="shared" ref="Q865" si="1187">R865+T865</f>
        <v>0</v>
      </c>
      <c r="R865" s="21">
        <v>0</v>
      </c>
      <c r="S865" s="21">
        <v>0</v>
      </c>
      <c r="T865" s="21">
        <v>0</v>
      </c>
      <c r="U865" s="21">
        <f t="shared" ref="U865" si="1188">J865-M865</f>
        <v>11250000</v>
      </c>
      <c r="V865" s="22">
        <f t="shared" ref="V865" si="1189">M865-P865</f>
        <v>0</v>
      </c>
      <c r="W865" s="21">
        <f t="shared" ref="W865" si="1190">P865-Q865</f>
        <v>0</v>
      </c>
      <c r="X865" s="127">
        <f t="shared" ref="X865" si="1191">P865/J865</f>
        <v>0</v>
      </c>
    </row>
    <row r="866" spans="1:24" ht="15" customHeight="1" x14ac:dyDescent="0.2">
      <c r="A866" s="66" t="s">
        <v>1607</v>
      </c>
      <c r="B866" s="60" t="s">
        <v>325</v>
      </c>
      <c r="C866" s="62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117"/>
    </row>
    <row r="867" spans="1:24" ht="15" customHeight="1" x14ac:dyDescent="0.2">
      <c r="A867" s="66" t="s">
        <v>1612</v>
      </c>
      <c r="B867" s="60" t="s">
        <v>910</v>
      </c>
      <c r="C867" s="62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117"/>
    </row>
    <row r="868" spans="1:24" ht="21.95" customHeight="1" x14ac:dyDescent="0.2">
      <c r="A868" s="59" t="s">
        <v>272</v>
      </c>
      <c r="B868" s="60" t="s">
        <v>911</v>
      </c>
      <c r="C868" s="54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117"/>
    </row>
    <row r="869" spans="1:24" ht="21.95" customHeight="1" x14ac:dyDescent="0.2">
      <c r="A869" s="61" t="s">
        <v>912</v>
      </c>
      <c r="B869" s="62" t="s">
        <v>913</v>
      </c>
      <c r="C869" s="62" t="s">
        <v>48</v>
      </c>
      <c r="D869" s="21">
        <v>57404600</v>
      </c>
      <c r="E869" s="21">
        <v>0</v>
      </c>
      <c r="F869" s="21">
        <v>0</v>
      </c>
      <c r="G869" s="21">
        <v>0</v>
      </c>
      <c r="H869" s="21">
        <v>0</v>
      </c>
      <c r="I869" s="21">
        <v>0</v>
      </c>
      <c r="J869" s="21">
        <v>57404600</v>
      </c>
      <c r="K869" s="21">
        <v>0</v>
      </c>
      <c r="L869" s="21">
        <v>0</v>
      </c>
      <c r="M869" s="21">
        <v>0</v>
      </c>
      <c r="N869" s="21">
        <v>0</v>
      </c>
      <c r="O869" s="21">
        <v>0</v>
      </c>
      <c r="P869" s="21">
        <v>0</v>
      </c>
      <c r="Q869" s="76">
        <f t="shared" ref="Q869" si="1192">R869+T869</f>
        <v>0</v>
      </c>
      <c r="R869" s="21">
        <v>0</v>
      </c>
      <c r="S869" s="21">
        <v>0</v>
      </c>
      <c r="T869" s="21">
        <v>0</v>
      </c>
      <c r="U869" s="21">
        <f t="shared" ref="U869" si="1193">J869-M869</f>
        <v>57404600</v>
      </c>
      <c r="V869" s="22">
        <f t="shared" ref="V869" si="1194">M869-P869</f>
        <v>0</v>
      </c>
      <c r="W869" s="21">
        <f t="shared" ref="W869" si="1195">P869-Q869</f>
        <v>0</v>
      </c>
      <c r="X869" s="127">
        <f t="shared" ref="X869" si="1196">P869/J869</f>
        <v>0</v>
      </c>
    </row>
    <row r="870" spans="1:24" ht="21.95" customHeight="1" x14ac:dyDescent="0.2">
      <c r="A870" s="59" t="s">
        <v>272</v>
      </c>
      <c r="B870" s="60" t="s">
        <v>914</v>
      </c>
      <c r="C870" s="54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117"/>
    </row>
    <row r="871" spans="1:24" ht="21.95" customHeight="1" x14ac:dyDescent="0.2">
      <c r="A871" s="61" t="s">
        <v>915</v>
      </c>
      <c r="B871" s="62" t="s">
        <v>913</v>
      </c>
      <c r="C871" s="62" t="s">
        <v>48</v>
      </c>
      <c r="D871" s="21">
        <v>6916000</v>
      </c>
      <c r="E871" s="21">
        <v>0</v>
      </c>
      <c r="F871" s="21">
        <v>0</v>
      </c>
      <c r="G871" s="21">
        <v>0</v>
      </c>
      <c r="H871" s="21">
        <v>0</v>
      </c>
      <c r="I871" s="21">
        <v>0</v>
      </c>
      <c r="J871" s="21">
        <v>6916000</v>
      </c>
      <c r="K871" s="21">
        <v>0</v>
      </c>
      <c r="L871" s="21">
        <v>0</v>
      </c>
      <c r="M871" s="21">
        <v>0</v>
      </c>
      <c r="N871" s="21">
        <v>0</v>
      </c>
      <c r="O871" s="21">
        <v>0</v>
      </c>
      <c r="P871" s="21">
        <v>0</v>
      </c>
      <c r="Q871" s="76">
        <f t="shared" ref="Q871" si="1197">R871+T871</f>
        <v>0</v>
      </c>
      <c r="R871" s="21">
        <v>0</v>
      </c>
      <c r="S871" s="21">
        <v>0</v>
      </c>
      <c r="T871" s="21">
        <v>0</v>
      </c>
      <c r="U871" s="21">
        <f t="shared" ref="U871" si="1198">J871-M871</f>
        <v>6916000</v>
      </c>
      <c r="V871" s="22">
        <f t="shared" ref="V871" si="1199">M871-P871</f>
        <v>0</v>
      </c>
      <c r="W871" s="21">
        <f t="shared" ref="W871" si="1200">P871-Q871</f>
        <v>0</v>
      </c>
      <c r="X871" s="127">
        <f t="shared" ref="X871" si="1201">P871/J871</f>
        <v>0</v>
      </c>
    </row>
    <row r="872" spans="1:24" ht="21.95" customHeight="1" x14ac:dyDescent="0.2">
      <c r="A872" s="59" t="s">
        <v>272</v>
      </c>
      <c r="B872" s="60" t="s">
        <v>916</v>
      </c>
      <c r="C872" s="54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117"/>
    </row>
    <row r="873" spans="1:24" ht="21.95" customHeight="1" x14ac:dyDescent="0.2">
      <c r="A873" s="61" t="s">
        <v>917</v>
      </c>
      <c r="B873" s="62" t="s">
        <v>918</v>
      </c>
      <c r="C873" s="62" t="s">
        <v>48</v>
      </c>
      <c r="D873" s="21">
        <v>184000000</v>
      </c>
      <c r="E873" s="21">
        <v>0</v>
      </c>
      <c r="F873" s="21">
        <v>0</v>
      </c>
      <c r="G873" s="21">
        <v>0</v>
      </c>
      <c r="H873" s="21">
        <v>0</v>
      </c>
      <c r="I873" s="21">
        <v>0</v>
      </c>
      <c r="J873" s="21">
        <v>184000000</v>
      </c>
      <c r="K873" s="21">
        <v>0</v>
      </c>
      <c r="L873" s="21">
        <v>0</v>
      </c>
      <c r="M873" s="21">
        <v>0</v>
      </c>
      <c r="N873" s="21">
        <v>0</v>
      </c>
      <c r="O873" s="21">
        <v>0</v>
      </c>
      <c r="P873" s="21">
        <v>0</v>
      </c>
      <c r="Q873" s="76">
        <f t="shared" ref="Q873" si="1202">R873+T873</f>
        <v>0</v>
      </c>
      <c r="R873" s="21">
        <v>0</v>
      </c>
      <c r="S873" s="21">
        <v>0</v>
      </c>
      <c r="T873" s="21">
        <v>0</v>
      </c>
      <c r="U873" s="21">
        <f t="shared" ref="U873" si="1203">J873-M873</f>
        <v>184000000</v>
      </c>
      <c r="V873" s="22">
        <f t="shared" ref="V873" si="1204">M873-P873</f>
        <v>0</v>
      </c>
      <c r="W873" s="21">
        <f t="shared" ref="W873" si="1205">P873-Q873</f>
        <v>0</v>
      </c>
      <c r="X873" s="127">
        <f t="shared" ref="X873" si="1206">P873/J873</f>
        <v>0</v>
      </c>
    </row>
    <row r="874" spans="1:24" ht="21.95" customHeight="1" x14ac:dyDescent="0.2">
      <c r="A874" s="59" t="s">
        <v>272</v>
      </c>
      <c r="B874" s="60" t="s">
        <v>919</v>
      </c>
      <c r="C874" s="54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117"/>
    </row>
    <row r="875" spans="1:24" ht="21.95" customHeight="1" x14ac:dyDescent="0.2">
      <c r="A875" s="61" t="s">
        <v>920</v>
      </c>
      <c r="B875" s="62" t="s">
        <v>909</v>
      </c>
      <c r="C875" s="62" t="s">
        <v>46</v>
      </c>
      <c r="D875" s="21">
        <v>11250000</v>
      </c>
      <c r="E875" s="21">
        <v>0</v>
      </c>
      <c r="F875" s="21">
        <v>0</v>
      </c>
      <c r="G875" s="21">
        <v>0</v>
      </c>
      <c r="H875" s="21">
        <v>0</v>
      </c>
      <c r="I875" s="21">
        <v>0</v>
      </c>
      <c r="J875" s="21">
        <v>11250000</v>
      </c>
      <c r="K875" s="21">
        <v>0</v>
      </c>
      <c r="L875" s="21">
        <v>0</v>
      </c>
      <c r="M875" s="21">
        <v>0</v>
      </c>
      <c r="N875" s="21">
        <v>0</v>
      </c>
      <c r="O875" s="21">
        <v>0</v>
      </c>
      <c r="P875" s="21">
        <v>0</v>
      </c>
      <c r="Q875" s="76">
        <f t="shared" ref="Q875" si="1207">R875+T875</f>
        <v>0</v>
      </c>
      <c r="R875" s="21">
        <v>0</v>
      </c>
      <c r="S875" s="21">
        <v>0</v>
      </c>
      <c r="T875" s="21">
        <v>0</v>
      </c>
      <c r="U875" s="21">
        <f t="shared" ref="U875" si="1208">J875-M875</f>
        <v>11250000</v>
      </c>
      <c r="V875" s="22">
        <f t="shared" ref="V875" si="1209">M875-P875</f>
        <v>0</v>
      </c>
      <c r="W875" s="21">
        <f t="shared" ref="W875" si="1210">P875-Q875</f>
        <v>0</v>
      </c>
      <c r="X875" s="127">
        <f t="shared" ref="X875" si="1211">P875/J875</f>
        <v>0</v>
      </c>
    </row>
    <row r="876" spans="1:24" ht="15" customHeight="1" x14ac:dyDescent="0.2">
      <c r="A876" s="59" t="s">
        <v>1581</v>
      </c>
      <c r="B876" s="60" t="s">
        <v>168</v>
      </c>
      <c r="C876" s="62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</row>
    <row r="877" spans="1:24" ht="15" customHeight="1" x14ac:dyDescent="0.2">
      <c r="A877" s="59" t="s">
        <v>1583</v>
      </c>
      <c r="B877" s="60" t="s">
        <v>170</v>
      </c>
      <c r="C877" s="62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</row>
    <row r="878" spans="1:24" ht="24" customHeight="1" x14ac:dyDescent="0.2">
      <c r="A878" s="59" t="s">
        <v>1604</v>
      </c>
      <c r="B878" s="53" t="s">
        <v>174</v>
      </c>
      <c r="C878" s="62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</row>
    <row r="879" spans="1:24" ht="21.95" customHeight="1" x14ac:dyDescent="0.2">
      <c r="A879" s="59" t="s">
        <v>272</v>
      </c>
      <c r="B879" s="60" t="s">
        <v>921</v>
      </c>
      <c r="C879" s="54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</row>
    <row r="880" spans="1:24" ht="21.95" customHeight="1" x14ac:dyDescent="0.2">
      <c r="A880" s="61" t="s">
        <v>922</v>
      </c>
      <c r="B880" s="62" t="s">
        <v>923</v>
      </c>
      <c r="C880" s="62" t="s">
        <v>48</v>
      </c>
      <c r="D880" s="21">
        <v>5000000</v>
      </c>
      <c r="E880" s="21">
        <v>0</v>
      </c>
      <c r="F880" s="21">
        <v>0</v>
      </c>
      <c r="G880" s="21">
        <v>0</v>
      </c>
      <c r="H880" s="21">
        <v>0</v>
      </c>
      <c r="I880" s="21">
        <v>0</v>
      </c>
      <c r="J880" s="21">
        <v>5000000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76">
        <f t="shared" ref="Q880" si="1212">R880+T880</f>
        <v>0</v>
      </c>
      <c r="R880" s="21">
        <v>0</v>
      </c>
      <c r="S880" s="21">
        <v>0</v>
      </c>
      <c r="T880" s="21">
        <v>0</v>
      </c>
      <c r="U880" s="21">
        <f t="shared" ref="U880" si="1213">J880-M880</f>
        <v>5000000</v>
      </c>
      <c r="V880" s="22">
        <f t="shared" ref="V880" si="1214">M880-P880</f>
        <v>0</v>
      </c>
      <c r="W880" s="21">
        <f t="shared" ref="W880" si="1215">P880-Q880</f>
        <v>0</v>
      </c>
      <c r="X880" s="127">
        <f t="shared" ref="X880" si="1216">P880/J880</f>
        <v>0</v>
      </c>
    </row>
    <row r="881" spans="1:24" ht="21.95" customHeight="1" x14ac:dyDescent="0.2">
      <c r="A881" s="59" t="s">
        <v>272</v>
      </c>
      <c r="B881" s="60" t="s">
        <v>924</v>
      </c>
      <c r="C881" s="54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117"/>
    </row>
    <row r="882" spans="1:24" ht="21.95" customHeight="1" x14ac:dyDescent="0.2">
      <c r="A882" s="61" t="s">
        <v>925</v>
      </c>
      <c r="B882" s="62" t="s">
        <v>923</v>
      </c>
      <c r="C882" s="62" t="s">
        <v>48</v>
      </c>
      <c r="D882" s="21">
        <v>1000000</v>
      </c>
      <c r="E882" s="21">
        <v>0</v>
      </c>
      <c r="F882" s="21">
        <v>0</v>
      </c>
      <c r="G882" s="21">
        <v>0</v>
      </c>
      <c r="H882" s="21">
        <v>0</v>
      </c>
      <c r="I882" s="21">
        <v>0</v>
      </c>
      <c r="J882" s="21">
        <v>1000000</v>
      </c>
      <c r="K882" s="21">
        <v>0</v>
      </c>
      <c r="L882" s="21">
        <v>0</v>
      </c>
      <c r="M882" s="21">
        <v>0</v>
      </c>
      <c r="N882" s="21">
        <v>0</v>
      </c>
      <c r="O882" s="21">
        <v>0</v>
      </c>
      <c r="P882" s="21">
        <v>0</v>
      </c>
      <c r="Q882" s="76">
        <f t="shared" ref="Q882" si="1217">R882+T882</f>
        <v>0</v>
      </c>
      <c r="R882" s="21">
        <v>0</v>
      </c>
      <c r="S882" s="21">
        <v>0</v>
      </c>
      <c r="T882" s="21">
        <v>0</v>
      </c>
      <c r="U882" s="21">
        <f t="shared" ref="U882" si="1218">J882-M882</f>
        <v>1000000</v>
      </c>
      <c r="V882" s="22">
        <f t="shared" ref="V882" si="1219">M882-P882</f>
        <v>0</v>
      </c>
      <c r="W882" s="21">
        <f t="shared" ref="W882" si="1220">P882-Q882</f>
        <v>0</v>
      </c>
      <c r="X882" s="127">
        <f t="shared" ref="X882" si="1221">P882/J882</f>
        <v>0</v>
      </c>
    </row>
    <row r="883" spans="1:24" ht="21.95" customHeight="1" x14ac:dyDescent="0.2">
      <c r="A883" s="59" t="s">
        <v>272</v>
      </c>
      <c r="B883" s="60" t="s">
        <v>926</v>
      </c>
      <c r="C883" s="54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117"/>
    </row>
    <row r="884" spans="1:24" ht="21.95" customHeight="1" x14ac:dyDescent="0.2">
      <c r="A884" s="61" t="s">
        <v>927</v>
      </c>
      <c r="B884" s="62" t="s">
        <v>928</v>
      </c>
      <c r="C884" s="62" t="s">
        <v>46</v>
      </c>
      <c r="D884" s="21">
        <v>2000000</v>
      </c>
      <c r="E884" s="21">
        <v>0</v>
      </c>
      <c r="F884" s="21">
        <v>0</v>
      </c>
      <c r="G884" s="21">
        <v>0</v>
      </c>
      <c r="H884" s="21">
        <v>0</v>
      </c>
      <c r="I884" s="21">
        <v>0</v>
      </c>
      <c r="J884" s="21">
        <v>2000000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76">
        <f t="shared" ref="Q884" si="1222">R884+T884</f>
        <v>0</v>
      </c>
      <c r="R884" s="21">
        <v>0</v>
      </c>
      <c r="S884" s="21">
        <v>0</v>
      </c>
      <c r="T884" s="21">
        <v>0</v>
      </c>
      <c r="U884" s="21">
        <f t="shared" ref="U884" si="1223">J884-M884</f>
        <v>2000000</v>
      </c>
      <c r="V884" s="22">
        <f t="shared" ref="V884" si="1224">M884-P884</f>
        <v>0</v>
      </c>
      <c r="W884" s="21">
        <f t="shared" ref="W884" si="1225">P884-Q884</f>
        <v>0</v>
      </c>
      <c r="X884" s="127">
        <f t="shared" ref="X884" si="1226">P884/J884</f>
        <v>0</v>
      </c>
    </row>
    <row r="885" spans="1:24" ht="21.95" customHeight="1" x14ac:dyDescent="0.2">
      <c r="A885" s="59" t="s">
        <v>272</v>
      </c>
      <c r="B885" s="60" t="s">
        <v>929</v>
      </c>
      <c r="C885" s="54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117"/>
    </row>
    <row r="886" spans="1:24" ht="21.95" customHeight="1" x14ac:dyDescent="0.2">
      <c r="A886" s="61" t="s">
        <v>930</v>
      </c>
      <c r="B886" s="62" t="s">
        <v>928</v>
      </c>
      <c r="C886" s="62" t="s">
        <v>48</v>
      </c>
      <c r="D886" s="21">
        <v>70000000</v>
      </c>
      <c r="E886" s="21">
        <v>0</v>
      </c>
      <c r="F886" s="21">
        <v>0</v>
      </c>
      <c r="G886" s="21">
        <v>0</v>
      </c>
      <c r="H886" s="21">
        <v>0</v>
      </c>
      <c r="I886" s="21">
        <v>0</v>
      </c>
      <c r="J886" s="21">
        <v>70000000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76">
        <f t="shared" ref="Q886" si="1227">R886+T886</f>
        <v>0</v>
      </c>
      <c r="R886" s="21">
        <v>0</v>
      </c>
      <c r="S886" s="21">
        <v>0</v>
      </c>
      <c r="T886" s="21">
        <v>0</v>
      </c>
      <c r="U886" s="21">
        <f t="shared" ref="U886" si="1228">J886-M886</f>
        <v>70000000</v>
      </c>
      <c r="V886" s="22">
        <f t="shared" ref="V886" si="1229">M886-P886</f>
        <v>0</v>
      </c>
      <c r="W886" s="21">
        <f t="shared" ref="W886" si="1230">P886-Q886</f>
        <v>0</v>
      </c>
      <c r="X886" s="127">
        <f t="shared" ref="X886" si="1231">P886/J886</f>
        <v>0</v>
      </c>
    </row>
    <row r="887" spans="1:24" ht="21.95" customHeight="1" x14ac:dyDescent="0.2">
      <c r="A887" s="59" t="s">
        <v>272</v>
      </c>
      <c r="B887" s="60" t="s">
        <v>931</v>
      </c>
      <c r="C887" s="54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117"/>
    </row>
    <row r="888" spans="1:24" ht="21.95" customHeight="1" x14ac:dyDescent="0.2">
      <c r="A888" s="61" t="s">
        <v>932</v>
      </c>
      <c r="B888" s="62" t="s">
        <v>918</v>
      </c>
      <c r="C888" s="62" t="s">
        <v>48</v>
      </c>
      <c r="D888" s="21">
        <v>50000000</v>
      </c>
      <c r="E888" s="21">
        <v>0</v>
      </c>
      <c r="F888" s="21">
        <v>0</v>
      </c>
      <c r="G888" s="21">
        <v>0</v>
      </c>
      <c r="H888" s="21">
        <v>0</v>
      </c>
      <c r="I888" s="21">
        <v>0</v>
      </c>
      <c r="J888" s="21">
        <v>50000000</v>
      </c>
      <c r="K888" s="21">
        <v>0</v>
      </c>
      <c r="L888" s="21">
        <v>49935375</v>
      </c>
      <c r="M888" s="21">
        <v>49935375</v>
      </c>
      <c r="N888" s="21">
        <v>0</v>
      </c>
      <c r="O888" s="21">
        <v>0</v>
      </c>
      <c r="P888" s="21">
        <v>0</v>
      </c>
      <c r="Q888" s="76">
        <f t="shared" ref="Q888" si="1232">R888+T888</f>
        <v>0</v>
      </c>
      <c r="R888" s="21">
        <v>0</v>
      </c>
      <c r="S888" s="21">
        <v>0</v>
      </c>
      <c r="T888" s="21">
        <v>0</v>
      </c>
      <c r="U888" s="21">
        <f t="shared" ref="U888" si="1233">J888-M888</f>
        <v>64625</v>
      </c>
      <c r="V888" s="22">
        <f t="shared" ref="V888" si="1234">M888-P888</f>
        <v>49935375</v>
      </c>
      <c r="W888" s="21">
        <f t="shared" ref="W888" si="1235">P888-Q888</f>
        <v>0</v>
      </c>
      <c r="X888" s="127">
        <f t="shared" ref="X888" si="1236">P888/J888</f>
        <v>0</v>
      </c>
    </row>
    <row r="889" spans="1:24" ht="14.25" customHeight="1" x14ac:dyDescent="0.2">
      <c r="A889" s="59" t="s">
        <v>1585</v>
      </c>
      <c r="B889" s="60" t="s">
        <v>178</v>
      </c>
      <c r="C889" s="62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</row>
    <row r="890" spans="1:24" ht="36.75" customHeight="1" x14ac:dyDescent="0.2">
      <c r="A890" s="59" t="s">
        <v>1602</v>
      </c>
      <c r="B890" s="53" t="s">
        <v>933</v>
      </c>
      <c r="C890" s="62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</row>
    <row r="891" spans="1:24" ht="21.95" customHeight="1" x14ac:dyDescent="0.2">
      <c r="A891" s="59" t="s">
        <v>272</v>
      </c>
      <c r="B891" s="60" t="s">
        <v>934</v>
      </c>
      <c r="C891" s="54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</row>
    <row r="892" spans="1:24" ht="21.95" customHeight="1" x14ac:dyDescent="0.2">
      <c r="A892" s="61" t="s">
        <v>935</v>
      </c>
      <c r="B892" s="62" t="s">
        <v>936</v>
      </c>
      <c r="C892" s="62" t="s">
        <v>48</v>
      </c>
      <c r="D892" s="21">
        <v>40000000</v>
      </c>
      <c r="E892" s="21">
        <v>0</v>
      </c>
      <c r="F892" s="21">
        <v>0</v>
      </c>
      <c r="G892" s="21">
        <v>0</v>
      </c>
      <c r="H892" s="21">
        <v>0</v>
      </c>
      <c r="I892" s="21">
        <v>0</v>
      </c>
      <c r="J892" s="21">
        <v>40000000</v>
      </c>
      <c r="K892" s="21">
        <v>0</v>
      </c>
      <c r="L892" s="21">
        <v>0</v>
      </c>
      <c r="M892" s="21">
        <v>0</v>
      </c>
      <c r="N892" s="21">
        <v>0</v>
      </c>
      <c r="O892" s="21">
        <v>0</v>
      </c>
      <c r="P892" s="21">
        <v>0</v>
      </c>
      <c r="Q892" s="76">
        <f t="shared" ref="Q892" si="1237">R892+T892</f>
        <v>0</v>
      </c>
      <c r="R892" s="21">
        <v>0</v>
      </c>
      <c r="S892" s="21">
        <v>0</v>
      </c>
      <c r="T892" s="21">
        <v>0</v>
      </c>
      <c r="U892" s="21">
        <f t="shared" ref="U892" si="1238">J892-M892</f>
        <v>40000000</v>
      </c>
      <c r="V892" s="22">
        <f t="shared" ref="V892" si="1239">M892-P892</f>
        <v>0</v>
      </c>
      <c r="W892" s="21">
        <f t="shared" ref="W892" si="1240">P892-Q892</f>
        <v>0</v>
      </c>
      <c r="X892" s="127">
        <f t="shared" ref="X892" si="1241">P892/J892</f>
        <v>0</v>
      </c>
    </row>
    <row r="893" spans="1:24" ht="21.95" customHeight="1" x14ac:dyDescent="0.2">
      <c r="A893" s="61"/>
      <c r="B893" s="60" t="s">
        <v>937</v>
      </c>
      <c r="C893" s="54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117"/>
    </row>
    <row r="894" spans="1:24" ht="21.95" customHeight="1" x14ac:dyDescent="0.2">
      <c r="A894" s="61" t="s">
        <v>938</v>
      </c>
      <c r="B894" s="62" t="s">
        <v>939</v>
      </c>
      <c r="C894" s="62" t="s">
        <v>48</v>
      </c>
      <c r="D894" s="21">
        <v>460000000</v>
      </c>
      <c r="E894" s="21">
        <v>0</v>
      </c>
      <c r="F894" s="21">
        <v>0</v>
      </c>
      <c r="G894" s="21">
        <v>0</v>
      </c>
      <c r="H894" s="21">
        <v>0</v>
      </c>
      <c r="I894" s="21">
        <v>0</v>
      </c>
      <c r="J894" s="21">
        <v>460000000</v>
      </c>
      <c r="K894" s="21">
        <v>0</v>
      </c>
      <c r="L894" s="21">
        <v>0</v>
      </c>
      <c r="M894" s="21">
        <v>106735701</v>
      </c>
      <c r="N894" s="21">
        <v>0</v>
      </c>
      <c r="O894" s="21">
        <v>0</v>
      </c>
      <c r="P894" s="21">
        <v>106735701</v>
      </c>
      <c r="Q894" s="76">
        <f t="shared" ref="Q894" si="1242">R894+T894</f>
        <v>35578567</v>
      </c>
      <c r="R894" s="21">
        <v>0</v>
      </c>
      <c r="S894" s="21">
        <v>35578567</v>
      </c>
      <c r="T894" s="21">
        <v>35578567</v>
      </c>
      <c r="U894" s="21">
        <f t="shared" ref="U894" si="1243">J894-M894</f>
        <v>353264299</v>
      </c>
      <c r="V894" s="22">
        <f t="shared" ref="V894" si="1244">M894-P894</f>
        <v>0</v>
      </c>
      <c r="W894" s="21">
        <f t="shared" ref="W894" si="1245">P894-Q894</f>
        <v>71157134</v>
      </c>
      <c r="X894" s="127">
        <f t="shared" ref="X894" si="1246">P894/J894</f>
        <v>0.23203413260869565</v>
      </c>
    </row>
    <row r="895" spans="1:24" ht="21.95" customHeight="1" x14ac:dyDescent="0.2">
      <c r="A895" s="59" t="s">
        <v>272</v>
      </c>
      <c r="B895" s="60" t="s">
        <v>940</v>
      </c>
      <c r="C895" s="54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117"/>
    </row>
    <row r="896" spans="1:24" ht="21.95" customHeight="1" x14ac:dyDescent="0.2">
      <c r="A896" s="61" t="s">
        <v>941</v>
      </c>
      <c r="B896" s="62" t="s">
        <v>942</v>
      </c>
      <c r="C896" s="62" t="s">
        <v>48</v>
      </c>
      <c r="D896" s="21">
        <v>1129266166</v>
      </c>
      <c r="E896" s="21">
        <v>0</v>
      </c>
      <c r="F896" s="21">
        <v>0</v>
      </c>
      <c r="G896" s="21">
        <v>0</v>
      </c>
      <c r="H896" s="21">
        <v>0</v>
      </c>
      <c r="I896" s="21">
        <v>0</v>
      </c>
      <c r="J896" s="21">
        <v>1129266166</v>
      </c>
      <c r="K896" s="21">
        <v>0</v>
      </c>
      <c r="L896" s="21">
        <v>0</v>
      </c>
      <c r="M896" s="21">
        <v>0</v>
      </c>
      <c r="N896" s="21">
        <v>0</v>
      </c>
      <c r="O896" s="21">
        <v>0</v>
      </c>
      <c r="P896" s="21">
        <v>0</v>
      </c>
      <c r="Q896" s="76">
        <f t="shared" ref="Q896" si="1247">R896+T896</f>
        <v>0</v>
      </c>
      <c r="R896" s="21">
        <v>0</v>
      </c>
      <c r="S896" s="21">
        <v>0</v>
      </c>
      <c r="T896" s="21">
        <v>0</v>
      </c>
      <c r="U896" s="21">
        <f t="shared" ref="U896" si="1248">J896-M896</f>
        <v>1129266166</v>
      </c>
      <c r="V896" s="22">
        <f t="shared" ref="V896" si="1249">M896-P896</f>
        <v>0</v>
      </c>
      <c r="W896" s="21">
        <f t="shared" ref="W896" si="1250">P896-Q896</f>
        <v>0</v>
      </c>
      <c r="X896" s="127">
        <f t="shared" ref="X896" si="1251">P896/J896</f>
        <v>0</v>
      </c>
    </row>
    <row r="897" spans="1:24" ht="21.95" customHeight="1" x14ac:dyDescent="0.2">
      <c r="A897" s="59" t="s">
        <v>272</v>
      </c>
      <c r="B897" s="60" t="s">
        <v>943</v>
      </c>
      <c r="C897" s="54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117"/>
    </row>
    <row r="898" spans="1:24" ht="21.95" customHeight="1" x14ac:dyDescent="0.2">
      <c r="A898" s="61" t="s">
        <v>944</v>
      </c>
      <c r="B898" s="62" t="s">
        <v>945</v>
      </c>
      <c r="C898" s="62" t="s">
        <v>48</v>
      </c>
      <c r="D898" s="21">
        <v>16000000</v>
      </c>
      <c r="E898" s="21">
        <v>0</v>
      </c>
      <c r="F898" s="21">
        <v>0</v>
      </c>
      <c r="G898" s="21">
        <v>0</v>
      </c>
      <c r="H898" s="21">
        <v>0</v>
      </c>
      <c r="I898" s="21">
        <v>0</v>
      </c>
      <c r="J898" s="21">
        <v>16000000</v>
      </c>
      <c r="K898" s="21">
        <v>0</v>
      </c>
      <c r="L898" s="21">
        <v>0</v>
      </c>
      <c r="M898" s="21">
        <v>0</v>
      </c>
      <c r="N898" s="21">
        <v>0</v>
      </c>
      <c r="O898" s="21">
        <v>0</v>
      </c>
      <c r="P898" s="21">
        <v>0</v>
      </c>
      <c r="Q898" s="76">
        <f t="shared" ref="Q898" si="1252">R898+T898</f>
        <v>0</v>
      </c>
      <c r="R898" s="21">
        <v>0</v>
      </c>
      <c r="S898" s="21">
        <v>0</v>
      </c>
      <c r="T898" s="21">
        <v>0</v>
      </c>
      <c r="U898" s="21">
        <f t="shared" ref="U898" si="1253">J898-M898</f>
        <v>16000000</v>
      </c>
      <c r="V898" s="22">
        <f t="shared" ref="V898" si="1254">M898-P898</f>
        <v>0</v>
      </c>
      <c r="W898" s="21">
        <f t="shared" ref="W898" si="1255">P898-Q898</f>
        <v>0</v>
      </c>
      <c r="X898" s="127">
        <f t="shared" ref="X898" si="1256">P898/J898</f>
        <v>0</v>
      </c>
    </row>
    <row r="899" spans="1:24" ht="21.95" customHeight="1" x14ac:dyDescent="0.2">
      <c r="A899" s="57" t="s">
        <v>1586</v>
      </c>
      <c r="B899" s="53" t="s">
        <v>186</v>
      </c>
      <c r="C899" s="62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</row>
    <row r="900" spans="1:24" ht="21.95" customHeight="1" x14ac:dyDescent="0.2">
      <c r="A900" s="59" t="s">
        <v>272</v>
      </c>
      <c r="B900" s="60" t="s">
        <v>946</v>
      </c>
      <c r="C900" s="54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</row>
    <row r="901" spans="1:24" ht="21.95" customHeight="1" x14ac:dyDescent="0.2">
      <c r="A901" s="61" t="s">
        <v>947</v>
      </c>
      <c r="B901" s="62" t="s">
        <v>948</v>
      </c>
      <c r="C901" s="62" t="s">
        <v>48</v>
      </c>
      <c r="D901" s="21">
        <v>342000000</v>
      </c>
      <c r="E901" s="21">
        <v>0</v>
      </c>
      <c r="F901" s="21">
        <v>0</v>
      </c>
      <c r="G901" s="21">
        <v>0</v>
      </c>
      <c r="H901" s="21">
        <v>0</v>
      </c>
      <c r="I901" s="21">
        <v>0</v>
      </c>
      <c r="J901" s="21">
        <v>342000000</v>
      </c>
      <c r="K901" s="21">
        <v>0</v>
      </c>
      <c r="L901" s="21">
        <v>0</v>
      </c>
      <c r="M901" s="21">
        <v>342000000</v>
      </c>
      <c r="N901" s="21">
        <v>0</v>
      </c>
      <c r="O901" s="21">
        <v>0</v>
      </c>
      <c r="P901" s="21">
        <v>342000000</v>
      </c>
      <c r="Q901" s="76">
        <f t="shared" ref="Q901" si="1257">R901+T901</f>
        <v>18379998.670000002</v>
      </c>
      <c r="R901" s="21">
        <v>0</v>
      </c>
      <c r="S901" s="21">
        <v>18379998.670000002</v>
      </c>
      <c r="T901" s="21">
        <v>18379998.670000002</v>
      </c>
      <c r="U901" s="21">
        <f t="shared" ref="U901" si="1258">J901-M901</f>
        <v>0</v>
      </c>
      <c r="V901" s="22">
        <f t="shared" ref="V901" si="1259">M901-P901</f>
        <v>0</v>
      </c>
      <c r="W901" s="21">
        <f t="shared" ref="W901" si="1260">P901-Q901</f>
        <v>323620001.32999998</v>
      </c>
      <c r="X901" s="127">
        <f t="shared" ref="X901" si="1261">P901/J901</f>
        <v>1</v>
      </c>
    </row>
    <row r="902" spans="1:24" ht="21.95" customHeight="1" x14ac:dyDescent="0.2">
      <c r="A902" s="59" t="s">
        <v>272</v>
      </c>
      <c r="B902" s="60" t="s">
        <v>949</v>
      </c>
      <c r="C902" s="54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117"/>
    </row>
    <row r="903" spans="1:24" ht="21.95" customHeight="1" x14ac:dyDescent="0.2">
      <c r="A903" s="61" t="s">
        <v>950</v>
      </c>
      <c r="B903" s="62" t="s">
        <v>948</v>
      </c>
      <c r="C903" s="62" t="s">
        <v>48</v>
      </c>
      <c r="D903" s="21">
        <v>7792000</v>
      </c>
      <c r="E903" s="21">
        <v>0</v>
      </c>
      <c r="F903" s="21">
        <v>0</v>
      </c>
      <c r="G903" s="21">
        <v>0</v>
      </c>
      <c r="H903" s="21">
        <v>0</v>
      </c>
      <c r="I903" s="21">
        <v>0</v>
      </c>
      <c r="J903" s="21">
        <v>7792000</v>
      </c>
      <c r="K903" s="21">
        <v>0</v>
      </c>
      <c r="L903" s="21">
        <v>0</v>
      </c>
      <c r="M903" s="21">
        <v>0</v>
      </c>
      <c r="N903" s="21">
        <v>0</v>
      </c>
      <c r="O903" s="21">
        <v>0</v>
      </c>
      <c r="P903" s="21">
        <v>0</v>
      </c>
      <c r="Q903" s="76">
        <f t="shared" ref="Q903" si="1262">R903+T903</f>
        <v>0</v>
      </c>
      <c r="R903" s="21">
        <v>0</v>
      </c>
      <c r="S903" s="21">
        <v>0</v>
      </c>
      <c r="T903" s="21">
        <v>0</v>
      </c>
      <c r="U903" s="21">
        <f t="shared" ref="U903" si="1263">J903-M903</f>
        <v>7792000</v>
      </c>
      <c r="V903" s="22">
        <f t="shared" ref="V903" si="1264">M903-P903</f>
        <v>0</v>
      </c>
      <c r="W903" s="21">
        <f t="shared" ref="W903" si="1265">P903-Q903</f>
        <v>0</v>
      </c>
      <c r="X903" s="127">
        <f t="shared" ref="X903" si="1266">P903/J903</f>
        <v>0</v>
      </c>
    </row>
    <row r="904" spans="1:24" ht="21.95" customHeight="1" x14ac:dyDescent="0.2">
      <c r="A904" s="59" t="s">
        <v>272</v>
      </c>
      <c r="B904" s="60" t="s">
        <v>951</v>
      </c>
      <c r="C904" s="54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117"/>
    </row>
    <row r="905" spans="1:24" ht="21.95" customHeight="1" x14ac:dyDescent="0.2">
      <c r="A905" s="61" t="s">
        <v>952</v>
      </c>
      <c r="B905" s="62" t="s">
        <v>953</v>
      </c>
      <c r="C905" s="62" t="s">
        <v>48</v>
      </c>
      <c r="D905" s="21">
        <v>520800000</v>
      </c>
      <c r="E905" s="21">
        <v>0</v>
      </c>
      <c r="F905" s="21">
        <v>0</v>
      </c>
      <c r="G905" s="21">
        <v>0</v>
      </c>
      <c r="H905" s="21">
        <v>0</v>
      </c>
      <c r="I905" s="21">
        <v>0</v>
      </c>
      <c r="J905" s="21">
        <v>520800000</v>
      </c>
      <c r="K905" s="21">
        <v>0</v>
      </c>
      <c r="L905" s="21">
        <v>0</v>
      </c>
      <c r="M905" s="21">
        <v>520800000</v>
      </c>
      <c r="N905" s="21">
        <v>0</v>
      </c>
      <c r="O905" s="21">
        <v>0</v>
      </c>
      <c r="P905" s="21">
        <v>520800000</v>
      </c>
      <c r="Q905" s="76">
        <f t="shared" ref="Q905" si="1267">R905+T905</f>
        <v>30803332</v>
      </c>
      <c r="R905" s="21">
        <v>0</v>
      </c>
      <c r="S905" s="21">
        <v>30803332</v>
      </c>
      <c r="T905" s="21">
        <v>30803332</v>
      </c>
      <c r="U905" s="21">
        <f t="shared" ref="U905" si="1268">J905-M905</f>
        <v>0</v>
      </c>
      <c r="V905" s="22">
        <f t="shared" ref="V905" si="1269">M905-P905</f>
        <v>0</v>
      </c>
      <c r="W905" s="21">
        <f t="shared" ref="W905" si="1270">P905-Q905</f>
        <v>489996668</v>
      </c>
      <c r="X905" s="127">
        <f t="shared" ref="X905" si="1271">P905/J905</f>
        <v>1</v>
      </c>
    </row>
    <row r="906" spans="1:24" ht="21.95" customHeight="1" x14ac:dyDescent="0.2">
      <c r="A906" s="59" t="s">
        <v>272</v>
      </c>
      <c r="B906" s="60" t="s">
        <v>954</v>
      </c>
      <c r="C906" s="54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117"/>
    </row>
    <row r="907" spans="1:24" ht="21.95" customHeight="1" x14ac:dyDescent="0.2">
      <c r="A907" s="61" t="s">
        <v>955</v>
      </c>
      <c r="B907" s="62" t="s">
        <v>923</v>
      </c>
      <c r="C907" s="62" t="s">
        <v>48</v>
      </c>
      <c r="D907" s="21">
        <v>10000000</v>
      </c>
      <c r="E907" s="21">
        <v>0</v>
      </c>
      <c r="F907" s="21">
        <v>0</v>
      </c>
      <c r="G907" s="21">
        <v>0</v>
      </c>
      <c r="H907" s="21">
        <v>0</v>
      </c>
      <c r="I907" s="21">
        <v>0</v>
      </c>
      <c r="J907" s="21">
        <v>10000000</v>
      </c>
      <c r="K907" s="21">
        <v>0</v>
      </c>
      <c r="L907" s="21">
        <v>0</v>
      </c>
      <c r="M907" s="21">
        <v>0</v>
      </c>
      <c r="N907" s="21">
        <v>0</v>
      </c>
      <c r="O907" s="21">
        <v>0</v>
      </c>
      <c r="P907" s="21">
        <v>0</v>
      </c>
      <c r="Q907" s="76">
        <f t="shared" ref="Q907" si="1272">R907+T907</f>
        <v>0</v>
      </c>
      <c r="R907" s="21">
        <v>0</v>
      </c>
      <c r="S907" s="21">
        <v>0</v>
      </c>
      <c r="T907" s="21">
        <v>0</v>
      </c>
      <c r="U907" s="21">
        <f t="shared" ref="U907" si="1273">J907-M907</f>
        <v>10000000</v>
      </c>
      <c r="V907" s="22">
        <f t="shared" ref="V907" si="1274">M907-P907</f>
        <v>0</v>
      </c>
      <c r="W907" s="21">
        <f t="shared" ref="W907" si="1275">P907-Q907</f>
        <v>0</v>
      </c>
      <c r="X907" s="127">
        <f t="shared" ref="X907" si="1276">P907/J907</f>
        <v>0</v>
      </c>
    </row>
    <row r="908" spans="1:24" ht="21.95" customHeight="1" x14ac:dyDescent="0.2">
      <c r="A908" s="59" t="s">
        <v>272</v>
      </c>
      <c r="B908" s="60" t="s">
        <v>956</v>
      </c>
      <c r="C908" s="54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117"/>
    </row>
    <row r="909" spans="1:24" ht="21.95" customHeight="1" x14ac:dyDescent="0.2">
      <c r="A909" s="61" t="s">
        <v>957</v>
      </c>
      <c r="B909" s="62" t="s">
        <v>923</v>
      </c>
      <c r="C909" s="62" t="s">
        <v>48</v>
      </c>
      <c r="D909" s="21">
        <v>54000000</v>
      </c>
      <c r="E909" s="21">
        <v>0</v>
      </c>
      <c r="F909" s="21">
        <v>0</v>
      </c>
      <c r="G909" s="21">
        <v>0</v>
      </c>
      <c r="H909" s="21">
        <v>0</v>
      </c>
      <c r="I909" s="21">
        <v>0</v>
      </c>
      <c r="J909" s="21">
        <v>54000000</v>
      </c>
      <c r="K909" s="21">
        <v>0</v>
      </c>
      <c r="L909" s="21">
        <v>0</v>
      </c>
      <c r="M909" s="21">
        <v>18000000</v>
      </c>
      <c r="N909" s="21">
        <v>0</v>
      </c>
      <c r="O909" s="21">
        <v>0</v>
      </c>
      <c r="P909" s="21">
        <v>18000000</v>
      </c>
      <c r="Q909" s="76">
        <f t="shared" ref="Q909" si="1277">R909+T909</f>
        <v>700000</v>
      </c>
      <c r="R909" s="21">
        <v>0</v>
      </c>
      <c r="S909" s="21">
        <v>700000</v>
      </c>
      <c r="T909" s="21">
        <v>700000</v>
      </c>
      <c r="U909" s="21">
        <f t="shared" ref="U909" si="1278">J909-M909</f>
        <v>36000000</v>
      </c>
      <c r="V909" s="22">
        <f t="shared" ref="V909" si="1279">M909-P909</f>
        <v>0</v>
      </c>
      <c r="W909" s="21">
        <f t="shared" ref="W909" si="1280">P909-Q909</f>
        <v>17300000</v>
      </c>
      <c r="X909" s="127">
        <f t="shared" ref="X909" si="1281">P909/J909</f>
        <v>0.33333333333333331</v>
      </c>
    </row>
    <row r="910" spans="1:24" ht="21.95" customHeight="1" x14ac:dyDescent="0.2">
      <c r="A910" s="59" t="s">
        <v>272</v>
      </c>
      <c r="B910" s="60" t="s">
        <v>958</v>
      </c>
      <c r="C910" s="54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117"/>
    </row>
    <row r="911" spans="1:24" ht="21.95" customHeight="1" x14ac:dyDescent="0.2">
      <c r="A911" s="61" t="s">
        <v>959</v>
      </c>
      <c r="B911" s="62" t="s">
        <v>923</v>
      </c>
      <c r="C911" s="62" t="s">
        <v>48</v>
      </c>
      <c r="D911" s="21">
        <v>110000000</v>
      </c>
      <c r="E911" s="21">
        <v>0</v>
      </c>
      <c r="F911" s="21">
        <v>0</v>
      </c>
      <c r="G911" s="21">
        <v>0</v>
      </c>
      <c r="H911" s="21">
        <v>0</v>
      </c>
      <c r="I911" s="21">
        <v>0</v>
      </c>
      <c r="J911" s="21">
        <v>110000000</v>
      </c>
      <c r="K911" s="21">
        <v>0</v>
      </c>
      <c r="L911" s="21">
        <v>0</v>
      </c>
      <c r="M911" s="21">
        <v>42000000</v>
      </c>
      <c r="N911" s="21">
        <v>0</v>
      </c>
      <c r="O911" s="21">
        <v>0</v>
      </c>
      <c r="P911" s="21">
        <v>42000000</v>
      </c>
      <c r="Q911" s="76">
        <f t="shared" ref="Q911" si="1282">R911+T911</f>
        <v>1633333</v>
      </c>
      <c r="R911" s="21">
        <v>0</v>
      </c>
      <c r="S911" s="21">
        <v>1633333</v>
      </c>
      <c r="T911" s="21">
        <v>1633333</v>
      </c>
      <c r="U911" s="21">
        <f t="shared" ref="U911" si="1283">J911-M911</f>
        <v>68000000</v>
      </c>
      <c r="V911" s="22">
        <f t="shared" ref="V911" si="1284">M911-P911</f>
        <v>0</v>
      </c>
      <c r="W911" s="21">
        <f t="shared" ref="W911" si="1285">P911-Q911</f>
        <v>40366667</v>
      </c>
      <c r="X911" s="127">
        <f t="shared" ref="X911" si="1286">P911/J911</f>
        <v>0.38181818181818183</v>
      </c>
    </row>
    <row r="912" spans="1:24" ht="21.95" customHeight="1" x14ac:dyDescent="0.2">
      <c r="A912" s="59" t="s">
        <v>272</v>
      </c>
      <c r="B912" s="60" t="s">
        <v>960</v>
      </c>
      <c r="C912" s="54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117"/>
    </row>
    <row r="913" spans="1:24" ht="21.95" customHeight="1" x14ac:dyDescent="0.2">
      <c r="A913" s="61" t="s">
        <v>961</v>
      </c>
      <c r="B913" s="62" t="s">
        <v>923</v>
      </c>
      <c r="C913" s="62" t="s">
        <v>48</v>
      </c>
      <c r="D913" s="21">
        <v>20000000</v>
      </c>
      <c r="E913" s="21">
        <v>0</v>
      </c>
      <c r="F913" s="21">
        <v>0</v>
      </c>
      <c r="G913" s="21">
        <v>0</v>
      </c>
      <c r="H913" s="21">
        <v>0</v>
      </c>
      <c r="I913" s="21">
        <v>0</v>
      </c>
      <c r="J913" s="21">
        <v>20000000</v>
      </c>
      <c r="K913" s="21">
        <v>0</v>
      </c>
      <c r="L913" s="21">
        <v>0</v>
      </c>
      <c r="M913" s="21">
        <v>0</v>
      </c>
      <c r="N913" s="21">
        <v>0</v>
      </c>
      <c r="O913" s="21">
        <v>0</v>
      </c>
      <c r="P913" s="21">
        <v>0</v>
      </c>
      <c r="Q913" s="76">
        <f t="shared" ref="Q913" si="1287">R913+T913</f>
        <v>0</v>
      </c>
      <c r="R913" s="21">
        <v>0</v>
      </c>
      <c r="S913" s="21">
        <v>0</v>
      </c>
      <c r="T913" s="21">
        <v>0</v>
      </c>
      <c r="U913" s="21">
        <f t="shared" ref="U913" si="1288">J913-M913</f>
        <v>20000000</v>
      </c>
      <c r="V913" s="22">
        <f t="shared" ref="V913" si="1289">M913-P913</f>
        <v>0</v>
      </c>
      <c r="W913" s="21">
        <f t="shared" ref="W913" si="1290">P913-Q913</f>
        <v>0</v>
      </c>
      <c r="X913" s="127">
        <f t="shared" ref="X913" si="1291">P913/J913</f>
        <v>0</v>
      </c>
    </row>
    <row r="914" spans="1:24" ht="21.95" customHeight="1" x14ac:dyDescent="0.2">
      <c r="A914" s="59" t="s">
        <v>272</v>
      </c>
      <c r="B914" s="60" t="s">
        <v>940</v>
      </c>
      <c r="C914" s="54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117"/>
    </row>
    <row r="915" spans="1:24" ht="21.95" customHeight="1" x14ac:dyDescent="0.2">
      <c r="A915" s="61" t="s">
        <v>962</v>
      </c>
      <c r="B915" s="62" t="s">
        <v>963</v>
      </c>
      <c r="C915" s="62" t="s">
        <v>48</v>
      </c>
      <c r="D915" s="21">
        <v>21000000</v>
      </c>
      <c r="E915" s="21">
        <v>0</v>
      </c>
      <c r="F915" s="21">
        <v>0</v>
      </c>
      <c r="G915" s="21">
        <v>0</v>
      </c>
      <c r="H915" s="21">
        <v>0</v>
      </c>
      <c r="I915" s="21">
        <v>0</v>
      </c>
      <c r="J915" s="21">
        <v>21000000</v>
      </c>
      <c r="K915" s="21">
        <v>0</v>
      </c>
      <c r="L915" s="21">
        <v>0</v>
      </c>
      <c r="M915" s="21">
        <v>21000000</v>
      </c>
      <c r="N915" s="21">
        <v>0</v>
      </c>
      <c r="O915" s="21">
        <v>0</v>
      </c>
      <c r="P915" s="21">
        <v>21000000</v>
      </c>
      <c r="Q915" s="76">
        <f t="shared" ref="Q915:Q920" si="1292">R915+T915</f>
        <v>700000</v>
      </c>
      <c r="R915" s="21">
        <v>0</v>
      </c>
      <c r="S915" s="21">
        <v>700000</v>
      </c>
      <c r="T915" s="21">
        <v>700000</v>
      </c>
      <c r="U915" s="21">
        <f t="shared" ref="U915" si="1293">J915-M915</f>
        <v>0</v>
      </c>
      <c r="V915" s="22">
        <f t="shared" ref="V915" si="1294">M915-P915</f>
        <v>0</v>
      </c>
      <c r="W915" s="21">
        <f t="shared" ref="W915" si="1295">P915-Q915</f>
        <v>20300000</v>
      </c>
      <c r="X915" s="127">
        <f t="shared" ref="X915" si="1296">P915/J915</f>
        <v>1</v>
      </c>
    </row>
    <row r="916" spans="1:24" ht="21.95" customHeight="1" x14ac:dyDescent="0.2">
      <c r="A916" s="59" t="s">
        <v>272</v>
      </c>
      <c r="B916" s="60" t="s">
        <v>940</v>
      </c>
      <c r="C916" s="54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76"/>
      <c r="R916" s="21"/>
      <c r="S916" s="21"/>
      <c r="T916" s="21"/>
      <c r="U916" s="21"/>
      <c r="V916" s="21"/>
      <c r="W916" s="21"/>
      <c r="X916" s="117"/>
    </row>
    <row r="917" spans="1:24" ht="21.95" customHeight="1" x14ac:dyDescent="0.2">
      <c r="A917" s="61" t="s">
        <v>964</v>
      </c>
      <c r="B917" s="62" t="s">
        <v>963</v>
      </c>
      <c r="C917" s="62" t="s">
        <v>48</v>
      </c>
      <c r="D917" s="21">
        <v>124200000</v>
      </c>
      <c r="E917" s="21">
        <v>0</v>
      </c>
      <c r="F917" s="21">
        <v>0</v>
      </c>
      <c r="G917" s="21">
        <v>0</v>
      </c>
      <c r="H917" s="21">
        <v>0</v>
      </c>
      <c r="I917" s="21">
        <v>0</v>
      </c>
      <c r="J917" s="21">
        <v>124200000</v>
      </c>
      <c r="K917" s="21">
        <v>0</v>
      </c>
      <c r="L917" s="21">
        <v>0</v>
      </c>
      <c r="M917" s="21">
        <v>124200000</v>
      </c>
      <c r="N917" s="21">
        <v>0</v>
      </c>
      <c r="O917" s="21">
        <v>0</v>
      </c>
      <c r="P917" s="21">
        <v>124200000</v>
      </c>
      <c r="Q917" s="76">
        <f t="shared" si="1292"/>
        <v>4380000</v>
      </c>
      <c r="R917" s="21">
        <v>0</v>
      </c>
      <c r="S917" s="21">
        <v>4380000</v>
      </c>
      <c r="T917" s="21">
        <v>4380000</v>
      </c>
      <c r="U917" s="21">
        <f t="shared" ref="U917" si="1297">J917-M917</f>
        <v>0</v>
      </c>
      <c r="V917" s="22">
        <f t="shared" ref="V917" si="1298">M917-P917</f>
        <v>0</v>
      </c>
      <c r="W917" s="21">
        <f t="shared" ref="W917" si="1299">P917-Q917</f>
        <v>119820000</v>
      </c>
      <c r="X917" s="127">
        <f t="shared" ref="X917" si="1300">P917/J917</f>
        <v>1</v>
      </c>
    </row>
    <row r="918" spans="1:24" ht="21.95" customHeight="1" x14ac:dyDescent="0.2">
      <c r="A918" s="61" t="s">
        <v>1761</v>
      </c>
      <c r="B918" s="62" t="s">
        <v>1719</v>
      </c>
      <c r="C918" s="62"/>
      <c r="D918" s="21">
        <v>0</v>
      </c>
      <c r="E918" s="21"/>
      <c r="F918" s="21"/>
      <c r="G918" s="21">
        <f>345414964+19331579.33</f>
        <v>364746543.32999998</v>
      </c>
      <c r="H918" s="21">
        <v>0</v>
      </c>
      <c r="I918" s="21">
        <f>E918-F918+G918-H918</f>
        <v>364746543.32999998</v>
      </c>
      <c r="J918" s="21">
        <f>D918+I918</f>
        <v>364746543.32999998</v>
      </c>
      <c r="K918" s="21">
        <v>0</v>
      </c>
      <c r="L918" s="21">
        <v>364746543.32999998</v>
      </c>
      <c r="M918" s="21">
        <v>364746543.32999998</v>
      </c>
      <c r="N918" s="21">
        <v>0</v>
      </c>
      <c r="O918" s="21">
        <v>0</v>
      </c>
      <c r="P918" s="21">
        <v>0</v>
      </c>
      <c r="Q918" s="76">
        <v>0</v>
      </c>
      <c r="R918" s="21">
        <v>0</v>
      </c>
      <c r="S918" s="21">
        <v>0</v>
      </c>
      <c r="T918" s="21">
        <v>0</v>
      </c>
      <c r="U918" s="21">
        <f t="shared" ref="U918" si="1301">J918-M918</f>
        <v>0</v>
      </c>
      <c r="V918" s="22">
        <f t="shared" ref="V918" si="1302">M918-P918</f>
        <v>364746543.32999998</v>
      </c>
      <c r="W918" s="21">
        <f t="shared" ref="W918" si="1303">P918-Q918</f>
        <v>0</v>
      </c>
      <c r="X918" s="127">
        <f t="shared" ref="X918" si="1304">P918/J918</f>
        <v>0</v>
      </c>
    </row>
    <row r="919" spans="1:24" ht="21.95" customHeight="1" x14ac:dyDescent="0.2">
      <c r="A919" s="59" t="s">
        <v>272</v>
      </c>
      <c r="B919" s="60" t="s">
        <v>965</v>
      </c>
      <c r="C919" s="54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76"/>
      <c r="R919" s="21"/>
      <c r="S919" s="21"/>
      <c r="T919" s="21"/>
      <c r="U919" s="21"/>
      <c r="V919" s="21"/>
      <c r="W919" s="21"/>
      <c r="X919" s="117"/>
    </row>
    <row r="920" spans="1:24" ht="34.5" customHeight="1" x14ac:dyDescent="0.2">
      <c r="A920" s="61" t="s">
        <v>966</v>
      </c>
      <c r="B920" s="62" t="s">
        <v>928</v>
      </c>
      <c r="C920" s="62" t="s">
        <v>48</v>
      </c>
      <c r="D920" s="21">
        <v>400000000</v>
      </c>
      <c r="E920" s="21">
        <v>0</v>
      </c>
      <c r="F920" s="21">
        <v>0</v>
      </c>
      <c r="G920" s="21">
        <v>0</v>
      </c>
      <c r="H920" s="21">
        <v>0</v>
      </c>
      <c r="I920" s="21">
        <v>0</v>
      </c>
      <c r="J920" s="21">
        <v>400000000</v>
      </c>
      <c r="K920" s="21">
        <v>0</v>
      </c>
      <c r="L920" s="21">
        <v>0</v>
      </c>
      <c r="M920" s="21">
        <v>77684853.579999998</v>
      </c>
      <c r="N920" s="21">
        <v>0</v>
      </c>
      <c r="O920" s="21">
        <v>0</v>
      </c>
      <c r="P920" s="21">
        <v>77684853.579999998</v>
      </c>
      <c r="Q920" s="76">
        <f t="shared" si="1292"/>
        <v>0</v>
      </c>
      <c r="R920" s="21">
        <v>0</v>
      </c>
      <c r="S920" s="21">
        <v>0</v>
      </c>
      <c r="T920" s="21">
        <v>0</v>
      </c>
      <c r="U920" s="21">
        <f t="shared" ref="U920" si="1305">J920-M920</f>
        <v>322315146.42000002</v>
      </c>
      <c r="V920" s="22">
        <f t="shared" ref="V920" si="1306">M920-P920</f>
        <v>0</v>
      </c>
      <c r="W920" s="21">
        <f t="shared" ref="W920" si="1307">P920-Q920</f>
        <v>77684853.579999998</v>
      </c>
      <c r="X920" s="127">
        <f t="shared" ref="X920" si="1308">P920/J920</f>
        <v>0.19421213395</v>
      </c>
    </row>
    <row r="921" spans="1:24" ht="29.25" customHeight="1" x14ac:dyDescent="0.2">
      <c r="A921" s="59" t="s">
        <v>272</v>
      </c>
      <c r="B921" s="60" t="s">
        <v>967</v>
      </c>
      <c r="C921" s="54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</row>
    <row r="922" spans="1:24" ht="29.25" customHeight="1" x14ac:dyDescent="0.2">
      <c r="A922" s="61" t="s">
        <v>968</v>
      </c>
      <c r="B922" s="62" t="s">
        <v>928</v>
      </c>
      <c r="C922" s="62" t="s">
        <v>48</v>
      </c>
      <c r="D922" s="21">
        <v>10000000</v>
      </c>
      <c r="E922" s="21">
        <v>0</v>
      </c>
      <c r="F922" s="21">
        <v>0</v>
      </c>
      <c r="G922" s="21">
        <v>0</v>
      </c>
      <c r="H922" s="21">
        <v>0</v>
      </c>
      <c r="I922" s="21">
        <v>0</v>
      </c>
      <c r="J922" s="21">
        <v>10000000</v>
      </c>
      <c r="K922" s="21">
        <v>0</v>
      </c>
      <c r="L922" s="21">
        <v>0</v>
      </c>
      <c r="M922" s="21">
        <v>0</v>
      </c>
      <c r="N922" s="21">
        <v>0</v>
      </c>
      <c r="O922" s="21">
        <v>0</v>
      </c>
      <c r="P922" s="21">
        <v>0</v>
      </c>
      <c r="Q922" s="76">
        <f t="shared" ref="Q922:Q942" si="1309">R922+T922</f>
        <v>0</v>
      </c>
      <c r="R922" s="21">
        <v>0</v>
      </c>
      <c r="S922" s="21">
        <v>0</v>
      </c>
      <c r="T922" s="21">
        <v>0</v>
      </c>
      <c r="U922" s="21">
        <f t="shared" ref="U922" si="1310">J922-M922</f>
        <v>10000000</v>
      </c>
      <c r="V922" s="22">
        <f t="shared" ref="V922" si="1311">M922-P922</f>
        <v>0</v>
      </c>
      <c r="W922" s="21">
        <f t="shared" ref="W922" si="1312">P922-Q922</f>
        <v>0</v>
      </c>
      <c r="X922" s="127">
        <f t="shared" ref="X922" si="1313">P922/J922</f>
        <v>0</v>
      </c>
    </row>
    <row r="923" spans="1:24" ht="21.95" customHeight="1" x14ac:dyDescent="0.2">
      <c r="A923" s="61"/>
      <c r="B923" s="60" t="s">
        <v>969</v>
      </c>
      <c r="C923" s="54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76"/>
      <c r="R923" s="21"/>
      <c r="S923" s="21"/>
      <c r="T923" s="21"/>
      <c r="U923" s="21"/>
      <c r="V923" s="21"/>
      <c r="W923" s="21"/>
      <c r="X923" s="21"/>
    </row>
    <row r="924" spans="1:24" ht="30.75" customHeight="1" x14ac:dyDescent="0.2">
      <c r="A924" s="61" t="s">
        <v>970</v>
      </c>
      <c r="B924" s="62" t="s">
        <v>971</v>
      </c>
      <c r="C924" s="62" t="s">
        <v>48</v>
      </c>
      <c r="D924" s="21">
        <v>33000000</v>
      </c>
      <c r="E924" s="21">
        <v>0</v>
      </c>
      <c r="F924" s="21">
        <v>0</v>
      </c>
      <c r="G924" s="21">
        <v>0</v>
      </c>
      <c r="H924" s="21">
        <v>0</v>
      </c>
      <c r="I924" s="21">
        <v>0</v>
      </c>
      <c r="J924" s="21">
        <v>33000000</v>
      </c>
      <c r="K924" s="21">
        <v>0</v>
      </c>
      <c r="L924" s="21">
        <v>0</v>
      </c>
      <c r="M924" s="21">
        <v>18000000</v>
      </c>
      <c r="N924" s="21">
        <v>0</v>
      </c>
      <c r="O924" s="21">
        <v>0</v>
      </c>
      <c r="P924" s="21">
        <v>18000000</v>
      </c>
      <c r="Q924" s="76">
        <f t="shared" si="1309"/>
        <v>500000</v>
      </c>
      <c r="R924" s="21">
        <v>0</v>
      </c>
      <c r="S924" s="21">
        <v>500000</v>
      </c>
      <c r="T924" s="21">
        <v>500000</v>
      </c>
      <c r="U924" s="21">
        <f t="shared" ref="U924" si="1314">J924-M924</f>
        <v>15000000</v>
      </c>
      <c r="V924" s="22">
        <f t="shared" ref="V924" si="1315">M924-P924</f>
        <v>0</v>
      </c>
      <c r="W924" s="21">
        <f t="shared" ref="W924" si="1316">P924-Q924</f>
        <v>17500000</v>
      </c>
      <c r="X924" s="127">
        <f t="shared" ref="X924" si="1317">P924/J924</f>
        <v>0.54545454545454541</v>
      </c>
    </row>
    <row r="925" spans="1:24" ht="21.95" customHeight="1" x14ac:dyDescent="0.2">
      <c r="A925" s="59" t="s">
        <v>272</v>
      </c>
      <c r="B925" s="60" t="s">
        <v>972</v>
      </c>
      <c r="C925" s="54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76"/>
      <c r="R925" s="21"/>
      <c r="S925" s="21"/>
      <c r="T925" s="21"/>
      <c r="U925" s="21"/>
      <c r="V925" s="21"/>
      <c r="W925" s="21"/>
      <c r="X925" s="117"/>
    </row>
    <row r="926" spans="1:24" ht="21.95" customHeight="1" x14ac:dyDescent="0.2">
      <c r="A926" s="61" t="s">
        <v>973</v>
      </c>
      <c r="B926" s="62" t="s">
        <v>936</v>
      </c>
      <c r="C926" s="62" t="s">
        <v>48</v>
      </c>
      <c r="D926" s="21">
        <v>677000000</v>
      </c>
      <c r="E926" s="21">
        <v>0</v>
      </c>
      <c r="F926" s="21">
        <v>0</v>
      </c>
      <c r="G926" s="21">
        <v>0</v>
      </c>
      <c r="H926" s="21">
        <v>0</v>
      </c>
      <c r="I926" s="21">
        <v>0</v>
      </c>
      <c r="J926" s="21">
        <v>677000000</v>
      </c>
      <c r="K926" s="21">
        <v>0</v>
      </c>
      <c r="L926" s="21">
        <v>0</v>
      </c>
      <c r="M926" s="21">
        <v>162000000</v>
      </c>
      <c r="N926" s="21">
        <v>0</v>
      </c>
      <c r="O926" s="21">
        <v>0</v>
      </c>
      <c r="P926" s="21">
        <v>162000000</v>
      </c>
      <c r="Q926" s="76">
        <f t="shared" si="1309"/>
        <v>7506668</v>
      </c>
      <c r="R926" s="21">
        <v>0</v>
      </c>
      <c r="S926" s="21">
        <v>7506668</v>
      </c>
      <c r="T926" s="21">
        <v>7506668</v>
      </c>
      <c r="U926" s="21">
        <f t="shared" ref="U926" si="1318">J926-M926</f>
        <v>515000000</v>
      </c>
      <c r="V926" s="22">
        <f t="shared" ref="V926" si="1319">M926-P926</f>
        <v>0</v>
      </c>
      <c r="W926" s="21">
        <f t="shared" ref="W926" si="1320">P926-Q926</f>
        <v>154493332</v>
      </c>
      <c r="X926" s="127">
        <f t="shared" ref="X926" si="1321">P926/J926</f>
        <v>0.23929098966026588</v>
      </c>
    </row>
    <row r="927" spans="1:24" ht="21.95" customHeight="1" x14ac:dyDescent="0.2">
      <c r="A927" s="59" t="s">
        <v>272</v>
      </c>
      <c r="B927" s="60" t="s">
        <v>974</v>
      </c>
      <c r="C927" s="54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76"/>
      <c r="R927" s="21"/>
      <c r="S927" s="21"/>
      <c r="T927" s="21"/>
      <c r="U927" s="21"/>
      <c r="V927" s="21"/>
      <c r="W927" s="21"/>
      <c r="X927" s="117"/>
    </row>
    <row r="928" spans="1:24" ht="30" customHeight="1" x14ac:dyDescent="0.2">
      <c r="A928" s="61" t="s">
        <v>975</v>
      </c>
      <c r="B928" s="62" t="s">
        <v>918</v>
      </c>
      <c r="C928" s="62" t="s">
        <v>48</v>
      </c>
      <c r="D928" s="21">
        <v>98400000</v>
      </c>
      <c r="E928" s="21">
        <v>0</v>
      </c>
      <c r="F928" s="21">
        <v>0</v>
      </c>
      <c r="G928" s="21">
        <v>0</v>
      </c>
      <c r="H928" s="21">
        <v>0</v>
      </c>
      <c r="I928" s="21">
        <v>0</v>
      </c>
      <c r="J928" s="21">
        <v>98400000</v>
      </c>
      <c r="K928" s="21">
        <v>0</v>
      </c>
      <c r="L928" s="21">
        <v>0</v>
      </c>
      <c r="M928" s="21">
        <v>98400000</v>
      </c>
      <c r="N928" s="21">
        <v>0</v>
      </c>
      <c r="O928" s="21">
        <v>0</v>
      </c>
      <c r="P928" s="21">
        <v>98400000</v>
      </c>
      <c r="Q928" s="76">
        <f t="shared" si="1309"/>
        <v>4150000</v>
      </c>
      <c r="R928" s="21">
        <v>0</v>
      </c>
      <c r="S928" s="21">
        <v>4150000</v>
      </c>
      <c r="T928" s="21">
        <v>4150000</v>
      </c>
      <c r="U928" s="21">
        <f t="shared" ref="U928" si="1322">J928-M928</f>
        <v>0</v>
      </c>
      <c r="V928" s="22">
        <f t="shared" ref="V928" si="1323">M928-P928</f>
        <v>0</v>
      </c>
      <c r="W928" s="21">
        <f t="shared" ref="W928" si="1324">P928-Q928</f>
        <v>94250000</v>
      </c>
      <c r="X928" s="127">
        <f t="shared" ref="X928" si="1325">P928/J928</f>
        <v>1</v>
      </c>
    </row>
    <row r="929" spans="1:24" ht="21.95" customHeight="1" x14ac:dyDescent="0.2">
      <c r="A929" s="59" t="s">
        <v>272</v>
      </c>
      <c r="B929" s="60" t="s">
        <v>976</v>
      </c>
      <c r="C929" s="54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76"/>
      <c r="R929" s="21"/>
      <c r="S929" s="21"/>
      <c r="T929" s="21"/>
      <c r="U929" s="21"/>
      <c r="V929" s="21"/>
      <c r="W929" s="21"/>
      <c r="X929" s="117"/>
    </row>
    <row r="930" spans="1:24" ht="36.75" customHeight="1" x14ac:dyDescent="0.2">
      <c r="A930" s="61" t="s">
        <v>977</v>
      </c>
      <c r="B930" s="62" t="s">
        <v>918</v>
      </c>
      <c r="C930" s="62" t="s">
        <v>48</v>
      </c>
      <c r="D930" s="21">
        <v>1653600000</v>
      </c>
      <c r="E930" s="21">
        <v>0</v>
      </c>
      <c r="F930" s="21">
        <v>0</v>
      </c>
      <c r="G930" s="21">
        <v>0</v>
      </c>
      <c r="H930" s="21">
        <v>0</v>
      </c>
      <c r="I930" s="21">
        <v>0</v>
      </c>
      <c r="J930" s="21">
        <v>1653600000</v>
      </c>
      <c r="K930" s="21">
        <v>0</v>
      </c>
      <c r="L930" s="21">
        <v>0</v>
      </c>
      <c r="M930" s="21">
        <v>1653600000</v>
      </c>
      <c r="N930" s="21">
        <v>0</v>
      </c>
      <c r="O930" s="21">
        <v>0</v>
      </c>
      <c r="P930" s="21">
        <v>1653600000</v>
      </c>
      <c r="Q930" s="76">
        <f t="shared" si="1309"/>
        <v>96866675</v>
      </c>
      <c r="R930" s="21">
        <v>4293334</v>
      </c>
      <c r="S930" s="21">
        <v>92573341</v>
      </c>
      <c r="T930" s="21">
        <v>92573341</v>
      </c>
      <c r="U930" s="21">
        <f t="shared" ref="U930" si="1326">J930-M930</f>
        <v>0</v>
      </c>
      <c r="V930" s="22">
        <f t="shared" ref="V930" si="1327">M930-P930</f>
        <v>0</v>
      </c>
      <c r="W930" s="21">
        <f t="shared" ref="W930" si="1328">P930-Q930</f>
        <v>1556733325</v>
      </c>
      <c r="X930" s="127">
        <f t="shared" ref="X930" si="1329">P930/J930</f>
        <v>1</v>
      </c>
    </row>
    <row r="931" spans="1:24" ht="21.95" customHeight="1" x14ac:dyDescent="0.2">
      <c r="A931" s="59" t="s">
        <v>272</v>
      </c>
      <c r="B931" s="60" t="s">
        <v>978</v>
      </c>
      <c r="C931" s="54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117"/>
    </row>
    <row r="932" spans="1:24" ht="45" customHeight="1" x14ac:dyDescent="0.2">
      <c r="A932" s="61" t="s">
        <v>979</v>
      </c>
      <c r="B932" s="62" t="s">
        <v>945</v>
      </c>
      <c r="C932" s="62" t="s">
        <v>48</v>
      </c>
      <c r="D932" s="21">
        <v>4000000</v>
      </c>
      <c r="E932" s="21">
        <v>0</v>
      </c>
      <c r="F932" s="21">
        <v>0</v>
      </c>
      <c r="G932" s="21">
        <v>0</v>
      </c>
      <c r="H932" s="21">
        <v>0</v>
      </c>
      <c r="I932" s="21">
        <v>0</v>
      </c>
      <c r="J932" s="21">
        <v>4000000</v>
      </c>
      <c r="K932" s="21">
        <v>0</v>
      </c>
      <c r="L932" s="21">
        <v>0</v>
      </c>
      <c r="M932" s="21">
        <v>0</v>
      </c>
      <c r="N932" s="21">
        <v>0</v>
      </c>
      <c r="O932" s="21">
        <v>0</v>
      </c>
      <c r="P932" s="21">
        <v>0</v>
      </c>
      <c r="Q932" s="76">
        <f t="shared" si="1309"/>
        <v>0</v>
      </c>
      <c r="R932" s="21">
        <v>0</v>
      </c>
      <c r="S932" s="21">
        <v>0</v>
      </c>
      <c r="T932" s="21">
        <v>0</v>
      </c>
      <c r="U932" s="21">
        <f t="shared" ref="U932" si="1330">J932-M932</f>
        <v>4000000</v>
      </c>
      <c r="V932" s="22">
        <f t="shared" ref="V932" si="1331">M932-P932</f>
        <v>0</v>
      </c>
      <c r="W932" s="21">
        <f t="shared" ref="W932" si="1332">P932-Q932</f>
        <v>0</v>
      </c>
      <c r="X932" s="127">
        <f t="shared" ref="X932" si="1333">P932/J932</f>
        <v>0</v>
      </c>
    </row>
    <row r="933" spans="1:24" ht="21.95" customHeight="1" x14ac:dyDescent="0.2">
      <c r="A933" s="59" t="s">
        <v>272</v>
      </c>
      <c r="B933" s="60" t="s">
        <v>980</v>
      </c>
      <c r="C933" s="54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</row>
    <row r="934" spans="1:24" ht="21.95" customHeight="1" x14ac:dyDescent="0.2">
      <c r="A934" s="61" t="s">
        <v>981</v>
      </c>
      <c r="B934" s="62" t="s">
        <v>945</v>
      </c>
      <c r="C934" s="62" t="s">
        <v>48</v>
      </c>
      <c r="D934" s="21">
        <v>65000000</v>
      </c>
      <c r="E934" s="21">
        <v>0</v>
      </c>
      <c r="F934" s="21">
        <v>0</v>
      </c>
      <c r="G934" s="21">
        <v>0</v>
      </c>
      <c r="H934" s="21">
        <v>0</v>
      </c>
      <c r="I934" s="21">
        <v>0</v>
      </c>
      <c r="J934" s="21">
        <v>65000000</v>
      </c>
      <c r="K934" s="21">
        <v>0</v>
      </c>
      <c r="L934" s="21">
        <v>0</v>
      </c>
      <c r="M934" s="21">
        <v>0</v>
      </c>
      <c r="N934" s="21">
        <v>0</v>
      </c>
      <c r="O934" s="21">
        <v>0</v>
      </c>
      <c r="P934" s="21">
        <v>0</v>
      </c>
      <c r="Q934" s="76">
        <f t="shared" si="1309"/>
        <v>0</v>
      </c>
      <c r="R934" s="21">
        <v>0</v>
      </c>
      <c r="S934" s="21">
        <v>0</v>
      </c>
      <c r="T934" s="21">
        <v>0</v>
      </c>
      <c r="U934" s="21">
        <f t="shared" ref="U934" si="1334">J934-M934</f>
        <v>65000000</v>
      </c>
      <c r="V934" s="22">
        <f t="shared" ref="V934" si="1335">M934-P934</f>
        <v>0</v>
      </c>
      <c r="W934" s="21">
        <f t="shared" ref="W934" si="1336">P934-Q934</f>
        <v>0</v>
      </c>
      <c r="X934" s="127">
        <f t="shared" ref="X934" si="1337">P934/J934</f>
        <v>0</v>
      </c>
    </row>
    <row r="935" spans="1:24" ht="21.95" customHeight="1" x14ac:dyDescent="0.2">
      <c r="A935" s="59" t="s">
        <v>272</v>
      </c>
      <c r="B935" s="60" t="s">
        <v>982</v>
      </c>
      <c r="C935" s="54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117"/>
    </row>
    <row r="936" spans="1:24" ht="21.95" customHeight="1" x14ac:dyDescent="0.2">
      <c r="A936" s="61" t="s">
        <v>983</v>
      </c>
      <c r="B936" s="62" t="s">
        <v>984</v>
      </c>
      <c r="C936" s="62" t="s">
        <v>48</v>
      </c>
      <c r="D936" s="21">
        <v>364200000</v>
      </c>
      <c r="E936" s="21">
        <v>0</v>
      </c>
      <c r="F936" s="21">
        <v>0</v>
      </c>
      <c r="G936" s="21">
        <v>0</v>
      </c>
      <c r="H936" s="21">
        <v>0</v>
      </c>
      <c r="I936" s="21">
        <v>0</v>
      </c>
      <c r="J936" s="21">
        <v>364200000</v>
      </c>
      <c r="K936" s="21">
        <v>0</v>
      </c>
      <c r="L936" s="21">
        <v>0</v>
      </c>
      <c r="M936" s="21">
        <v>364200000</v>
      </c>
      <c r="N936" s="21">
        <v>0</v>
      </c>
      <c r="O936" s="21">
        <v>0</v>
      </c>
      <c r="P936" s="21">
        <v>364200000</v>
      </c>
      <c r="Q936" s="76">
        <f t="shared" si="1309"/>
        <v>35803333</v>
      </c>
      <c r="R936" s="21">
        <v>0</v>
      </c>
      <c r="S936" s="21">
        <v>35803333</v>
      </c>
      <c r="T936" s="21">
        <v>35803333</v>
      </c>
      <c r="U936" s="21">
        <f t="shared" ref="U936" si="1338">J936-M936</f>
        <v>0</v>
      </c>
      <c r="V936" s="22">
        <f t="shared" ref="V936" si="1339">M936-P936</f>
        <v>0</v>
      </c>
      <c r="W936" s="21">
        <f t="shared" ref="W936" si="1340">P936-Q936</f>
        <v>328396667</v>
      </c>
      <c r="X936" s="127">
        <f t="shared" ref="X936" si="1341">P936/J936</f>
        <v>1</v>
      </c>
    </row>
    <row r="937" spans="1:24" ht="32.25" customHeight="1" x14ac:dyDescent="0.2">
      <c r="A937" s="59" t="s">
        <v>272</v>
      </c>
      <c r="B937" s="60" t="s">
        <v>985</v>
      </c>
      <c r="C937" s="54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117"/>
    </row>
    <row r="938" spans="1:24" ht="33.75" customHeight="1" x14ac:dyDescent="0.2">
      <c r="A938" s="61" t="s">
        <v>986</v>
      </c>
      <c r="B938" s="62" t="s">
        <v>987</v>
      </c>
      <c r="C938" s="62" t="s">
        <v>48</v>
      </c>
      <c r="D938" s="21">
        <v>256200000</v>
      </c>
      <c r="E938" s="21">
        <v>0</v>
      </c>
      <c r="F938" s="21">
        <v>0</v>
      </c>
      <c r="G938" s="21">
        <v>0</v>
      </c>
      <c r="H938" s="21">
        <v>0</v>
      </c>
      <c r="I938" s="21">
        <v>0</v>
      </c>
      <c r="J938" s="21">
        <v>256200000</v>
      </c>
      <c r="K938" s="21">
        <v>0</v>
      </c>
      <c r="L938" s="21">
        <v>0</v>
      </c>
      <c r="M938" s="21">
        <v>256200000</v>
      </c>
      <c r="N938" s="21">
        <v>0</v>
      </c>
      <c r="O938" s="21">
        <v>0</v>
      </c>
      <c r="P938" s="21">
        <v>256200000</v>
      </c>
      <c r="Q938" s="76">
        <f t="shared" si="1309"/>
        <v>20366667</v>
      </c>
      <c r="R938" s="21">
        <v>2220000</v>
      </c>
      <c r="S938" s="21">
        <v>18146667</v>
      </c>
      <c r="T938" s="21">
        <v>18146667</v>
      </c>
      <c r="U938" s="21">
        <f t="shared" ref="U938" si="1342">J938-M938</f>
        <v>0</v>
      </c>
      <c r="V938" s="22">
        <f t="shared" ref="V938" si="1343">M938-P938</f>
        <v>0</v>
      </c>
      <c r="W938" s="21">
        <f t="shared" ref="W938" si="1344">P938-Q938</f>
        <v>235833333</v>
      </c>
      <c r="X938" s="127">
        <f t="shared" ref="X938" si="1345">P938/J938</f>
        <v>1</v>
      </c>
    </row>
    <row r="939" spans="1:24" ht="21.95" customHeight="1" x14ac:dyDescent="0.2">
      <c r="A939" s="59" t="s">
        <v>272</v>
      </c>
      <c r="B939" s="60" t="s">
        <v>988</v>
      </c>
      <c r="C939" s="54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117"/>
    </row>
    <row r="940" spans="1:24" ht="21.95" customHeight="1" x14ac:dyDescent="0.2">
      <c r="A940" s="61" t="s">
        <v>989</v>
      </c>
      <c r="B940" s="62" t="s">
        <v>909</v>
      </c>
      <c r="C940" s="62" t="s">
        <v>48</v>
      </c>
      <c r="D940" s="21">
        <v>34000000</v>
      </c>
      <c r="E940" s="21">
        <v>0</v>
      </c>
      <c r="F940" s="21">
        <v>0</v>
      </c>
      <c r="G940" s="21">
        <v>0</v>
      </c>
      <c r="H940" s="21">
        <v>0</v>
      </c>
      <c r="I940" s="21">
        <v>0</v>
      </c>
      <c r="J940" s="21">
        <v>34000000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76">
        <f t="shared" si="1309"/>
        <v>0</v>
      </c>
      <c r="R940" s="21">
        <v>0</v>
      </c>
      <c r="S940" s="21">
        <v>0</v>
      </c>
      <c r="T940" s="21">
        <v>0</v>
      </c>
      <c r="U940" s="21">
        <f t="shared" ref="U940" si="1346">J940-M940</f>
        <v>34000000</v>
      </c>
      <c r="V940" s="22">
        <f t="shared" ref="V940" si="1347">M940-P940</f>
        <v>0</v>
      </c>
      <c r="W940" s="21">
        <f t="shared" ref="W940" si="1348">P940-Q940</f>
        <v>0</v>
      </c>
      <c r="X940" s="127">
        <f t="shared" ref="X940" si="1349">P940/J940</f>
        <v>0</v>
      </c>
    </row>
    <row r="941" spans="1:24" ht="36" customHeight="1" x14ac:dyDescent="0.2">
      <c r="A941" s="59" t="s">
        <v>272</v>
      </c>
      <c r="B941" s="60" t="s">
        <v>990</v>
      </c>
      <c r="C941" s="54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117"/>
    </row>
    <row r="942" spans="1:24" ht="21.95" customHeight="1" x14ac:dyDescent="0.2">
      <c r="A942" s="61" t="s">
        <v>991</v>
      </c>
      <c r="B942" s="62" t="s">
        <v>909</v>
      </c>
      <c r="C942" s="62" t="s">
        <v>48</v>
      </c>
      <c r="D942" s="21">
        <v>93500000</v>
      </c>
      <c r="E942" s="21">
        <v>0</v>
      </c>
      <c r="F942" s="21">
        <v>0</v>
      </c>
      <c r="G942" s="21">
        <v>0</v>
      </c>
      <c r="H942" s="21">
        <v>0</v>
      </c>
      <c r="I942" s="21">
        <v>0</v>
      </c>
      <c r="J942" s="21">
        <v>93500000</v>
      </c>
      <c r="K942" s="21">
        <v>0</v>
      </c>
      <c r="L942" s="21">
        <v>0</v>
      </c>
      <c r="M942" s="21">
        <v>51000000</v>
      </c>
      <c r="N942" s="21">
        <v>0</v>
      </c>
      <c r="O942" s="21">
        <v>0</v>
      </c>
      <c r="P942" s="21">
        <v>51000000</v>
      </c>
      <c r="Q942" s="76">
        <f t="shared" si="1309"/>
        <v>1333333</v>
      </c>
      <c r="R942" s="21">
        <v>0</v>
      </c>
      <c r="S942" s="21">
        <v>1333333</v>
      </c>
      <c r="T942" s="21">
        <v>1333333</v>
      </c>
      <c r="U942" s="21">
        <f t="shared" ref="U942" si="1350">J942-M942</f>
        <v>42500000</v>
      </c>
      <c r="V942" s="22">
        <f t="shared" ref="V942" si="1351">M942-P942</f>
        <v>0</v>
      </c>
      <c r="W942" s="21">
        <f t="shared" ref="W942" si="1352">P942-Q942</f>
        <v>49666667</v>
      </c>
      <c r="X942" s="127">
        <f t="shared" ref="X942" si="1353">P942/J942</f>
        <v>0.54545454545454541</v>
      </c>
    </row>
    <row r="943" spans="1:24" ht="21.95" customHeight="1" x14ac:dyDescent="0.2">
      <c r="A943" s="57" t="s">
        <v>1587</v>
      </c>
      <c r="B943" s="60" t="s">
        <v>188</v>
      </c>
      <c r="C943" s="62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</row>
    <row r="944" spans="1:24" ht="21.95" customHeight="1" x14ac:dyDescent="0.2">
      <c r="A944" s="59" t="s">
        <v>272</v>
      </c>
      <c r="B944" s="60" t="s">
        <v>992</v>
      </c>
      <c r="C944" s="54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</row>
    <row r="945" spans="1:24" ht="51.75" customHeight="1" x14ac:dyDescent="0.2">
      <c r="A945" s="61" t="s">
        <v>993</v>
      </c>
      <c r="B945" s="62" t="s">
        <v>936</v>
      </c>
      <c r="C945" s="62" t="s">
        <v>48</v>
      </c>
      <c r="D945" s="21">
        <v>80000000</v>
      </c>
      <c r="E945" s="21">
        <v>0</v>
      </c>
      <c r="F945" s="21">
        <v>0</v>
      </c>
      <c r="G945" s="21">
        <v>0</v>
      </c>
      <c r="H945" s="21">
        <v>0</v>
      </c>
      <c r="I945" s="21">
        <v>0</v>
      </c>
      <c r="J945" s="21">
        <v>80000000</v>
      </c>
      <c r="K945" s="21">
        <v>0</v>
      </c>
      <c r="L945" s="21">
        <v>0</v>
      </c>
      <c r="M945" s="21">
        <v>35000000</v>
      </c>
      <c r="N945" s="21">
        <v>0</v>
      </c>
      <c r="O945" s="21">
        <v>35000000</v>
      </c>
      <c r="P945" s="21">
        <v>35000000</v>
      </c>
      <c r="Q945" s="76">
        <f t="shared" ref="Q945" si="1354">R945+T945</f>
        <v>0</v>
      </c>
      <c r="R945" s="21">
        <v>0</v>
      </c>
      <c r="S945" s="21">
        <v>0</v>
      </c>
      <c r="T945" s="21">
        <v>0</v>
      </c>
      <c r="U945" s="21">
        <f t="shared" ref="U945" si="1355">J945-M945</f>
        <v>45000000</v>
      </c>
      <c r="V945" s="22">
        <f t="shared" ref="V945" si="1356">M945-P945</f>
        <v>0</v>
      </c>
      <c r="W945" s="21">
        <f t="shared" ref="W945" si="1357">P945-Q945</f>
        <v>35000000</v>
      </c>
      <c r="X945" s="127">
        <f t="shared" ref="X945" si="1358">P945/J945</f>
        <v>0.4375</v>
      </c>
    </row>
    <row r="946" spans="1:24" ht="47.25" customHeight="1" x14ac:dyDescent="0.2">
      <c r="A946" s="59" t="s">
        <v>272</v>
      </c>
      <c r="B946" s="60" t="s">
        <v>994</v>
      </c>
      <c r="C946" s="54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</row>
    <row r="947" spans="1:24" ht="56.25" customHeight="1" x14ac:dyDescent="0.2">
      <c r="A947" s="61" t="s">
        <v>995</v>
      </c>
      <c r="B947" s="62" t="s">
        <v>996</v>
      </c>
      <c r="C947" s="62" t="s">
        <v>48</v>
      </c>
      <c r="D947" s="21">
        <v>370000000</v>
      </c>
      <c r="E947" s="21">
        <v>0</v>
      </c>
      <c r="F947" s="21">
        <v>0</v>
      </c>
      <c r="G947" s="21">
        <v>0</v>
      </c>
      <c r="H947" s="21">
        <v>0</v>
      </c>
      <c r="I947" s="21">
        <v>0</v>
      </c>
      <c r="J947" s="21">
        <v>370000000</v>
      </c>
      <c r="K947" s="21">
        <v>0</v>
      </c>
      <c r="L947" s="21">
        <v>270000000</v>
      </c>
      <c r="M947" s="21">
        <v>270000000</v>
      </c>
      <c r="N947" s="21">
        <v>7148476</v>
      </c>
      <c r="O947" s="21">
        <v>82365610</v>
      </c>
      <c r="P947" s="21">
        <v>82365610</v>
      </c>
      <c r="Q947" s="76">
        <f t="shared" ref="Q947" si="1359">R947+T947</f>
        <v>70599090</v>
      </c>
      <c r="R947" s="21">
        <v>0</v>
      </c>
      <c r="S947" s="21">
        <v>70599090</v>
      </c>
      <c r="T947" s="21">
        <v>70599090</v>
      </c>
      <c r="U947" s="21">
        <f t="shared" ref="U947" si="1360">J947-M947</f>
        <v>100000000</v>
      </c>
      <c r="V947" s="22">
        <f t="shared" ref="V947" si="1361">M947-P947</f>
        <v>187634390</v>
      </c>
      <c r="W947" s="21">
        <f t="shared" ref="W947" si="1362">P947-Q947</f>
        <v>11766520</v>
      </c>
      <c r="X947" s="127">
        <f t="shared" ref="X947" si="1363">P947/J947</f>
        <v>0.22260975675675676</v>
      </c>
    </row>
    <row r="948" spans="1:24" ht="21.95" customHeight="1" x14ac:dyDescent="0.2">
      <c r="A948" s="61"/>
      <c r="B948" s="62"/>
      <c r="C948" s="62"/>
      <c r="D948" s="22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</row>
    <row r="949" spans="1:24" ht="27" customHeight="1" x14ac:dyDescent="0.2">
      <c r="A949" s="61"/>
      <c r="B949" s="75" t="s">
        <v>330</v>
      </c>
      <c r="C949" s="62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</row>
    <row r="950" spans="1:24" ht="15" customHeight="1" x14ac:dyDescent="0.2">
      <c r="A950" s="66">
        <v>2.2999999999999998</v>
      </c>
      <c r="B950" s="53" t="s">
        <v>270</v>
      </c>
      <c r="C950" s="62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</row>
    <row r="951" spans="1:24" ht="15" customHeight="1" x14ac:dyDescent="0.2">
      <c r="A951" s="66" t="s">
        <v>1580</v>
      </c>
      <c r="B951" s="53" t="s">
        <v>271</v>
      </c>
      <c r="C951" s="62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</row>
    <row r="952" spans="1:24" ht="15" customHeight="1" x14ac:dyDescent="0.2">
      <c r="A952" s="66" t="s">
        <v>430</v>
      </c>
      <c r="B952" s="53" t="s">
        <v>318</v>
      </c>
      <c r="C952" s="62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</row>
    <row r="953" spans="1:24" ht="15" customHeight="1" x14ac:dyDescent="0.2">
      <c r="A953" s="66" t="s">
        <v>429</v>
      </c>
      <c r="B953" s="53" t="s">
        <v>319</v>
      </c>
      <c r="C953" s="62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</row>
    <row r="954" spans="1:24" ht="28.5" customHeight="1" x14ac:dyDescent="0.2">
      <c r="A954" s="66" t="s">
        <v>1613</v>
      </c>
      <c r="B954" s="53" t="s">
        <v>324</v>
      </c>
      <c r="C954" s="62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</row>
    <row r="955" spans="1:24" ht="24" customHeight="1" x14ac:dyDescent="0.2">
      <c r="A955" s="66" t="s">
        <v>1614</v>
      </c>
      <c r="B955" s="53" t="s">
        <v>997</v>
      </c>
      <c r="C955" s="62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</row>
    <row r="956" spans="1:24" ht="15" customHeight="1" x14ac:dyDescent="0.2">
      <c r="A956" s="66" t="s">
        <v>1622</v>
      </c>
      <c r="B956" s="53" t="s">
        <v>910</v>
      </c>
      <c r="C956" s="62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</row>
    <row r="957" spans="1:24" ht="21.95" customHeight="1" x14ac:dyDescent="0.2">
      <c r="A957" s="59" t="s">
        <v>272</v>
      </c>
      <c r="B957" s="60" t="s">
        <v>998</v>
      </c>
      <c r="C957" s="54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</row>
    <row r="958" spans="1:24" ht="21.95" customHeight="1" x14ac:dyDescent="0.2">
      <c r="A958" s="61" t="s">
        <v>999</v>
      </c>
      <c r="B958" s="62" t="s">
        <v>1000</v>
      </c>
      <c r="C958" s="62" t="s">
        <v>48</v>
      </c>
      <c r="D958" s="21">
        <v>363825000</v>
      </c>
      <c r="E958" s="21">
        <v>0</v>
      </c>
      <c r="F958" s="21">
        <v>0</v>
      </c>
      <c r="G958" s="21">
        <v>0</v>
      </c>
      <c r="H958" s="21">
        <v>0</v>
      </c>
      <c r="I958" s="21">
        <v>0</v>
      </c>
      <c r="J958" s="21">
        <v>363825000</v>
      </c>
      <c r="K958" s="21">
        <v>0</v>
      </c>
      <c r="L958" s="21">
        <v>0</v>
      </c>
      <c r="M958" s="21">
        <v>0</v>
      </c>
      <c r="N958" s="21">
        <v>0</v>
      </c>
      <c r="O958" s="21">
        <v>0</v>
      </c>
      <c r="P958" s="21">
        <v>0</v>
      </c>
      <c r="Q958" s="76">
        <f t="shared" ref="Q958" si="1364">R958+T958</f>
        <v>0</v>
      </c>
      <c r="R958" s="21">
        <v>0</v>
      </c>
      <c r="S958" s="21">
        <v>0</v>
      </c>
      <c r="T958" s="21">
        <v>0</v>
      </c>
      <c r="U958" s="21">
        <f t="shared" ref="U958" si="1365">J958-M958</f>
        <v>363825000</v>
      </c>
      <c r="V958" s="22">
        <f t="shared" ref="V958" si="1366">M958-P958</f>
        <v>0</v>
      </c>
      <c r="W958" s="21">
        <f t="shared" ref="W958" si="1367">P958-Q958</f>
        <v>0</v>
      </c>
      <c r="X958" s="127">
        <f t="shared" ref="X958" si="1368">P958/J958</f>
        <v>0</v>
      </c>
    </row>
    <row r="959" spans="1:24" ht="21.95" customHeight="1" x14ac:dyDescent="0.2">
      <c r="A959" s="59" t="s">
        <v>272</v>
      </c>
      <c r="B959" s="60" t="s">
        <v>1001</v>
      </c>
      <c r="C959" s="54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117"/>
    </row>
    <row r="960" spans="1:24" ht="29.25" customHeight="1" x14ac:dyDescent="0.2">
      <c r="A960" s="61" t="s">
        <v>1002</v>
      </c>
      <c r="B960" s="62" t="s">
        <v>1003</v>
      </c>
      <c r="C960" s="62" t="s">
        <v>48</v>
      </c>
      <c r="D960" s="21">
        <v>120000000</v>
      </c>
      <c r="E960" s="21">
        <v>0</v>
      </c>
      <c r="F960" s="21">
        <v>0</v>
      </c>
      <c r="G960" s="21">
        <v>0</v>
      </c>
      <c r="H960" s="21">
        <v>0</v>
      </c>
      <c r="I960" s="21">
        <v>0</v>
      </c>
      <c r="J960" s="21">
        <v>120000000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76">
        <f t="shared" ref="Q960" si="1369">R960+T960</f>
        <v>0</v>
      </c>
      <c r="R960" s="21">
        <v>0</v>
      </c>
      <c r="S960" s="21">
        <v>0</v>
      </c>
      <c r="T960" s="21">
        <v>0</v>
      </c>
      <c r="U960" s="21">
        <f t="shared" ref="U960" si="1370">J960-M960</f>
        <v>120000000</v>
      </c>
      <c r="V960" s="22">
        <f t="shared" ref="V960" si="1371">M960-P960</f>
        <v>0</v>
      </c>
      <c r="W960" s="21">
        <f t="shared" ref="W960" si="1372">P960-Q960</f>
        <v>0</v>
      </c>
      <c r="X960" s="127">
        <f t="shared" ref="X960" si="1373">P960/J960</f>
        <v>0</v>
      </c>
    </row>
    <row r="961" spans="1:24" ht="16.5" customHeight="1" x14ac:dyDescent="0.2">
      <c r="A961" s="59" t="s">
        <v>1581</v>
      </c>
      <c r="B961" s="60" t="s">
        <v>168</v>
      </c>
      <c r="C961" s="62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</row>
    <row r="962" spans="1:24" ht="15.75" customHeight="1" x14ac:dyDescent="0.2">
      <c r="A962" s="59" t="s">
        <v>1583</v>
      </c>
      <c r="B962" s="60" t="s">
        <v>170</v>
      </c>
      <c r="C962" s="62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</row>
    <row r="963" spans="1:24" ht="21.95" customHeight="1" x14ac:dyDescent="0.2">
      <c r="A963" s="59" t="s">
        <v>1604</v>
      </c>
      <c r="B963" s="60" t="s">
        <v>328</v>
      </c>
      <c r="C963" s="62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</row>
    <row r="964" spans="1:24" ht="21.95" customHeight="1" x14ac:dyDescent="0.2">
      <c r="A964" s="59" t="s">
        <v>272</v>
      </c>
      <c r="B964" s="60" t="s">
        <v>1004</v>
      </c>
      <c r="C964" s="54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</row>
    <row r="965" spans="1:24" ht="37.5" customHeight="1" x14ac:dyDescent="0.2">
      <c r="A965" s="61" t="s">
        <v>1005</v>
      </c>
      <c r="B965" s="62" t="s">
        <v>1006</v>
      </c>
      <c r="C965" s="62" t="s">
        <v>48</v>
      </c>
      <c r="D965" s="21">
        <v>400000000</v>
      </c>
      <c r="E965" s="21">
        <v>0</v>
      </c>
      <c r="F965" s="21">
        <v>0</v>
      </c>
      <c r="G965" s="21">
        <v>0</v>
      </c>
      <c r="H965" s="21">
        <v>0</v>
      </c>
      <c r="I965" s="21">
        <v>0</v>
      </c>
      <c r="J965" s="21">
        <v>400000000</v>
      </c>
      <c r="K965" s="21">
        <v>0</v>
      </c>
      <c r="L965" s="21">
        <v>0</v>
      </c>
      <c r="M965" s="21">
        <v>0</v>
      </c>
      <c r="N965" s="21">
        <v>0</v>
      </c>
      <c r="O965" s="21">
        <v>0</v>
      </c>
      <c r="P965" s="21">
        <v>0</v>
      </c>
      <c r="Q965" s="76">
        <f t="shared" ref="Q965" si="1374">R965+T965</f>
        <v>0</v>
      </c>
      <c r="R965" s="21">
        <v>0</v>
      </c>
      <c r="S965" s="21">
        <v>0</v>
      </c>
      <c r="T965" s="21">
        <v>0</v>
      </c>
      <c r="U965" s="21">
        <f t="shared" ref="U965" si="1375">J965-M965</f>
        <v>400000000</v>
      </c>
      <c r="V965" s="22">
        <f t="shared" ref="V965" si="1376">M965-P965</f>
        <v>0</v>
      </c>
      <c r="W965" s="21">
        <f t="shared" ref="W965" si="1377">P965-Q965</f>
        <v>0</v>
      </c>
      <c r="X965" s="127">
        <f t="shared" ref="X965" si="1378">P965/J965</f>
        <v>0</v>
      </c>
    </row>
    <row r="966" spans="1:24" ht="21.95" customHeight="1" x14ac:dyDescent="0.2">
      <c r="A966" s="59" t="s">
        <v>272</v>
      </c>
      <c r="B966" s="60" t="s">
        <v>1007</v>
      </c>
      <c r="C966" s="54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117"/>
    </row>
    <row r="967" spans="1:24" ht="21.95" customHeight="1" x14ac:dyDescent="0.2">
      <c r="A967" s="61" t="s">
        <v>1008</v>
      </c>
      <c r="B967" s="62" t="s">
        <v>1009</v>
      </c>
      <c r="C967" s="62" t="s">
        <v>48</v>
      </c>
      <c r="D967" s="21">
        <v>394935041</v>
      </c>
      <c r="E967" s="21">
        <v>0</v>
      </c>
      <c r="F967" s="21">
        <v>0</v>
      </c>
      <c r="G967" s="21">
        <v>0</v>
      </c>
      <c r="H967" s="21">
        <v>0</v>
      </c>
      <c r="I967" s="21">
        <v>0</v>
      </c>
      <c r="J967" s="21">
        <v>394935041</v>
      </c>
      <c r="K967" s="21">
        <v>0</v>
      </c>
      <c r="L967" s="21">
        <v>0</v>
      </c>
      <c r="M967" s="21">
        <v>0</v>
      </c>
      <c r="N967" s="21">
        <v>0</v>
      </c>
      <c r="O967" s="21">
        <v>0</v>
      </c>
      <c r="P967" s="21">
        <v>0</v>
      </c>
      <c r="Q967" s="76">
        <f t="shared" ref="Q967" si="1379">R967+T967</f>
        <v>0</v>
      </c>
      <c r="R967" s="21">
        <v>0</v>
      </c>
      <c r="S967" s="21">
        <v>0</v>
      </c>
      <c r="T967" s="21">
        <v>0</v>
      </c>
      <c r="U967" s="21">
        <f t="shared" ref="U967" si="1380">J967-M967</f>
        <v>394935041</v>
      </c>
      <c r="V967" s="22">
        <f t="shared" ref="V967" si="1381">M967-P967</f>
        <v>0</v>
      </c>
      <c r="W967" s="21">
        <f t="shared" ref="W967" si="1382">P967-Q967</f>
        <v>0</v>
      </c>
      <c r="X967" s="127">
        <f t="shared" ref="X967" si="1383">P967/J967</f>
        <v>0</v>
      </c>
    </row>
    <row r="968" spans="1:24" ht="15" customHeight="1" x14ac:dyDescent="0.2">
      <c r="A968" s="59" t="s">
        <v>1585</v>
      </c>
      <c r="B968" s="60" t="s">
        <v>178</v>
      </c>
      <c r="C968" s="62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</row>
    <row r="969" spans="1:24" ht="27" customHeight="1" x14ac:dyDescent="0.2">
      <c r="A969" s="59" t="s">
        <v>1667</v>
      </c>
      <c r="B969" s="53" t="s">
        <v>186</v>
      </c>
      <c r="C969" s="62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</row>
    <row r="970" spans="1:24" ht="27" customHeight="1" x14ac:dyDescent="0.2">
      <c r="A970" s="59" t="s">
        <v>272</v>
      </c>
      <c r="B970" s="60" t="s">
        <v>985</v>
      </c>
      <c r="C970" s="54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</row>
    <row r="971" spans="1:24" ht="21.95" customHeight="1" x14ac:dyDescent="0.2">
      <c r="A971" s="61" t="s">
        <v>1010</v>
      </c>
      <c r="B971" s="62" t="s">
        <v>1000</v>
      </c>
      <c r="C971" s="62" t="s">
        <v>48</v>
      </c>
      <c r="D971" s="21">
        <v>231000000</v>
      </c>
      <c r="E971" s="21">
        <v>0</v>
      </c>
      <c r="F971" s="21">
        <v>0</v>
      </c>
      <c r="G971" s="21">
        <v>0</v>
      </c>
      <c r="H971" s="21">
        <v>0</v>
      </c>
      <c r="I971" s="21">
        <v>0</v>
      </c>
      <c r="J971" s="21">
        <v>231000000</v>
      </c>
      <c r="K971" s="21">
        <v>0</v>
      </c>
      <c r="L971" s="21">
        <v>0</v>
      </c>
      <c r="M971" s="21">
        <v>231000000</v>
      </c>
      <c r="N971" s="21">
        <v>0</v>
      </c>
      <c r="O971" s="21">
        <v>0</v>
      </c>
      <c r="P971" s="21">
        <v>231000000</v>
      </c>
      <c r="Q971" s="76">
        <f t="shared" ref="Q971" si="1384">R971+T971</f>
        <v>8330000</v>
      </c>
      <c r="R971" s="21">
        <v>0</v>
      </c>
      <c r="S971" s="21">
        <v>8330000</v>
      </c>
      <c r="T971" s="21">
        <v>8330000</v>
      </c>
      <c r="U971" s="21">
        <f t="shared" ref="U971" si="1385">J971-M971</f>
        <v>0</v>
      </c>
      <c r="V971" s="22">
        <f t="shared" ref="V971" si="1386">M971-P971</f>
        <v>0</v>
      </c>
      <c r="W971" s="21">
        <f t="shared" ref="W971" si="1387">P971-Q971</f>
        <v>222670000</v>
      </c>
      <c r="X971" s="127">
        <f t="shared" ref="X971" si="1388">P971/J971</f>
        <v>1</v>
      </c>
    </row>
    <row r="972" spans="1:24" ht="21.95" customHeight="1" x14ac:dyDescent="0.2">
      <c r="A972" s="59" t="s">
        <v>272</v>
      </c>
      <c r="B972" s="60" t="s">
        <v>1011</v>
      </c>
      <c r="C972" s="54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</row>
    <row r="973" spans="1:24" ht="21.95" customHeight="1" x14ac:dyDescent="0.2">
      <c r="A973" s="61" t="s">
        <v>1012</v>
      </c>
      <c r="B973" s="62" t="s">
        <v>1013</v>
      </c>
      <c r="C973" s="62" t="s">
        <v>48</v>
      </c>
      <c r="D973" s="21">
        <v>874739959</v>
      </c>
      <c r="E973" s="21">
        <v>0</v>
      </c>
      <c r="F973" s="21">
        <v>0</v>
      </c>
      <c r="G973" s="21">
        <v>0</v>
      </c>
      <c r="H973" s="21">
        <v>0</v>
      </c>
      <c r="I973" s="21">
        <v>0</v>
      </c>
      <c r="J973" s="21">
        <v>874739959</v>
      </c>
      <c r="K973" s="21">
        <v>0</v>
      </c>
      <c r="L973" s="21">
        <v>0</v>
      </c>
      <c r="M973" s="21">
        <v>0</v>
      </c>
      <c r="N973" s="21">
        <v>0</v>
      </c>
      <c r="O973" s="21">
        <v>0</v>
      </c>
      <c r="P973" s="21">
        <v>0</v>
      </c>
      <c r="Q973" s="76">
        <f t="shared" ref="Q973" si="1389">R973+T973</f>
        <v>0</v>
      </c>
      <c r="R973" s="21">
        <v>0</v>
      </c>
      <c r="S973" s="21">
        <v>0</v>
      </c>
      <c r="T973" s="21">
        <v>0</v>
      </c>
      <c r="U973" s="21">
        <f t="shared" ref="U973" si="1390">J973-M973</f>
        <v>874739959</v>
      </c>
      <c r="V973" s="22">
        <f t="shared" ref="V973" si="1391">M973-P973</f>
        <v>0</v>
      </c>
      <c r="W973" s="21">
        <f t="shared" ref="W973" si="1392">P973-Q973</f>
        <v>0</v>
      </c>
      <c r="X973" s="127">
        <f t="shared" ref="X973" si="1393">P973/J973</f>
        <v>0</v>
      </c>
    </row>
    <row r="974" spans="1:24" ht="27" customHeight="1" x14ac:dyDescent="0.2">
      <c r="A974" s="61" t="s">
        <v>1587</v>
      </c>
      <c r="B974" s="60" t="s">
        <v>188</v>
      </c>
      <c r="C974" s="62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</row>
    <row r="975" spans="1:24" ht="48.75" customHeight="1" x14ac:dyDescent="0.2">
      <c r="A975" s="59" t="s">
        <v>272</v>
      </c>
      <c r="B975" s="60" t="s">
        <v>1014</v>
      </c>
      <c r="C975" s="54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</row>
    <row r="976" spans="1:24" ht="21.95" customHeight="1" x14ac:dyDescent="0.2">
      <c r="A976" s="61" t="s">
        <v>1015</v>
      </c>
      <c r="B976" s="62" t="s">
        <v>1009</v>
      </c>
      <c r="C976" s="62" t="s">
        <v>48</v>
      </c>
      <c r="D976" s="21">
        <v>115500000</v>
      </c>
      <c r="E976" s="21">
        <v>0</v>
      </c>
      <c r="F976" s="21">
        <v>0</v>
      </c>
      <c r="G976" s="21">
        <v>0</v>
      </c>
      <c r="H976" s="21">
        <v>0</v>
      </c>
      <c r="I976" s="21">
        <v>0</v>
      </c>
      <c r="J976" s="21">
        <v>115500000</v>
      </c>
      <c r="K976" s="21">
        <v>0</v>
      </c>
      <c r="L976" s="21">
        <v>9200000</v>
      </c>
      <c r="M976" s="21">
        <v>9200000</v>
      </c>
      <c r="N976" s="21">
        <v>0</v>
      </c>
      <c r="O976" s="21">
        <v>6400000</v>
      </c>
      <c r="P976" s="21">
        <v>6400000</v>
      </c>
      <c r="Q976" s="76">
        <f t="shared" ref="Q976" si="1394">R976+T976</f>
        <v>6400000</v>
      </c>
      <c r="R976" s="21">
        <v>0</v>
      </c>
      <c r="S976" s="21">
        <v>6400000</v>
      </c>
      <c r="T976" s="21">
        <v>6400000</v>
      </c>
      <c r="U976" s="21">
        <f t="shared" ref="U976" si="1395">J976-M976</f>
        <v>106300000</v>
      </c>
      <c r="V976" s="22">
        <f t="shared" ref="V976" si="1396">M976-P976</f>
        <v>2800000</v>
      </c>
      <c r="W976" s="21">
        <f t="shared" ref="W976" si="1397">P976-Q976</f>
        <v>0</v>
      </c>
      <c r="X976" s="127">
        <f t="shared" ref="X976" si="1398">P976/J976</f>
        <v>5.5411255411255411E-2</v>
      </c>
    </row>
    <row r="977" spans="1:24" ht="29.25" customHeight="1" x14ac:dyDescent="0.2">
      <c r="A977" s="61"/>
      <c r="B977" s="73" t="s">
        <v>1016</v>
      </c>
      <c r="C977" s="62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</row>
    <row r="978" spans="1:24" ht="15" customHeight="1" x14ac:dyDescent="0.2">
      <c r="A978" s="66">
        <v>2.2999999999999998</v>
      </c>
      <c r="B978" s="53" t="s">
        <v>270</v>
      </c>
      <c r="C978" s="62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</row>
    <row r="979" spans="1:24" ht="15" customHeight="1" x14ac:dyDescent="0.2">
      <c r="A979" s="66" t="s">
        <v>1580</v>
      </c>
      <c r="B979" s="53" t="s">
        <v>271</v>
      </c>
      <c r="C979" s="62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</row>
    <row r="980" spans="1:24" ht="15" customHeight="1" x14ac:dyDescent="0.2">
      <c r="A980" s="66" t="s">
        <v>1581</v>
      </c>
      <c r="B980" s="60" t="s">
        <v>168</v>
      </c>
      <c r="C980" s="62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</row>
    <row r="981" spans="1:24" ht="15" customHeight="1" x14ac:dyDescent="0.2">
      <c r="A981" s="66" t="s">
        <v>1585</v>
      </c>
      <c r="B981" s="66" t="s">
        <v>178</v>
      </c>
      <c r="C981" s="62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</row>
    <row r="982" spans="1:24" ht="47.25" customHeight="1" x14ac:dyDescent="0.2">
      <c r="A982" s="66" t="s">
        <v>1602</v>
      </c>
      <c r="B982" s="53" t="s">
        <v>933</v>
      </c>
      <c r="C982" s="62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</row>
    <row r="983" spans="1:24" ht="35.25" customHeight="1" x14ac:dyDescent="0.2">
      <c r="A983" s="59" t="s">
        <v>272</v>
      </c>
      <c r="B983" s="60" t="s">
        <v>1017</v>
      </c>
      <c r="C983" s="54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</row>
    <row r="984" spans="1:24" ht="21.95" customHeight="1" x14ac:dyDescent="0.2">
      <c r="A984" s="61" t="s">
        <v>1018</v>
      </c>
      <c r="B984" s="62" t="s">
        <v>918</v>
      </c>
      <c r="C984" s="62" t="s">
        <v>48</v>
      </c>
      <c r="D984" s="21">
        <v>1305000000</v>
      </c>
      <c r="E984" s="21">
        <v>0</v>
      </c>
      <c r="F984" s="21">
        <v>0</v>
      </c>
      <c r="G984" s="21">
        <v>0</v>
      </c>
      <c r="H984" s="21">
        <v>0</v>
      </c>
      <c r="I984" s="21">
        <v>0</v>
      </c>
      <c r="J984" s="21">
        <v>1305000000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76">
        <f t="shared" ref="Q984:Q985" si="1399">R984+T984</f>
        <v>0</v>
      </c>
      <c r="R984" s="21">
        <v>0</v>
      </c>
      <c r="S984" s="21">
        <v>0</v>
      </c>
      <c r="T984" s="21">
        <v>0</v>
      </c>
      <c r="U984" s="21">
        <f t="shared" ref="U984:U985" si="1400">J984-M984</f>
        <v>1305000000</v>
      </c>
      <c r="V984" s="22">
        <f t="shared" ref="V984:V985" si="1401">M984-P984</f>
        <v>0</v>
      </c>
      <c r="W984" s="21">
        <f t="shared" ref="W984:W985" si="1402">P984-Q984</f>
        <v>0</v>
      </c>
      <c r="X984" s="127">
        <f t="shared" ref="X984:X985" si="1403">P984/J984</f>
        <v>0</v>
      </c>
    </row>
    <row r="985" spans="1:24" ht="28.5" customHeight="1" x14ac:dyDescent="0.2">
      <c r="A985" s="61" t="s">
        <v>1019</v>
      </c>
      <c r="B985" s="62" t="s">
        <v>1020</v>
      </c>
      <c r="C985" s="62" t="s">
        <v>305</v>
      </c>
      <c r="D985" s="21">
        <v>7986197</v>
      </c>
      <c r="E985" s="21">
        <v>0</v>
      </c>
      <c r="F985" s="21">
        <v>0</v>
      </c>
      <c r="G985" s="21">
        <v>0</v>
      </c>
      <c r="H985" s="21">
        <v>0</v>
      </c>
      <c r="I985" s="21">
        <v>0</v>
      </c>
      <c r="J985" s="21">
        <v>7986197</v>
      </c>
      <c r="K985" s="21">
        <v>0</v>
      </c>
      <c r="L985" s="21">
        <v>0</v>
      </c>
      <c r="M985" s="21">
        <v>0</v>
      </c>
      <c r="N985" s="21">
        <v>0</v>
      </c>
      <c r="O985" s="21">
        <v>0</v>
      </c>
      <c r="P985" s="21">
        <v>0</v>
      </c>
      <c r="Q985" s="76">
        <f t="shared" si="1399"/>
        <v>0</v>
      </c>
      <c r="R985" s="21">
        <v>0</v>
      </c>
      <c r="S985" s="21">
        <v>0</v>
      </c>
      <c r="T985" s="21">
        <v>0</v>
      </c>
      <c r="U985" s="21">
        <f t="shared" si="1400"/>
        <v>7986197</v>
      </c>
      <c r="V985" s="22">
        <f t="shared" si="1401"/>
        <v>0</v>
      </c>
      <c r="W985" s="21">
        <f t="shared" si="1402"/>
        <v>0</v>
      </c>
      <c r="X985" s="127">
        <f t="shared" si="1403"/>
        <v>0</v>
      </c>
    </row>
    <row r="986" spans="1:24" ht="27.75" customHeight="1" x14ac:dyDescent="0.2">
      <c r="A986" s="61"/>
      <c r="B986" s="75" t="s">
        <v>1021</v>
      </c>
      <c r="C986" s="62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</row>
    <row r="987" spans="1:24" ht="15" customHeight="1" x14ac:dyDescent="0.2">
      <c r="A987" s="66">
        <v>2.2999999999999998</v>
      </c>
      <c r="B987" s="60" t="s">
        <v>270</v>
      </c>
      <c r="C987" s="62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</row>
    <row r="988" spans="1:24" ht="15" customHeight="1" x14ac:dyDescent="0.2">
      <c r="A988" s="66" t="s">
        <v>1580</v>
      </c>
      <c r="B988" s="60" t="s">
        <v>271</v>
      </c>
      <c r="C988" s="62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</row>
    <row r="989" spans="1:24" ht="15" customHeight="1" x14ac:dyDescent="0.2">
      <c r="A989" s="66" t="s">
        <v>430</v>
      </c>
      <c r="B989" s="60" t="s">
        <v>318</v>
      </c>
      <c r="C989" s="62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</row>
    <row r="990" spans="1:24" ht="15" customHeight="1" x14ac:dyDescent="0.2">
      <c r="A990" s="66" t="s">
        <v>1612</v>
      </c>
      <c r="B990" s="60" t="s">
        <v>910</v>
      </c>
      <c r="C990" s="62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</row>
    <row r="991" spans="1:24" ht="21.95" customHeight="1" x14ac:dyDescent="0.2">
      <c r="A991" s="59" t="s">
        <v>272</v>
      </c>
      <c r="B991" s="60" t="s">
        <v>1022</v>
      </c>
      <c r="C991" s="54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</row>
    <row r="992" spans="1:24" ht="21.95" customHeight="1" x14ac:dyDescent="0.2">
      <c r="A992" s="61" t="s">
        <v>1023</v>
      </c>
      <c r="B992" s="62" t="s">
        <v>1024</v>
      </c>
      <c r="C992" s="62" t="s">
        <v>323</v>
      </c>
      <c r="D992" s="21">
        <v>8033629</v>
      </c>
      <c r="E992" s="21">
        <v>0</v>
      </c>
      <c r="F992" s="21">
        <v>0</v>
      </c>
      <c r="G992" s="21">
        <v>0</v>
      </c>
      <c r="H992" s="21">
        <v>0</v>
      </c>
      <c r="I992" s="21">
        <v>0</v>
      </c>
      <c r="J992" s="21">
        <v>8033629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76">
        <f t="shared" ref="Q992:Q996" si="1404">R992+T992</f>
        <v>0</v>
      </c>
      <c r="R992" s="21">
        <v>0</v>
      </c>
      <c r="S992" s="21">
        <v>0</v>
      </c>
      <c r="T992" s="21">
        <v>0</v>
      </c>
      <c r="U992" s="21">
        <f t="shared" ref="U992" si="1405">J992-M992</f>
        <v>8033629</v>
      </c>
      <c r="V992" s="22">
        <f t="shared" ref="V992" si="1406">M992-P992</f>
        <v>0</v>
      </c>
      <c r="W992" s="21">
        <f t="shared" ref="W992" si="1407">P992-Q992</f>
        <v>0</v>
      </c>
      <c r="X992" s="127">
        <f t="shared" ref="X992" si="1408">P992/J992</f>
        <v>0</v>
      </c>
    </row>
    <row r="993" spans="1:24" ht="21.95" customHeight="1" x14ac:dyDescent="0.2">
      <c r="A993" s="59" t="s">
        <v>272</v>
      </c>
      <c r="B993" s="60" t="s">
        <v>1025</v>
      </c>
      <c r="C993" s="54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76"/>
      <c r="R993" s="21"/>
      <c r="S993" s="21"/>
      <c r="T993" s="21"/>
      <c r="U993" s="21"/>
      <c r="V993" s="21"/>
      <c r="W993" s="21"/>
      <c r="X993" s="117"/>
    </row>
    <row r="994" spans="1:24" ht="21.95" customHeight="1" x14ac:dyDescent="0.2">
      <c r="A994" s="61" t="s">
        <v>1026</v>
      </c>
      <c r="B994" s="62" t="s">
        <v>1024</v>
      </c>
      <c r="C994" s="62" t="s">
        <v>323</v>
      </c>
      <c r="D994" s="21">
        <v>44950840</v>
      </c>
      <c r="E994" s="21">
        <v>0</v>
      </c>
      <c r="F994" s="21">
        <v>0</v>
      </c>
      <c r="G994" s="21">
        <v>0</v>
      </c>
      <c r="H994" s="21">
        <v>0</v>
      </c>
      <c r="I994" s="21">
        <v>0</v>
      </c>
      <c r="J994" s="21">
        <v>44950840</v>
      </c>
      <c r="K994" s="21">
        <v>0</v>
      </c>
      <c r="L994" s="21">
        <v>0</v>
      </c>
      <c r="M994" s="21">
        <v>0</v>
      </c>
      <c r="N994" s="21">
        <v>0</v>
      </c>
      <c r="O994" s="21">
        <v>0</v>
      </c>
      <c r="P994" s="21">
        <v>0</v>
      </c>
      <c r="Q994" s="76">
        <f t="shared" si="1404"/>
        <v>0</v>
      </c>
      <c r="R994" s="21">
        <v>0</v>
      </c>
      <c r="S994" s="21">
        <v>0</v>
      </c>
      <c r="T994" s="21">
        <v>0</v>
      </c>
      <c r="U994" s="21">
        <f t="shared" ref="U994" si="1409">J994-M994</f>
        <v>44950840</v>
      </c>
      <c r="V994" s="22">
        <f t="shared" ref="V994" si="1410">M994-P994</f>
        <v>0</v>
      </c>
      <c r="W994" s="21">
        <f t="shared" ref="W994" si="1411">P994-Q994</f>
        <v>0</v>
      </c>
      <c r="X994" s="127">
        <f t="shared" ref="X994" si="1412">P994/J994</f>
        <v>0</v>
      </c>
    </row>
    <row r="995" spans="1:24" ht="21.95" customHeight="1" x14ac:dyDescent="0.2">
      <c r="A995" s="59" t="s">
        <v>272</v>
      </c>
      <c r="B995" s="60" t="s">
        <v>1027</v>
      </c>
      <c r="C995" s="54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76"/>
      <c r="R995" s="21"/>
      <c r="S995" s="21"/>
      <c r="T995" s="21"/>
      <c r="U995" s="21"/>
      <c r="V995" s="21"/>
      <c r="W995" s="21"/>
      <c r="X995" s="117"/>
    </row>
    <row r="996" spans="1:24" ht="21.95" customHeight="1" x14ac:dyDescent="0.2">
      <c r="A996" s="61" t="s">
        <v>1028</v>
      </c>
      <c r="B996" s="62" t="s">
        <v>1024</v>
      </c>
      <c r="C996" s="62" t="s">
        <v>323</v>
      </c>
      <c r="D996" s="21">
        <v>5753215</v>
      </c>
      <c r="E996" s="21">
        <v>0</v>
      </c>
      <c r="F996" s="21">
        <v>0</v>
      </c>
      <c r="G996" s="21">
        <v>0</v>
      </c>
      <c r="H996" s="21">
        <v>0</v>
      </c>
      <c r="I996" s="21">
        <v>0</v>
      </c>
      <c r="J996" s="21">
        <v>5753215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76">
        <f t="shared" si="1404"/>
        <v>0</v>
      </c>
      <c r="R996" s="21">
        <v>0</v>
      </c>
      <c r="S996" s="21">
        <v>0</v>
      </c>
      <c r="T996" s="21">
        <v>0</v>
      </c>
      <c r="U996" s="21">
        <f t="shared" ref="U996" si="1413">J996-M996</f>
        <v>5753215</v>
      </c>
      <c r="V996" s="22">
        <f t="shared" ref="V996" si="1414">M996-P996</f>
        <v>0</v>
      </c>
      <c r="W996" s="21">
        <f t="shared" ref="W996" si="1415">P996-Q996</f>
        <v>0</v>
      </c>
      <c r="X996" s="127">
        <f t="shared" ref="X996" si="1416">P996/J996</f>
        <v>0</v>
      </c>
    </row>
    <row r="997" spans="1:24" ht="19.5" customHeight="1" x14ac:dyDescent="0.2">
      <c r="A997" s="66" t="s">
        <v>1581</v>
      </c>
      <c r="B997" s="60" t="s">
        <v>168</v>
      </c>
      <c r="C997" s="62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</row>
    <row r="998" spans="1:24" ht="15" customHeight="1" x14ac:dyDescent="0.2">
      <c r="A998" s="66" t="s">
        <v>1585</v>
      </c>
      <c r="B998" s="66" t="s">
        <v>178</v>
      </c>
      <c r="C998" s="62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</row>
    <row r="999" spans="1:24" ht="33.75" customHeight="1" x14ac:dyDescent="0.2">
      <c r="A999" s="66" t="s">
        <v>1602</v>
      </c>
      <c r="B999" s="60" t="s">
        <v>186</v>
      </c>
      <c r="C999" s="62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</row>
    <row r="1000" spans="1:24" ht="29.25" customHeight="1" x14ac:dyDescent="0.2">
      <c r="A1000" s="59" t="s">
        <v>272</v>
      </c>
      <c r="B1000" s="60" t="s">
        <v>974</v>
      </c>
      <c r="C1000" s="54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</row>
    <row r="1001" spans="1:24" ht="38.25" customHeight="1" x14ac:dyDescent="0.2">
      <c r="A1001" s="61" t="s">
        <v>1029</v>
      </c>
      <c r="B1001" s="62" t="s">
        <v>1030</v>
      </c>
      <c r="C1001" s="62" t="s">
        <v>323</v>
      </c>
      <c r="D1001" s="21">
        <v>33000000</v>
      </c>
      <c r="E1001" s="21">
        <v>0</v>
      </c>
      <c r="F1001" s="21">
        <v>0</v>
      </c>
      <c r="G1001" s="21">
        <v>0</v>
      </c>
      <c r="H1001" s="21">
        <v>0</v>
      </c>
      <c r="I1001" s="21">
        <v>0</v>
      </c>
      <c r="J1001" s="21">
        <v>33000000</v>
      </c>
      <c r="K1001" s="21">
        <v>0</v>
      </c>
      <c r="L1001" s="21">
        <v>0</v>
      </c>
      <c r="M1001" s="21">
        <v>0</v>
      </c>
      <c r="N1001" s="21">
        <v>0</v>
      </c>
      <c r="O1001" s="21">
        <v>0</v>
      </c>
      <c r="P1001" s="21">
        <v>0</v>
      </c>
      <c r="Q1001" s="76">
        <f t="shared" ref="Q1001" si="1417">R1001+T1001</f>
        <v>0</v>
      </c>
      <c r="R1001" s="21">
        <v>0</v>
      </c>
      <c r="S1001" s="21">
        <v>0</v>
      </c>
      <c r="T1001" s="21">
        <v>0</v>
      </c>
      <c r="U1001" s="21">
        <f t="shared" ref="U1001" si="1418">J1001-M1001</f>
        <v>33000000</v>
      </c>
      <c r="V1001" s="22">
        <f t="shared" ref="V1001" si="1419">M1001-P1001</f>
        <v>0</v>
      </c>
      <c r="W1001" s="21">
        <f t="shared" ref="W1001" si="1420">P1001-Q1001</f>
        <v>0</v>
      </c>
      <c r="X1001" s="127">
        <f t="shared" ref="X1001" si="1421">P1001/J1001</f>
        <v>0</v>
      </c>
    </row>
    <row r="1002" spans="1:24" ht="33.75" customHeight="1" x14ac:dyDescent="0.2">
      <c r="A1002" s="59" t="s">
        <v>272</v>
      </c>
      <c r="B1002" s="60" t="s">
        <v>976</v>
      </c>
      <c r="C1002" s="54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</row>
    <row r="1003" spans="1:24" ht="36" customHeight="1" x14ac:dyDescent="0.2">
      <c r="A1003" s="61" t="s">
        <v>1031</v>
      </c>
      <c r="B1003" s="62" t="s">
        <v>1024</v>
      </c>
      <c r="C1003" s="62" t="s">
        <v>323</v>
      </c>
      <c r="D1003" s="21">
        <v>5463465336</v>
      </c>
      <c r="E1003" s="21">
        <v>0</v>
      </c>
      <c r="F1003" s="21">
        <v>0</v>
      </c>
      <c r="G1003" s="21">
        <v>0</v>
      </c>
      <c r="H1003" s="21">
        <v>0</v>
      </c>
      <c r="I1003" s="21">
        <v>0</v>
      </c>
      <c r="J1003" s="21">
        <v>5463465336</v>
      </c>
      <c r="K1003" s="21">
        <v>0</v>
      </c>
      <c r="L1003" s="21">
        <v>-46200000</v>
      </c>
      <c r="M1003" s="21">
        <v>911400000</v>
      </c>
      <c r="N1003" s="21">
        <v>0</v>
      </c>
      <c r="O1003" s="21">
        <v>0</v>
      </c>
      <c r="P1003" s="21">
        <v>911400000</v>
      </c>
      <c r="Q1003" s="76">
        <f t="shared" ref="Q1003:Q1005" si="1422">R1003+T1003</f>
        <v>35566664</v>
      </c>
      <c r="R1003" s="21">
        <v>4233333</v>
      </c>
      <c r="S1003" s="21">
        <v>31333331</v>
      </c>
      <c r="T1003" s="21">
        <v>31333331</v>
      </c>
      <c r="U1003" s="21">
        <f t="shared" ref="U1003:U1005" si="1423">J1003-M1003</f>
        <v>4552065336</v>
      </c>
      <c r="V1003" s="22">
        <f t="shared" ref="V1003:V1005" si="1424">M1003-P1003</f>
        <v>0</v>
      </c>
      <c r="W1003" s="21">
        <f t="shared" ref="W1003:W1005" si="1425">P1003-Q1003</f>
        <v>875833336</v>
      </c>
      <c r="X1003" s="127">
        <f t="shared" ref="X1003:X1005" si="1426">P1003/J1003</f>
        <v>0.16681720189466212</v>
      </c>
    </row>
    <row r="1004" spans="1:24" ht="35.25" customHeight="1" x14ac:dyDescent="0.2">
      <c r="A1004" s="61" t="s">
        <v>1032</v>
      </c>
      <c r="B1004" s="62" t="s">
        <v>1033</v>
      </c>
      <c r="C1004" s="62" t="s">
        <v>329</v>
      </c>
      <c r="D1004" s="21">
        <v>523655898</v>
      </c>
      <c r="E1004" s="21">
        <v>0</v>
      </c>
      <c r="F1004" s="21">
        <v>0</v>
      </c>
      <c r="G1004" s="21">
        <v>0</v>
      </c>
      <c r="H1004" s="21">
        <v>0</v>
      </c>
      <c r="I1004" s="21">
        <v>0</v>
      </c>
      <c r="J1004" s="21">
        <v>523655898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76">
        <f t="shared" si="1422"/>
        <v>0</v>
      </c>
      <c r="R1004" s="21">
        <v>0</v>
      </c>
      <c r="S1004" s="21">
        <v>0</v>
      </c>
      <c r="T1004" s="21">
        <v>0</v>
      </c>
      <c r="U1004" s="21">
        <f t="shared" si="1423"/>
        <v>523655898</v>
      </c>
      <c r="V1004" s="22">
        <f t="shared" si="1424"/>
        <v>0</v>
      </c>
      <c r="W1004" s="21">
        <f t="shared" si="1425"/>
        <v>0</v>
      </c>
      <c r="X1004" s="127">
        <f t="shared" si="1426"/>
        <v>0</v>
      </c>
    </row>
    <row r="1005" spans="1:24" ht="37.5" customHeight="1" x14ac:dyDescent="0.2">
      <c r="A1005" s="61" t="s">
        <v>1034</v>
      </c>
      <c r="B1005" s="62" t="s">
        <v>1035</v>
      </c>
      <c r="C1005" s="62" t="s">
        <v>305</v>
      </c>
      <c r="D1005" s="21">
        <v>165376119</v>
      </c>
      <c r="E1005" s="21">
        <v>0</v>
      </c>
      <c r="F1005" s="21">
        <v>0</v>
      </c>
      <c r="G1005" s="21">
        <v>0</v>
      </c>
      <c r="H1005" s="21">
        <v>0</v>
      </c>
      <c r="I1005" s="21">
        <v>0</v>
      </c>
      <c r="J1005" s="21">
        <v>165376119</v>
      </c>
      <c r="K1005" s="21">
        <v>0</v>
      </c>
      <c r="L1005" s="21">
        <v>0</v>
      </c>
      <c r="M1005" s="21">
        <v>0</v>
      </c>
      <c r="N1005" s="21">
        <v>0</v>
      </c>
      <c r="O1005" s="21">
        <v>0</v>
      </c>
      <c r="P1005" s="21">
        <v>0</v>
      </c>
      <c r="Q1005" s="76">
        <f t="shared" si="1422"/>
        <v>0</v>
      </c>
      <c r="R1005" s="21">
        <v>0</v>
      </c>
      <c r="S1005" s="21">
        <v>0</v>
      </c>
      <c r="T1005" s="21">
        <v>0</v>
      </c>
      <c r="U1005" s="21">
        <f t="shared" si="1423"/>
        <v>165376119</v>
      </c>
      <c r="V1005" s="22">
        <f t="shared" si="1424"/>
        <v>0</v>
      </c>
      <c r="W1005" s="21">
        <f t="shared" si="1425"/>
        <v>0</v>
      </c>
      <c r="X1005" s="127">
        <f t="shared" si="1426"/>
        <v>0</v>
      </c>
    </row>
    <row r="1006" spans="1:24" ht="35.25" customHeight="1" x14ac:dyDescent="0.2">
      <c r="A1006" s="59" t="s">
        <v>272</v>
      </c>
      <c r="B1006" s="60" t="s">
        <v>1036</v>
      </c>
      <c r="C1006" s="54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</row>
    <row r="1007" spans="1:24" ht="34.5" customHeight="1" x14ac:dyDescent="0.2">
      <c r="A1007" s="61" t="s">
        <v>1037</v>
      </c>
      <c r="B1007" s="62" t="s">
        <v>1024</v>
      </c>
      <c r="C1007" s="62" t="s">
        <v>323</v>
      </c>
      <c r="D1007" s="21">
        <v>650000000</v>
      </c>
      <c r="E1007" s="21">
        <v>0</v>
      </c>
      <c r="F1007" s="21">
        <v>0</v>
      </c>
      <c r="G1007" s="21">
        <v>0</v>
      </c>
      <c r="H1007" s="21">
        <v>0</v>
      </c>
      <c r="I1007" s="21">
        <v>0</v>
      </c>
      <c r="J1007" s="21">
        <v>650000000</v>
      </c>
      <c r="K1007" s="21">
        <v>0</v>
      </c>
      <c r="L1007" s="21">
        <v>0</v>
      </c>
      <c r="M1007" s="21">
        <v>0</v>
      </c>
      <c r="N1007" s="21">
        <v>0</v>
      </c>
      <c r="O1007" s="21">
        <v>0</v>
      </c>
      <c r="P1007" s="21">
        <v>0</v>
      </c>
      <c r="Q1007" s="76">
        <f t="shared" ref="Q1007" si="1427">R1007+T1007</f>
        <v>0</v>
      </c>
      <c r="R1007" s="21">
        <v>0</v>
      </c>
      <c r="S1007" s="21">
        <v>0</v>
      </c>
      <c r="T1007" s="21">
        <v>0</v>
      </c>
      <c r="U1007" s="21">
        <f t="shared" ref="U1007" si="1428">J1007-M1007</f>
        <v>650000000</v>
      </c>
      <c r="V1007" s="22">
        <f t="shared" ref="V1007" si="1429">M1007-P1007</f>
        <v>0</v>
      </c>
      <c r="W1007" s="21">
        <f t="shared" ref="W1007" si="1430">P1007-Q1007</f>
        <v>0</v>
      </c>
      <c r="X1007" s="127">
        <f t="shared" ref="X1007" si="1431">P1007/J1007</f>
        <v>0</v>
      </c>
    </row>
    <row r="1008" spans="1:24" ht="19.5" customHeight="1" x14ac:dyDescent="0.2">
      <c r="A1008" s="97"/>
      <c r="B1008" s="109" t="s">
        <v>1698</v>
      </c>
      <c r="C1008" s="102" t="s">
        <v>1038</v>
      </c>
      <c r="D1008" s="103">
        <f t="shared" ref="D1008:Q1008" si="1432">SUM(D855:D1007)</f>
        <v>18100000000</v>
      </c>
      <c r="E1008" s="103">
        <f t="shared" si="1432"/>
        <v>0</v>
      </c>
      <c r="F1008" s="103">
        <f t="shared" si="1432"/>
        <v>0</v>
      </c>
      <c r="G1008" s="103">
        <f t="shared" si="1432"/>
        <v>364746543.32999998</v>
      </c>
      <c r="H1008" s="103">
        <f t="shared" si="1432"/>
        <v>0</v>
      </c>
      <c r="I1008" s="103">
        <f t="shared" si="1432"/>
        <v>364746543.32999998</v>
      </c>
      <c r="J1008" s="103">
        <f t="shared" si="1432"/>
        <v>18464746543.330002</v>
      </c>
      <c r="K1008" s="103">
        <f t="shared" si="1432"/>
        <v>0</v>
      </c>
      <c r="L1008" s="103">
        <f t="shared" si="1432"/>
        <v>647681918.32999992</v>
      </c>
      <c r="M1008" s="103">
        <f t="shared" si="1432"/>
        <v>5727102472.9099998</v>
      </c>
      <c r="N1008" s="103">
        <f t="shared" si="1432"/>
        <v>7148476</v>
      </c>
      <c r="O1008" s="103">
        <f t="shared" si="1432"/>
        <v>123765610</v>
      </c>
      <c r="P1008" s="103">
        <f t="shared" si="1432"/>
        <v>5121986164.5799999</v>
      </c>
      <c r="Q1008" s="103">
        <f t="shared" si="1432"/>
        <v>379597660.67000002</v>
      </c>
      <c r="R1008" s="103">
        <f t="shared" ref="R1008:W1008" si="1433">SUM(R855:R1007)</f>
        <v>10746667</v>
      </c>
      <c r="S1008" s="103">
        <f t="shared" si="1433"/>
        <v>368850993.67000002</v>
      </c>
      <c r="T1008" s="103">
        <f t="shared" si="1433"/>
        <v>368850993.67000002</v>
      </c>
      <c r="U1008" s="103">
        <f t="shared" si="1433"/>
        <v>12737644070.42</v>
      </c>
      <c r="V1008" s="103">
        <f t="shared" si="1433"/>
        <v>605116308.32999992</v>
      </c>
      <c r="W1008" s="103">
        <f t="shared" si="1433"/>
        <v>4742388503.9099998</v>
      </c>
      <c r="X1008" s="115">
        <f>P1008/J1008</f>
        <v>0.27739271441178859</v>
      </c>
    </row>
    <row r="1009" spans="1:24" s="6" customFormat="1" ht="19.5" customHeight="1" x14ac:dyDescent="0.2">
      <c r="A1009" s="47"/>
      <c r="B1009" s="111"/>
      <c r="C1009" s="64"/>
      <c r="D1009" s="107"/>
      <c r="E1009" s="107"/>
      <c r="F1009" s="107"/>
      <c r="G1009" s="107"/>
      <c r="H1009" s="107"/>
      <c r="I1009" s="107"/>
      <c r="J1009" s="107"/>
      <c r="K1009" s="107"/>
      <c r="L1009" s="107"/>
      <c r="M1009" s="107"/>
      <c r="N1009" s="107"/>
      <c r="O1009" s="107"/>
      <c r="P1009" s="107"/>
      <c r="Q1009" s="107"/>
      <c r="R1009" s="107"/>
      <c r="S1009" s="107"/>
      <c r="T1009" s="107"/>
      <c r="U1009" s="107"/>
      <c r="V1009" s="107"/>
      <c r="W1009" s="107"/>
      <c r="X1009" s="107"/>
    </row>
    <row r="1010" spans="1:24" ht="15" customHeight="1" x14ac:dyDescent="0.2">
      <c r="A1010" s="100"/>
      <c r="B1010" s="102" t="s">
        <v>332</v>
      </c>
      <c r="C1010" s="104"/>
      <c r="D1010" s="105"/>
      <c r="E1010" s="105"/>
      <c r="F1010" s="105"/>
      <c r="G1010" s="105"/>
      <c r="H1010" s="105"/>
      <c r="I1010" s="105"/>
      <c r="J1010" s="105"/>
      <c r="K1010" s="105"/>
      <c r="L1010" s="105"/>
      <c r="M1010" s="105"/>
      <c r="N1010" s="105"/>
      <c r="O1010" s="105"/>
      <c r="P1010" s="105"/>
      <c r="Q1010" s="105"/>
      <c r="R1010" s="105"/>
      <c r="S1010" s="105"/>
      <c r="T1010" s="105"/>
      <c r="U1010" s="105"/>
      <c r="V1010" s="105"/>
      <c r="W1010" s="105"/>
      <c r="X1010" s="105"/>
    </row>
    <row r="1011" spans="1:24" ht="15" customHeight="1" x14ac:dyDescent="0.2">
      <c r="A1011" s="66">
        <v>2</v>
      </c>
      <c r="B1011" s="53" t="s">
        <v>33</v>
      </c>
      <c r="C1011" s="54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</row>
    <row r="1012" spans="1:24" ht="15" customHeight="1" x14ac:dyDescent="0.2">
      <c r="A1012" s="66">
        <v>2.2999999999999998</v>
      </c>
      <c r="B1012" s="53" t="s">
        <v>270</v>
      </c>
      <c r="C1012" s="54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</row>
    <row r="1013" spans="1:24" ht="15" customHeight="1" x14ac:dyDescent="0.2">
      <c r="A1013" s="66" t="s">
        <v>1580</v>
      </c>
      <c r="B1013" s="53" t="s">
        <v>271</v>
      </c>
      <c r="C1013" s="54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</row>
    <row r="1014" spans="1:24" ht="15" customHeight="1" x14ac:dyDescent="0.2">
      <c r="A1014" s="66" t="s">
        <v>430</v>
      </c>
      <c r="B1014" s="53" t="s">
        <v>331</v>
      </c>
      <c r="C1014" s="54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</row>
    <row r="1015" spans="1:24" ht="15" customHeight="1" x14ac:dyDescent="0.2">
      <c r="A1015" s="66" t="s">
        <v>429</v>
      </c>
      <c r="B1015" s="53" t="s">
        <v>319</v>
      </c>
      <c r="C1015" s="54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</row>
    <row r="1016" spans="1:24" ht="15" customHeight="1" x14ac:dyDescent="0.2">
      <c r="A1016" s="66" t="s">
        <v>1615</v>
      </c>
      <c r="B1016" s="53" t="s">
        <v>326</v>
      </c>
      <c r="C1016" s="54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</row>
    <row r="1017" spans="1:24" ht="15" customHeight="1" x14ac:dyDescent="0.2">
      <c r="A1017" s="66" t="s">
        <v>1616</v>
      </c>
      <c r="B1017" s="53" t="s">
        <v>327</v>
      </c>
      <c r="C1017" s="54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</row>
    <row r="1018" spans="1:24" ht="21.95" customHeight="1" x14ac:dyDescent="0.2">
      <c r="A1018" s="59" t="s">
        <v>272</v>
      </c>
      <c r="B1018" s="60" t="s">
        <v>1039</v>
      </c>
      <c r="C1018" s="54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</row>
    <row r="1019" spans="1:24" ht="21.95" customHeight="1" x14ac:dyDescent="0.2">
      <c r="A1019" s="61" t="s">
        <v>1040</v>
      </c>
      <c r="B1019" s="62" t="s">
        <v>1041</v>
      </c>
      <c r="C1019" s="62" t="s">
        <v>48</v>
      </c>
      <c r="D1019" s="21">
        <v>20000000</v>
      </c>
      <c r="E1019" s="21">
        <v>0</v>
      </c>
      <c r="F1019" s="21">
        <v>0</v>
      </c>
      <c r="G1019" s="21">
        <v>0</v>
      </c>
      <c r="H1019" s="21">
        <v>0</v>
      </c>
      <c r="I1019" s="21">
        <v>0</v>
      </c>
      <c r="J1019" s="21">
        <v>20000000</v>
      </c>
      <c r="K1019" s="21">
        <v>0</v>
      </c>
      <c r="L1019" s="21">
        <v>0</v>
      </c>
      <c r="M1019" s="21">
        <v>0</v>
      </c>
      <c r="N1019" s="21">
        <v>0</v>
      </c>
      <c r="O1019" s="21">
        <v>0</v>
      </c>
      <c r="P1019" s="21">
        <v>0</v>
      </c>
      <c r="Q1019" s="76">
        <f t="shared" ref="Q1019" si="1434">R1019+T1019</f>
        <v>0</v>
      </c>
      <c r="R1019" s="21">
        <v>0</v>
      </c>
      <c r="S1019" s="21">
        <v>0</v>
      </c>
      <c r="T1019" s="21">
        <v>0</v>
      </c>
      <c r="U1019" s="21">
        <f t="shared" ref="U1019" si="1435">J1019-M1019</f>
        <v>20000000</v>
      </c>
      <c r="V1019" s="22">
        <f t="shared" ref="V1019" si="1436">M1019-P1019</f>
        <v>0</v>
      </c>
      <c r="W1019" s="21">
        <f t="shared" ref="W1019" si="1437">P1019-Q1019</f>
        <v>0</v>
      </c>
      <c r="X1019" s="127">
        <f t="shared" ref="X1019" si="1438">P1019/J1019</f>
        <v>0</v>
      </c>
    </row>
    <row r="1020" spans="1:24" ht="14.25" customHeight="1" x14ac:dyDescent="0.2">
      <c r="A1020" s="61" t="s">
        <v>1585</v>
      </c>
      <c r="B1020" s="60" t="s">
        <v>178</v>
      </c>
      <c r="C1020" s="62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</row>
    <row r="1021" spans="1:24" ht="21.95" customHeight="1" x14ac:dyDescent="0.2">
      <c r="A1021" s="61" t="s">
        <v>1586</v>
      </c>
      <c r="B1021" s="53" t="s">
        <v>1042</v>
      </c>
      <c r="C1021" s="62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</row>
    <row r="1022" spans="1:24" ht="21.95" customHeight="1" x14ac:dyDescent="0.2">
      <c r="A1022" s="59" t="s">
        <v>272</v>
      </c>
      <c r="B1022" s="60" t="s">
        <v>1043</v>
      </c>
      <c r="C1022" s="54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</row>
    <row r="1023" spans="1:24" ht="21.95" customHeight="1" x14ac:dyDescent="0.2">
      <c r="A1023" s="61" t="s">
        <v>1044</v>
      </c>
      <c r="B1023" s="62" t="s">
        <v>1045</v>
      </c>
      <c r="C1023" s="62" t="s">
        <v>48</v>
      </c>
      <c r="D1023" s="21">
        <v>168300000</v>
      </c>
      <c r="E1023" s="21">
        <v>0</v>
      </c>
      <c r="F1023" s="21">
        <v>0</v>
      </c>
      <c r="G1023" s="21">
        <v>0</v>
      </c>
      <c r="H1023" s="21">
        <v>0</v>
      </c>
      <c r="I1023" s="21">
        <v>0</v>
      </c>
      <c r="J1023" s="21">
        <v>168300000</v>
      </c>
      <c r="K1023" s="21">
        <v>0</v>
      </c>
      <c r="L1023" s="21">
        <v>0</v>
      </c>
      <c r="M1023" s="21">
        <v>88800000</v>
      </c>
      <c r="N1023" s="21">
        <v>0</v>
      </c>
      <c r="O1023" s="21">
        <v>0</v>
      </c>
      <c r="P1023" s="21">
        <v>88800000</v>
      </c>
      <c r="Q1023" s="76">
        <f t="shared" ref="Q1023:Q1067" si="1439">R1023+T1023</f>
        <v>5273333</v>
      </c>
      <c r="R1023" s="21">
        <v>0</v>
      </c>
      <c r="S1023" s="21">
        <v>5273333</v>
      </c>
      <c r="T1023" s="21">
        <v>5273333</v>
      </c>
      <c r="U1023" s="21">
        <f t="shared" ref="U1023" si="1440">J1023-M1023</f>
        <v>79500000</v>
      </c>
      <c r="V1023" s="22">
        <f t="shared" ref="V1023" si="1441">M1023-P1023</f>
        <v>0</v>
      </c>
      <c r="W1023" s="21">
        <f t="shared" ref="W1023" si="1442">P1023-Q1023</f>
        <v>83526667</v>
      </c>
      <c r="X1023" s="127">
        <f t="shared" ref="X1023" si="1443">P1023/J1023</f>
        <v>0.52762923351158642</v>
      </c>
    </row>
    <row r="1024" spans="1:24" ht="21.95" customHeight="1" x14ac:dyDescent="0.2">
      <c r="A1024" s="59" t="s">
        <v>272</v>
      </c>
      <c r="B1024" s="60" t="s">
        <v>1046</v>
      </c>
      <c r="C1024" s="54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76"/>
      <c r="R1024" s="21"/>
      <c r="S1024" s="21"/>
      <c r="T1024" s="21"/>
      <c r="U1024" s="21"/>
      <c r="V1024" s="21"/>
      <c r="W1024" s="21"/>
      <c r="X1024" s="117"/>
    </row>
    <row r="1025" spans="1:24" ht="21.95" customHeight="1" x14ac:dyDescent="0.2">
      <c r="A1025" s="61" t="s">
        <v>1047</v>
      </c>
      <c r="B1025" s="62" t="s">
        <v>321</v>
      </c>
      <c r="C1025" s="62" t="s">
        <v>48</v>
      </c>
      <c r="D1025" s="21">
        <v>344700000</v>
      </c>
      <c r="E1025" s="21">
        <v>0</v>
      </c>
      <c r="F1025" s="21">
        <v>0</v>
      </c>
      <c r="G1025" s="21">
        <v>0</v>
      </c>
      <c r="H1025" s="21">
        <v>0</v>
      </c>
      <c r="I1025" s="21">
        <v>0</v>
      </c>
      <c r="J1025" s="21">
        <v>344700000</v>
      </c>
      <c r="K1025" s="21">
        <v>0</v>
      </c>
      <c r="L1025" s="21">
        <v>0</v>
      </c>
      <c r="M1025" s="21">
        <v>226800000</v>
      </c>
      <c r="N1025" s="21">
        <v>0</v>
      </c>
      <c r="O1025" s="21">
        <v>0</v>
      </c>
      <c r="P1025" s="21">
        <v>226800000</v>
      </c>
      <c r="Q1025" s="76">
        <f t="shared" si="1439"/>
        <v>6800001</v>
      </c>
      <c r="R1025" s="21">
        <v>2950000</v>
      </c>
      <c r="S1025" s="21">
        <v>3850001</v>
      </c>
      <c r="T1025" s="21">
        <v>3850001</v>
      </c>
      <c r="U1025" s="21">
        <f t="shared" ref="U1025" si="1444">J1025-M1025</f>
        <v>117900000</v>
      </c>
      <c r="V1025" s="22">
        <f t="shared" ref="V1025" si="1445">M1025-P1025</f>
        <v>0</v>
      </c>
      <c r="W1025" s="21">
        <f t="shared" ref="W1025" si="1446">P1025-Q1025</f>
        <v>219999999</v>
      </c>
      <c r="X1025" s="127">
        <f t="shared" ref="X1025" si="1447">P1025/J1025</f>
        <v>0.65796344647519578</v>
      </c>
    </row>
    <row r="1026" spans="1:24" ht="21.95" customHeight="1" x14ac:dyDescent="0.2">
      <c r="A1026" s="59" t="s">
        <v>272</v>
      </c>
      <c r="B1026" s="60" t="s">
        <v>1048</v>
      </c>
      <c r="C1026" s="54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76"/>
      <c r="R1026" s="21"/>
      <c r="S1026" s="21"/>
      <c r="T1026" s="21"/>
      <c r="U1026" s="21"/>
      <c r="V1026" s="21"/>
      <c r="W1026" s="21"/>
      <c r="X1026" s="117"/>
    </row>
    <row r="1027" spans="1:24" ht="21.95" customHeight="1" x14ac:dyDescent="0.2">
      <c r="A1027" s="61" t="s">
        <v>1049</v>
      </c>
      <c r="B1027" s="62" t="s">
        <v>321</v>
      </c>
      <c r="C1027" s="62" t="s">
        <v>48</v>
      </c>
      <c r="D1027" s="21">
        <v>1648664678.2</v>
      </c>
      <c r="E1027" s="21">
        <v>0</v>
      </c>
      <c r="F1027" s="21">
        <v>0</v>
      </c>
      <c r="G1027" s="21">
        <v>0</v>
      </c>
      <c r="H1027" s="21">
        <v>0</v>
      </c>
      <c r="I1027" s="21">
        <v>0</v>
      </c>
      <c r="J1027" s="21">
        <v>1648664678.2</v>
      </c>
      <c r="K1027" s="21">
        <v>0</v>
      </c>
      <c r="L1027" s="21">
        <v>0</v>
      </c>
      <c r="M1027" s="21">
        <v>0</v>
      </c>
      <c r="N1027" s="21">
        <v>0</v>
      </c>
      <c r="O1027" s="21">
        <v>0</v>
      </c>
      <c r="P1027" s="21">
        <v>0</v>
      </c>
      <c r="Q1027" s="76">
        <f t="shared" si="1439"/>
        <v>0</v>
      </c>
      <c r="R1027" s="21">
        <v>0</v>
      </c>
      <c r="S1027" s="21">
        <v>0</v>
      </c>
      <c r="T1027" s="21">
        <v>0</v>
      </c>
      <c r="U1027" s="21">
        <f t="shared" ref="U1027" si="1448">J1027-M1027</f>
        <v>1648664678.2</v>
      </c>
      <c r="V1027" s="22">
        <f t="shared" ref="V1027" si="1449">M1027-P1027</f>
        <v>0</v>
      </c>
      <c r="W1027" s="21">
        <f t="shared" ref="W1027" si="1450">P1027-Q1027</f>
        <v>0</v>
      </c>
      <c r="X1027" s="127">
        <f t="shared" ref="X1027" si="1451">P1027/J1027</f>
        <v>0</v>
      </c>
    </row>
    <row r="1028" spans="1:24" ht="21.95" customHeight="1" x14ac:dyDescent="0.2">
      <c r="A1028" s="59" t="s">
        <v>272</v>
      </c>
      <c r="B1028" s="60" t="s">
        <v>1050</v>
      </c>
      <c r="C1028" s="54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76"/>
      <c r="R1028" s="21"/>
      <c r="S1028" s="21"/>
      <c r="T1028" s="21"/>
      <c r="U1028" s="21"/>
      <c r="V1028" s="21"/>
      <c r="W1028" s="21"/>
      <c r="X1028" s="117"/>
    </row>
    <row r="1029" spans="1:24" ht="21.95" customHeight="1" x14ac:dyDescent="0.2">
      <c r="A1029" s="61" t="s">
        <v>1051</v>
      </c>
      <c r="B1029" s="62" t="s">
        <v>1045</v>
      </c>
      <c r="C1029" s="62" t="s">
        <v>48</v>
      </c>
      <c r="D1029" s="21">
        <v>363624589.80000001</v>
      </c>
      <c r="E1029" s="21">
        <v>0</v>
      </c>
      <c r="F1029" s="21">
        <v>0</v>
      </c>
      <c r="G1029" s="21">
        <v>0</v>
      </c>
      <c r="H1029" s="21">
        <v>0</v>
      </c>
      <c r="I1029" s="21">
        <v>0</v>
      </c>
      <c r="J1029" s="21">
        <v>363624589.80000001</v>
      </c>
      <c r="K1029" s="21">
        <v>0</v>
      </c>
      <c r="L1029" s="21">
        <v>0</v>
      </c>
      <c r="M1029" s="21">
        <v>246000000</v>
      </c>
      <c r="N1029" s="21">
        <v>0</v>
      </c>
      <c r="O1029" s="21">
        <v>0</v>
      </c>
      <c r="P1029" s="21">
        <v>246000000</v>
      </c>
      <c r="Q1029" s="76">
        <f t="shared" si="1439"/>
        <v>15650000</v>
      </c>
      <c r="R1029" s="21">
        <v>3450000</v>
      </c>
      <c r="S1029" s="21">
        <v>12200000</v>
      </c>
      <c r="T1029" s="21">
        <v>12200000</v>
      </c>
      <c r="U1029" s="21">
        <f t="shared" ref="U1029" si="1452">J1029-M1029</f>
        <v>117624589.80000001</v>
      </c>
      <c r="V1029" s="22">
        <f t="shared" ref="V1029" si="1453">M1029-P1029</f>
        <v>0</v>
      </c>
      <c r="W1029" s="21">
        <f t="shared" ref="W1029" si="1454">P1029-Q1029</f>
        <v>230350000</v>
      </c>
      <c r="X1029" s="127">
        <f t="shared" ref="X1029" si="1455">P1029/J1029</f>
        <v>0.67652190446004867</v>
      </c>
    </row>
    <row r="1030" spans="1:24" ht="21.95" customHeight="1" x14ac:dyDescent="0.2">
      <c r="A1030" s="59" t="s">
        <v>272</v>
      </c>
      <c r="B1030" s="60" t="s">
        <v>1052</v>
      </c>
      <c r="C1030" s="54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76"/>
      <c r="R1030" s="21"/>
      <c r="S1030" s="21"/>
      <c r="T1030" s="21"/>
      <c r="U1030" s="21"/>
      <c r="V1030" s="21"/>
      <c r="W1030" s="21"/>
      <c r="X1030" s="117"/>
    </row>
    <row r="1031" spans="1:24" ht="21.95" customHeight="1" x14ac:dyDescent="0.2">
      <c r="A1031" s="61" t="s">
        <v>1053</v>
      </c>
      <c r="B1031" s="62" t="s">
        <v>321</v>
      </c>
      <c r="C1031" s="62" t="s">
        <v>48</v>
      </c>
      <c r="D1031" s="21">
        <v>1161700000</v>
      </c>
      <c r="E1031" s="21">
        <v>0</v>
      </c>
      <c r="F1031" s="21">
        <v>0</v>
      </c>
      <c r="G1031" s="21">
        <v>0</v>
      </c>
      <c r="H1031" s="21">
        <v>0</v>
      </c>
      <c r="I1031" s="21">
        <v>0</v>
      </c>
      <c r="J1031" s="21">
        <v>1161700000</v>
      </c>
      <c r="K1031" s="21">
        <v>0</v>
      </c>
      <c r="L1031" s="21">
        <v>0</v>
      </c>
      <c r="M1031" s="21">
        <v>589248000</v>
      </c>
      <c r="N1031" s="21">
        <v>0</v>
      </c>
      <c r="O1031" s="21">
        <v>0</v>
      </c>
      <c r="P1031" s="21">
        <v>589248000</v>
      </c>
      <c r="Q1031" s="76">
        <f t="shared" si="1439"/>
        <v>18813333</v>
      </c>
      <c r="R1031" s="21">
        <v>2913333</v>
      </c>
      <c r="S1031" s="21">
        <v>15900000</v>
      </c>
      <c r="T1031" s="21">
        <v>15900000</v>
      </c>
      <c r="U1031" s="21">
        <f t="shared" ref="U1031" si="1456">J1031-M1031</f>
        <v>572452000</v>
      </c>
      <c r="V1031" s="22">
        <f t="shared" ref="V1031" si="1457">M1031-P1031</f>
        <v>0</v>
      </c>
      <c r="W1031" s="21">
        <f t="shared" ref="W1031" si="1458">P1031-Q1031</f>
        <v>570434667</v>
      </c>
      <c r="X1031" s="127">
        <f t="shared" ref="X1031" si="1459">P1031/J1031</f>
        <v>0.50722906085908581</v>
      </c>
    </row>
    <row r="1032" spans="1:24" ht="21.95" customHeight="1" x14ac:dyDescent="0.2">
      <c r="A1032" s="59" t="s">
        <v>272</v>
      </c>
      <c r="B1032" s="60" t="s">
        <v>1054</v>
      </c>
      <c r="C1032" s="54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76"/>
      <c r="R1032" s="21"/>
      <c r="S1032" s="21"/>
      <c r="T1032" s="21"/>
      <c r="U1032" s="21"/>
      <c r="V1032" s="21"/>
      <c r="W1032" s="21"/>
      <c r="X1032" s="117"/>
    </row>
    <row r="1033" spans="1:24" ht="21.95" customHeight="1" x14ac:dyDescent="0.2">
      <c r="A1033" s="61" t="s">
        <v>1055</v>
      </c>
      <c r="B1033" s="62" t="s">
        <v>1056</v>
      </c>
      <c r="C1033" s="62" t="s">
        <v>48</v>
      </c>
      <c r="D1033" s="21">
        <v>7614247333</v>
      </c>
      <c r="E1033" s="21">
        <v>0</v>
      </c>
      <c r="F1033" s="21">
        <v>0</v>
      </c>
      <c r="G1033" s="21">
        <v>0</v>
      </c>
      <c r="H1033" s="21">
        <v>0</v>
      </c>
      <c r="I1033" s="21">
        <v>0</v>
      </c>
      <c r="J1033" s="21">
        <v>7614247333</v>
      </c>
      <c r="K1033" s="21">
        <v>0</v>
      </c>
      <c r="L1033" s="21">
        <v>0</v>
      </c>
      <c r="M1033" s="21">
        <v>0</v>
      </c>
      <c r="N1033" s="21">
        <v>0</v>
      </c>
      <c r="O1033" s="21">
        <v>0</v>
      </c>
      <c r="P1033" s="21">
        <v>0</v>
      </c>
      <c r="Q1033" s="76">
        <f t="shared" si="1439"/>
        <v>0</v>
      </c>
      <c r="R1033" s="21">
        <v>0</v>
      </c>
      <c r="S1033" s="21">
        <v>0</v>
      </c>
      <c r="T1033" s="21">
        <v>0</v>
      </c>
      <c r="U1033" s="21">
        <f t="shared" ref="U1033" si="1460">J1033-M1033</f>
        <v>7614247333</v>
      </c>
      <c r="V1033" s="22">
        <f t="shared" ref="V1033" si="1461">M1033-P1033</f>
        <v>0</v>
      </c>
      <c r="W1033" s="21">
        <f t="shared" ref="W1033" si="1462">P1033-Q1033</f>
        <v>0</v>
      </c>
      <c r="X1033" s="127">
        <f t="shared" ref="X1033" si="1463">P1033/J1033</f>
        <v>0</v>
      </c>
    </row>
    <row r="1034" spans="1:24" ht="21.95" customHeight="1" x14ac:dyDescent="0.2">
      <c r="A1034" s="59" t="s">
        <v>272</v>
      </c>
      <c r="B1034" s="60" t="s">
        <v>1057</v>
      </c>
      <c r="C1034" s="54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76"/>
      <c r="R1034" s="21"/>
      <c r="S1034" s="21"/>
      <c r="T1034" s="21"/>
      <c r="U1034" s="21"/>
      <c r="V1034" s="21"/>
      <c r="W1034" s="21"/>
      <c r="X1034" s="117"/>
    </row>
    <row r="1035" spans="1:24" ht="21.95" customHeight="1" x14ac:dyDescent="0.2">
      <c r="A1035" s="61" t="s">
        <v>1058</v>
      </c>
      <c r="B1035" s="62" t="s">
        <v>1045</v>
      </c>
      <c r="C1035" s="62" t="s">
        <v>48</v>
      </c>
      <c r="D1035" s="21">
        <v>20000000</v>
      </c>
      <c r="E1035" s="21">
        <v>0</v>
      </c>
      <c r="F1035" s="21">
        <v>0</v>
      </c>
      <c r="G1035" s="21">
        <v>0</v>
      </c>
      <c r="H1035" s="21">
        <v>0</v>
      </c>
      <c r="I1035" s="21">
        <v>0</v>
      </c>
      <c r="J1035" s="21">
        <v>20000000</v>
      </c>
      <c r="K1035" s="21">
        <v>0</v>
      </c>
      <c r="L1035" s="21">
        <v>0</v>
      </c>
      <c r="M1035" s="21">
        <v>12000000</v>
      </c>
      <c r="N1035" s="21">
        <v>0</v>
      </c>
      <c r="O1035" s="21">
        <v>0</v>
      </c>
      <c r="P1035" s="21">
        <v>12000000</v>
      </c>
      <c r="Q1035" s="76">
        <f t="shared" si="1439"/>
        <v>0</v>
      </c>
      <c r="R1035" s="21">
        <v>0</v>
      </c>
      <c r="S1035" s="21">
        <v>0</v>
      </c>
      <c r="T1035" s="21">
        <v>0</v>
      </c>
      <c r="U1035" s="21">
        <f t="shared" ref="U1035" si="1464">J1035-M1035</f>
        <v>8000000</v>
      </c>
      <c r="V1035" s="22">
        <f t="shared" ref="V1035" si="1465">M1035-P1035</f>
        <v>0</v>
      </c>
      <c r="W1035" s="21">
        <f t="shared" ref="W1035" si="1466">P1035-Q1035</f>
        <v>12000000</v>
      </c>
      <c r="X1035" s="127">
        <f t="shared" ref="X1035" si="1467">P1035/J1035</f>
        <v>0.6</v>
      </c>
    </row>
    <row r="1036" spans="1:24" ht="21.95" customHeight="1" x14ac:dyDescent="0.2">
      <c r="A1036" s="59" t="s">
        <v>272</v>
      </c>
      <c r="B1036" s="60" t="s">
        <v>1059</v>
      </c>
      <c r="C1036" s="54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76"/>
      <c r="R1036" s="21"/>
      <c r="S1036" s="21"/>
      <c r="T1036" s="21"/>
      <c r="U1036" s="21"/>
      <c r="V1036" s="21"/>
      <c r="W1036" s="21"/>
      <c r="X1036" s="117"/>
    </row>
    <row r="1037" spans="1:24" ht="21.95" customHeight="1" x14ac:dyDescent="0.2">
      <c r="A1037" s="61" t="s">
        <v>1060</v>
      </c>
      <c r="B1037" s="62" t="s">
        <v>321</v>
      </c>
      <c r="C1037" s="62" t="s">
        <v>48</v>
      </c>
      <c r="D1037" s="21">
        <v>108500000</v>
      </c>
      <c r="E1037" s="21">
        <v>0</v>
      </c>
      <c r="F1037" s="21">
        <v>0</v>
      </c>
      <c r="G1037" s="21">
        <v>0</v>
      </c>
      <c r="H1037" s="21">
        <v>0</v>
      </c>
      <c r="I1037" s="21">
        <v>0</v>
      </c>
      <c r="J1037" s="21">
        <v>108500000</v>
      </c>
      <c r="K1037" s="21">
        <v>0</v>
      </c>
      <c r="L1037" s="21">
        <v>0</v>
      </c>
      <c r="M1037" s="21">
        <v>88800000</v>
      </c>
      <c r="N1037" s="21">
        <v>0</v>
      </c>
      <c r="O1037" s="21">
        <v>0</v>
      </c>
      <c r="P1037" s="21">
        <v>88800000</v>
      </c>
      <c r="Q1037" s="76">
        <f t="shared" si="1439"/>
        <v>6673333</v>
      </c>
      <c r="R1037" s="21">
        <v>0</v>
      </c>
      <c r="S1037" s="21">
        <v>6673333</v>
      </c>
      <c r="T1037" s="21">
        <v>6673333</v>
      </c>
      <c r="U1037" s="21">
        <f t="shared" ref="U1037" si="1468">J1037-M1037</f>
        <v>19700000</v>
      </c>
      <c r="V1037" s="22">
        <f t="shared" ref="V1037" si="1469">M1037-P1037</f>
        <v>0</v>
      </c>
      <c r="W1037" s="21">
        <f t="shared" ref="W1037" si="1470">P1037-Q1037</f>
        <v>82126667</v>
      </c>
      <c r="X1037" s="127">
        <f t="shared" ref="X1037" si="1471">P1037/J1037</f>
        <v>0.81843317972350227</v>
      </c>
    </row>
    <row r="1038" spans="1:24" ht="21.95" customHeight="1" x14ac:dyDescent="0.2">
      <c r="A1038" s="59" t="s">
        <v>272</v>
      </c>
      <c r="B1038" s="60" t="s">
        <v>1061</v>
      </c>
      <c r="C1038" s="54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76"/>
      <c r="R1038" s="21"/>
      <c r="S1038" s="21"/>
      <c r="T1038" s="21"/>
      <c r="U1038" s="21"/>
      <c r="V1038" s="21"/>
      <c r="W1038" s="21"/>
      <c r="X1038" s="117"/>
    </row>
    <row r="1039" spans="1:24" ht="21.95" customHeight="1" x14ac:dyDescent="0.2">
      <c r="A1039" s="61" t="s">
        <v>1062</v>
      </c>
      <c r="B1039" s="62" t="s">
        <v>1045</v>
      </c>
      <c r="C1039" s="62" t="s">
        <v>48</v>
      </c>
      <c r="D1039" s="21">
        <v>241500000</v>
      </c>
      <c r="E1039" s="21">
        <v>0</v>
      </c>
      <c r="F1039" s="21">
        <v>0</v>
      </c>
      <c r="G1039" s="21">
        <v>0</v>
      </c>
      <c r="H1039" s="21">
        <v>0</v>
      </c>
      <c r="I1039" s="21">
        <v>0</v>
      </c>
      <c r="J1039" s="21">
        <v>241500000</v>
      </c>
      <c r="K1039" s="21">
        <v>0</v>
      </c>
      <c r="L1039" s="21">
        <v>0</v>
      </c>
      <c r="M1039" s="21">
        <v>211800000</v>
      </c>
      <c r="N1039" s="21">
        <v>0</v>
      </c>
      <c r="O1039" s="21">
        <v>0</v>
      </c>
      <c r="P1039" s="21">
        <v>211800000</v>
      </c>
      <c r="Q1039" s="76">
        <f t="shared" si="1439"/>
        <v>14140000</v>
      </c>
      <c r="R1039" s="21">
        <v>816667</v>
      </c>
      <c r="S1039" s="21">
        <v>13323333</v>
      </c>
      <c r="T1039" s="21">
        <v>13323333</v>
      </c>
      <c r="U1039" s="21">
        <f t="shared" ref="U1039" si="1472">J1039-M1039</f>
        <v>29700000</v>
      </c>
      <c r="V1039" s="22">
        <f t="shared" ref="V1039" si="1473">M1039-P1039</f>
        <v>0</v>
      </c>
      <c r="W1039" s="21">
        <f t="shared" ref="W1039" si="1474">P1039-Q1039</f>
        <v>197660000</v>
      </c>
      <c r="X1039" s="127">
        <f t="shared" ref="X1039" si="1475">P1039/J1039</f>
        <v>0.87701863354037268</v>
      </c>
    </row>
    <row r="1040" spans="1:24" ht="21.95" customHeight="1" x14ac:dyDescent="0.2">
      <c r="A1040" s="59" t="s">
        <v>272</v>
      </c>
      <c r="B1040" s="60" t="s">
        <v>1063</v>
      </c>
      <c r="C1040" s="54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76"/>
      <c r="R1040" s="21"/>
      <c r="S1040" s="21"/>
      <c r="T1040" s="21"/>
      <c r="U1040" s="21"/>
      <c r="V1040" s="21"/>
      <c r="W1040" s="21"/>
      <c r="X1040" s="117"/>
    </row>
    <row r="1041" spans="1:24" ht="21.95" customHeight="1" x14ac:dyDescent="0.2">
      <c r="A1041" s="61" t="s">
        <v>1064</v>
      </c>
      <c r="B1041" s="62" t="s">
        <v>321</v>
      </c>
      <c r="C1041" s="62" t="s">
        <v>48</v>
      </c>
      <c r="D1041" s="21">
        <v>12600000</v>
      </c>
      <c r="E1041" s="21">
        <v>0</v>
      </c>
      <c r="F1041" s="21">
        <v>0</v>
      </c>
      <c r="G1041" s="21">
        <v>0</v>
      </c>
      <c r="H1041" s="21">
        <v>0</v>
      </c>
      <c r="I1041" s="21">
        <v>0</v>
      </c>
      <c r="J1041" s="21">
        <v>12600000</v>
      </c>
      <c r="K1041" s="21">
        <v>0</v>
      </c>
      <c r="L1041" s="21">
        <v>0</v>
      </c>
      <c r="M1041" s="21">
        <v>12000000</v>
      </c>
      <c r="N1041" s="21">
        <v>0</v>
      </c>
      <c r="O1041" s="21">
        <v>0</v>
      </c>
      <c r="P1041" s="21">
        <v>12000000</v>
      </c>
      <c r="Q1041" s="76">
        <f t="shared" si="1439"/>
        <v>866667</v>
      </c>
      <c r="R1041" s="21">
        <v>0</v>
      </c>
      <c r="S1041" s="21">
        <v>866667</v>
      </c>
      <c r="T1041" s="21">
        <v>866667</v>
      </c>
      <c r="U1041" s="21">
        <f t="shared" ref="U1041" si="1476">J1041-M1041</f>
        <v>600000</v>
      </c>
      <c r="V1041" s="22">
        <f t="shared" ref="V1041" si="1477">M1041-P1041</f>
        <v>0</v>
      </c>
      <c r="W1041" s="21">
        <f t="shared" ref="W1041" si="1478">P1041-Q1041</f>
        <v>11133333</v>
      </c>
      <c r="X1041" s="127">
        <f t="shared" ref="X1041" si="1479">P1041/J1041</f>
        <v>0.95238095238095233</v>
      </c>
    </row>
    <row r="1042" spans="1:24" ht="21.95" customHeight="1" x14ac:dyDescent="0.2">
      <c r="A1042" s="59" t="s">
        <v>272</v>
      </c>
      <c r="B1042" s="60" t="s">
        <v>1065</v>
      </c>
      <c r="C1042" s="54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76"/>
      <c r="R1042" s="21"/>
      <c r="S1042" s="21"/>
      <c r="T1042" s="21"/>
      <c r="U1042" s="21"/>
      <c r="V1042" s="21"/>
      <c r="W1042" s="21"/>
      <c r="X1042" s="117"/>
    </row>
    <row r="1043" spans="1:24" ht="21.95" customHeight="1" x14ac:dyDescent="0.2">
      <c r="A1043" s="61" t="s">
        <v>1066</v>
      </c>
      <c r="B1043" s="62" t="s">
        <v>321</v>
      </c>
      <c r="C1043" s="62" t="s">
        <v>48</v>
      </c>
      <c r="D1043" s="21">
        <v>125500000</v>
      </c>
      <c r="E1043" s="21">
        <v>0</v>
      </c>
      <c r="F1043" s="21">
        <v>0</v>
      </c>
      <c r="G1043" s="21">
        <v>0</v>
      </c>
      <c r="H1043" s="21">
        <v>0</v>
      </c>
      <c r="I1043" s="21">
        <v>0</v>
      </c>
      <c r="J1043" s="22">
        <v>125500000</v>
      </c>
      <c r="K1043" s="21">
        <v>0</v>
      </c>
      <c r="L1043" s="21">
        <v>0</v>
      </c>
      <c r="M1043" s="21">
        <v>87000000</v>
      </c>
      <c r="N1043" s="21">
        <v>0</v>
      </c>
      <c r="O1043" s="21">
        <v>0</v>
      </c>
      <c r="P1043" s="21">
        <v>87000000</v>
      </c>
      <c r="Q1043" s="76">
        <f t="shared" si="1439"/>
        <v>3616667</v>
      </c>
      <c r="R1043" s="21">
        <v>816667</v>
      </c>
      <c r="S1043" s="21">
        <v>2800000</v>
      </c>
      <c r="T1043" s="21">
        <v>2800000</v>
      </c>
      <c r="U1043" s="21">
        <f t="shared" ref="U1043" si="1480">J1043-M1043</f>
        <v>38500000</v>
      </c>
      <c r="V1043" s="22">
        <f t="shared" ref="V1043" si="1481">M1043-P1043</f>
        <v>0</v>
      </c>
      <c r="W1043" s="21">
        <f t="shared" ref="W1043" si="1482">P1043-Q1043</f>
        <v>83383333</v>
      </c>
      <c r="X1043" s="127">
        <f t="shared" ref="X1043" si="1483">P1043/J1043</f>
        <v>0.69322709163346619</v>
      </c>
    </row>
    <row r="1044" spans="1:24" ht="21.95" customHeight="1" x14ac:dyDescent="0.2">
      <c r="A1044" s="59" t="s">
        <v>272</v>
      </c>
      <c r="B1044" s="60" t="s">
        <v>1067</v>
      </c>
      <c r="C1044" s="54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76"/>
      <c r="R1044" s="21"/>
      <c r="S1044" s="21"/>
      <c r="T1044" s="21"/>
      <c r="U1044" s="21"/>
      <c r="V1044" s="21"/>
      <c r="W1044" s="21"/>
      <c r="X1044" s="117"/>
    </row>
    <row r="1045" spans="1:24" ht="21.95" customHeight="1" x14ac:dyDescent="0.2">
      <c r="A1045" s="61" t="s">
        <v>1068</v>
      </c>
      <c r="B1045" s="62" t="s">
        <v>1045</v>
      </c>
      <c r="C1045" s="62" t="s">
        <v>46</v>
      </c>
      <c r="D1045" s="21">
        <v>105000000</v>
      </c>
      <c r="E1045" s="21">
        <v>0</v>
      </c>
      <c r="F1045" s="21">
        <v>0</v>
      </c>
      <c r="G1045" s="21">
        <v>0</v>
      </c>
      <c r="H1045" s="21">
        <v>0</v>
      </c>
      <c r="I1045" s="21">
        <v>0</v>
      </c>
      <c r="J1045" s="21">
        <v>105000000</v>
      </c>
      <c r="K1045" s="21">
        <v>0</v>
      </c>
      <c r="L1045" s="21">
        <v>0</v>
      </c>
      <c r="M1045" s="21">
        <v>69000000</v>
      </c>
      <c r="N1045" s="21">
        <v>0</v>
      </c>
      <c r="O1045" s="21">
        <v>0</v>
      </c>
      <c r="P1045" s="21">
        <v>69000000</v>
      </c>
      <c r="Q1045" s="76">
        <f t="shared" si="1439"/>
        <v>2683334</v>
      </c>
      <c r="R1045" s="21">
        <v>0</v>
      </c>
      <c r="S1045" s="21">
        <v>2683334</v>
      </c>
      <c r="T1045" s="21">
        <v>2683334</v>
      </c>
      <c r="U1045" s="21">
        <f t="shared" ref="U1045" si="1484">J1045-M1045</f>
        <v>36000000</v>
      </c>
      <c r="V1045" s="22">
        <f t="shared" ref="V1045" si="1485">M1045-P1045</f>
        <v>0</v>
      </c>
      <c r="W1045" s="21">
        <f t="shared" ref="W1045" si="1486">P1045-Q1045</f>
        <v>66316666</v>
      </c>
      <c r="X1045" s="127">
        <f t="shared" ref="X1045" si="1487">P1045/J1045</f>
        <v>0.65714285714285714</v>
      </c>
    </row>
    <row r="1046" spans="1:24" ht="21.95" customHeight="1" x14ac:dyDescent="0.2">
      <c r="A1046" s="59" t="s">
        <v>272</v>
      </c>
      <c r="B1046" s="60" t="s">
        <v>1069</v>
      </c>
      <c r="C1046" s="54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76"/>
      <c r="R1046" s="21"/>
      <c r="S1046" s="21"/>
      <c r="T1046" s="21"/>
      <c r="U1046" s="21"/>
      <c r="V1046" s="21"/>
      <c r="W1046" s="21"/>
      <c r="X1046" s="117"/>
    </row>
    <row r="1047" spans="1:24" ht="21.95" customHeight="1" x14ac:dyDescent="0.2">
      <c r="A1047" s="61" t="s">
        <v>1070</v>
      </c>
      <c r="B1047" s="62" t="s">
        <v>1045</v>
      </c>
      <c r="C1047" s="62" t="s">
        <v>48</v>
      </c>
      <c r="D1047" s="21">
        <v>162000000</v>
      </c>
      <c r="E1047" s="21">
        <v>0</v>
      </c>
      <c r="F1047" s="21">
        <v>0</v>
      </c>
      <c r="G1047" s="21">
        <v>0</v>
      </c>
      <c r="H1047" s="21">
        <v>0</v>
      </c>
      <c r="I1047" s="21">
        <v>0</v>
      </c>
      <c r="J1047" s="21">
        <v>162000000</v>
      </c>
      <c r="K1047" s="21">
        <v>0</v>
      </c>
      <c r="L1047" s="21">
        <v>0</v>
      </c>
      <c r="M1047" s="21">
        <v>138000000</v>
      </c>
      <c r="N1047" s="21">
        <v>0</v>
      </c>
      <c r="O1047" s="21">
        <v>0</v>
      </c>
      <c r="P1047" s="21">
        <v>138000000</v>
      </c>
      <c r="Q1047" s="76">
        <f t="shared" si="1439"/>
        <v>5350000</v>
      </c>
      <c r="R1047" s="21">
        <v>0</v>
      </c>
      <c r="S1047" s="21">
        <v>5350000</v>
      </c>
      <c r="T1047" s="21">
        <v>5350000</v>
      </c>
      <c r="U1047" s="21">
        <f t="shared" ref="U1047" si="1488">J1047-M1047</f>
        <v>24000000</v>
      </c>
      <c r="V1047" s="22">
        <f t="shared" ref="V1047" si="1489">M1047-P1047</f>
        <v>0</v>
      </c>
      <c r="W1047" s="21">
        <f t="shared" ref="W1047" si="1490">P1047-Q1047</f>
        <v>132650000</v>
      </c>
      <c r="X1047" s="127">
        <f t="shared" ref="X1047" si="1491">P1047/J1047</f>
        <v>0.85185185185185186</v>
      </c>
    </row>
    <row r="1048" spans="1:24" ht="21.95" customHeight="1" x14ac:dyDescent="0.2">
      <c r="A1048" s="59" t="s">
        <v>272</v>
      </c>
      <c r="B1048" s="60" t="s">
        <v>1071</v>
      </c>
      <c r="C1048" s="54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76"/>
      <c r="R1048" s="21"/>
      <c r="S1048" s="21"/>
      <c r="T1048" s="21"/>
      <c r="U1048" s="21"/>
      <c r="V1048" s="21"/>
      <c r="W1048" s="21"/>
      <c r="X1048" s="117"/>
    </row>
    <row r="1049" spans="1:24" ht="21.95" customHeight="1" x14ac:dyDescent="0.2">
      <c r="A1049" s="61" t="s">
        <v>1072</v>
      </c>
      <c r="B1049" s="62" t="s">
        <v>321</v>
      </c>
      <c r="C1049" s="62" t="s">
        <v>48</v>
      </c>
      <c r="D1049" s="21">
        <v>105200000</v>
      </c>
      <c r="E1049" s="21">
        <v>0</v>
      </c>
      <c r="F1049" s="21">
        <v>0</v>
      </c>
      <c r="G1049" s="21">
        <v>0</v>
      </c>
      <c r="H1049" s="21">
        <v>0</v>
      </c>
      <c r="I1049" s="21">
        <v>0</v>
      </c>
      <c r="J1049" s="21">
        <v>105200000</v>
      </c>
      <c r="K1049" s="21">
        <v>0</v>
      </c>
      <c r="L1049" s="21">
        <v>0</v>
      </c>
      <c r="M1049" s="21">
        <v>51200000</v>
      </c>
      <c r="N1049" s="21">
        <v>0</v>
      </c>
      <c r="O1049" s="21">
        <v>12000000</v>
      </c>
      <c r="P1049" s="21">
        <v>51200000</v>
      </c>
      <c r="Q1049" s="76">
        <f t="shared" si="1439"/>
        <v>1493333</v>
      </c>
      <c r="R1049" s="21">
        <v>0</v>
      </c>
      <c r="S1049" s="21">
        <v>1493333</v>
      </c>
      <c r="T1049" s="21">
        <v>1493333</v>
      </c>
      <c r="U1049" s="21">
        <f t="shared" ref="U1049" si="1492">J1049-M1049</f>
        <v>54000000</v>
      </c>
      <c r="V1049" s="22">
        <f t="shared" ref="V1049" si="1493">M1049-P1049</f>
        <v>0</v>
      </c>
      <c r="W1049" s="21">
        <f t="shared" ref="W1049" si="1494">P1049-Q1049</f>
        <v>49706667</v>
      </c>
      <c r="X1049" s="127">
        <f t="shared" ref="X1049" si="1495">P1049/J1049</f>
        <v>0.48669201520912547</v>
      </c>
    </row>
    <row r="1050" spans="1:24" ht="21.95" customHeight="1" x14ac:dyDescent="0.2">
      <c r="A1050" s="59" t="s">
        <v>272</v>
      </c>
      <c r="B1050" s="60" t="s">
        <v>1073</v>
      </c>
      <c r="C1050" s="54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76"/>
      <c r="R1050" s="21"/>
      <c r="S1050" s="21"/>
      <c r="T1050" s="21"/>
      <c r="U1050" s="21"/>
      <c r="V1050" s="21"/>
      <c r="W1050" s="21"/>
      <c r="X1050" s="117"/>
    </row>
    <row r="1051" spans="1:24" ht="21.95" customHeight="1" x14ac:dyDescent="0.2">
      <c r="A1051" s="61" t="s">
        <v>1074</v>
      </c>
      <c r="B1051" s="62" t="s">
        <v>321</v>
      </c>
      <c r="C1051" s="62" t="s">
        <v>48</v>
      </c>
      <c r="D1051" s="21">
        <v>137500000</v>
      </c>
      <c r="E1051" s="21">
        <v>0</v>
      </c>
      <c r="F1051" s="21">
        <v>0</v>
      </c>
      <c r="G1051" s="21">
        <v>0</v>
      </c>
      <c r="H1051" s="21">
        <v>0</v>
      </c>
      <c r="I1051" s="21">
        <v>0</v>
      </c>
      <c r="J1051" s="21">
        <v>137500000</v>
      </c>
      <c r="K1051" s="21">
        <v>0</v>
      </c>
      <c r="L1051" s="21">
        <v>0</v>
      </c>
      <c r="M1051" s="21">
        <v>64800000</v>
      </c>
      <c r="N1051" s="21">
        <v>0</v>
      </c>
      <c r="O1051" s="21">
        <v>0</v>
      </c>
      <c r="P1051" s="21">
        <v>64800000</v>
      </c>
      <c r="Q1051" s="76">
        <f t="shared" si="1439"/>
        <v>3719999</v>
      </c>
      <c r="R1051" s="21">
        <v>653333</v>
      </c>
      <c r="S1051" s="21">
        <v>3066666</v>
      </c>
      <c r="T1051" s="21">
        <v>3066666</v>
      </c>
      <c r="U1051" s="21">
        <f t="shared" ref="U1051" si="1496">J1051-M1051</f>
        <v>72700000</v>
      </c>
      <c r="V1051" s="22">
        <f t="shared" ref="V1051" si="1497">M1051-P1051</f>
        <v>0</v>
      </c>
      <c r="W1051" s="21">
        <f t="shared" ref="W1051" si="1498">P1051-Q1051</f>
        <v>61080001</v>
      </c>
      <c r="X1051" s="127">
        <f t="shared" ref="X1051" si="1499">P1051/J1051</f>
        <v>0.47127272727272729</v>
      </c>
    </row>
    <row r="1052" spans="1:24" ht="21.95" customHeight="1" x14ac:dyDescent="0.2">
      <c r="A1052" s="59" t="s">
        <v>272</v>
      </c>
      <c r="B1052" s="60" t="s">
        <v>1075</v>
      </c>
      <c r="C1052" s="54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76"/>
      <c r="R1052" s="21"/>
      <c r="S1052" s="21"/>
      <c r="T1052" s="21"/>
      <c r="U1052" s="21"/>
      <c r="V1052" s="21"/>
      <c r="W1052" s="21"/>
      <c r="X1052" s="117"/>
    </row>
    <row r="1053" spans="1:24" ht="21.95" customHeight="1" x14ac:dyDescent="0.2">
      <c r="A1053" s="61" t="s">
        <v>733</v>
      </c>
      <c r="B1053" s="62" t="s">
        <v>734</v>
      </c>
      <c r="C1053" s="62" t="s">
        <v>48</v>
      </c>
      <c r="D1053" s="21">
        <v>280500000</v>
      </c>
      <c r="E1053" s="21">
        <v>0</v>
      </c>
      <c r="F1053" s="21">
        <v>0</v>
      </c>
      <c r="G1053" s="21">
        <v>0</v>
      </c>
      <c r="H1053" s="21">
        <v>0</v>
      </c>
      <c r="I1053" s="21">
        <v>0</v>
      </c>
      <c r="J1053" s="21">
        <v>280500000</v>
      </c>
      <c r="K1053" s="21">
        <v>0</v>
      </c>
      <c r="L1053" s="21">
        <v>0</v>
      </c>
      <c r="M1053" s="21">
        <v>156000000</v>
      </c>
      <c r="N1053" s="21">
        <v>0</v>
      </c>
      <c r="O1053" s="21">
        <v>0</v>
      </c>
      <c r="P1053" s="21">
        <v>156000000</v>
      </c>
      <c r="Q1053" s="76">
        <f t="shared" si="1439"/>
        <v>11200000</v>
      </c>
      <c r="R1053" s="21">
        <v>0</v>
      </c>
      <c r="S1053" s="21">
        <v>11200000</v>
      </c>
      <c r="T1053" s="21">
        <v>11200000</v>
      </c>
      <c r="U1053" s="21">
        <f t="shared" ref="U1053" si="1500">J1053-M1053</f>
        <v>124500000</v>
      </c>
      <c r="V1053" s="22">
        <f t="shared" ref="V1053" si="1501">M1053-P1053</f>
        <v>0</v>
      </c>
      <c r="W1053" s="21">
        <f t="shared" ref="W1053" si="1502">P1053-Q1053</f>
        <v>144800000</v>
      </c>
      <c r="X1053" s="127">
        <f t="shared" ref="X1053" si="1503">P1053/J1053</f>
        <v>0.55614973262032086</v>
      </c>
    </row>
    <row r="1054" spans="1:24" ht="21.95" customHeight="1" x14ac:dyDescent="0.2">
      <c r="A1054" s="59" t="s">
        <v>272</v>
      </c>
      <c r="B1054" s="60" t="s">
        <v>1076</v>
      </c>
      <c r="C1054" s="54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76"/>
      <c r="R1054" s="21"/>
      <c r="S1054" s="21"/>
      <c r="T1054" s="21"/>
      <c r="U1054" s="21"/>
      <c r="V1054" s="21"/>
      <c r="W1054" s="21"/>
      <c r="X1054" s="117"/>
    </row>
    <row r="1055" spans="1:24" ht="21.95" customHeight="1" x14ac:dyDescent="0.2">
      <c r="A1055" s="61" t="s">
        <v>1077</v>
      </c>
      <c r="B1055" s="62" t="s">
        <v>1045</v>
      </c>
      <c r="C1055" s="62" t="s">
        <v>48</v>
      </c>
      <c r="D1055" s="21">
        <v>31500000</v>
      </c>
      <c r="E1055" s="21">
        <v>0</v>
      </c>
      <c r="F1055" s="21">
        <v>0</v>
      </c>
      <c r="G1055" s="21">
        <v>0</v>
      </c>
      <c r="H1055" s="21">
        <v>0</v>
      </c>
      <c r="I1055" s="21">
        <v>0</v>
      </c>
      <c r="J1055" s="21">
        <v>31500000</v>
      </c>
      <c r="K1055" s="21">
        <v>0</v>
      </c>
      <c r="L1055" s="21">
        <v>0</v>
      </c>
      <c r="M1055" s="21">
        <v>27000000</v>
      </c>
      <c r="N1055" s="36">
        <v>0</v>
      </c>
      <c r="O1055" s="21">
        <v>27000000</v>
      </c>
      <c r="P1055" s="21">
        <v>27000000</v>
      </c>
      <c r="Q1055" s="76">
        <f t="shared" si="1439"/>
        <v>0</v>
      </c>
      <c r="R1055" s="21">
        <v>0</v>
      </c>
      <c r="S1055" s="21">
        <v>0</v>
      </c>
      <c r="T1055" s="21">
        <v>0</v>
      </c>
      <c r="U1055" s="21">
        <f t="shared" ref="U1055" si="1504">J1055-M1055</f>
        <v>4500000</v>
      </c>
      <c r="V1055" s="22">
        <f t="shared" ref="V1055" si="1505">M1055-P1055</f>
        <v>0</v>
      </c>
      <c r="W1055" s="21">
        <f t="shared" ref="W1055" si="1506">P1055-Q1055</f>
        <v>27000000</v>
      </c>
      <c r="X1055" s="127">
        <f t="shared" ref="X1055" si="1507">P1055/J1055</f>
        <v>0.8571428571428571</v>
      </c>
    </row>
    <row r="1056" spans="1:24" ht="21.95" customHeight="1" x14ac:dyDescent="0.2">
      <c r="A1056" s="61"/>
      <c r="B1056" s="60" t="s">
        <v>1078</v>
      </c>
      <c r="C1056" s="54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76"/>
      <c r="R1056" s="21"/>
      <c r="S1056" s="21"/>
      <c r="T1056" s="21"/>
      <c r="U1056" s="21"/>
      <c r="V1056" s="21"/>
      <c r="W1056" s="21"/>
      <c r="X1056" s="117"/>
    </row>
    <row r="1057" spans="1:24" ht="21.95" customHeight="1" x14ac:dyDescent="0.2">
      <c r="A1057" s="61" t="s">
        <v>1079</v>
      </c>
      <c r="B1057" s="62" t="s">
        <v>321</v>
      </c>
      <c r="C1057" s="62" t="s">
        <v>48</v>
      </c>
      <c r="D1057" s="21">
        <v>44000000</v>
      </c>
      <c r="E1057" s="21">
        <v>0</v>
      </c>
      <c r="F1057" s="21">
        <v>0</v>
      </c>
      <c r="G1057" s="21">
        <v>0</v>
      </c>
      <c r="H1057" s="21">
        <v>0</v>
      </c>
      <c r="I1057" s="21">
        <v>0</v>
      </c>
      <c r="J1057" s="21">
        <v>44000000</v>
      </c>
      <c r="K1057" s="21">
        <v>0</v>
      </c>
      <c r="L1057" s="21">
        <v>0</v>
      </c>
      <c r="M1057" s="21">
        <v>24000000</v>
      </c>
      <c r="N1057" s="21">
        <v>0</v>
      </c>
      <c r="O1057" s="21">
        <v>0</v>
      </c>
      <c r="P1057" s="21">
        <v>24000000</v>
      </c>
      <c r="Q1057" s="76">
        <f t="shared" si="1439"/>
        <v>3066667</v>
      </c>
      <c r="R1057" s="21">
        <v>0</v>
      </c>
      <c r="S1057" s="21">
        <v>3066667</v>
      </c>
      <c r="T1057" s="21">
        <v>3066667</v>
      </c>
      <c r="U1057" s="21">
        <f t="shared" ref="U1057" si="1508">J1057-M1057</f>
        <v>20000000</v>
      </c>
      <c r="V1057" s="22">
        <f t="shared" ref="V1057" si="1509">M1057-P1057</f>
        <v>0</v>
      </c>
      <c r="W1057" s="21">
        <f t="shared" ref="W1057" si="1510">P1057-Q1057</f>
        <v>20933333</v>
      </c>
      <c r="X1057" s="127">
        <f t="shared" ref="X1057" si="1511">P1057/J1057</f>
        <v>0.54545454545454541</v>
      </c>
    </row>
    <row r="1058" spans="1:24" ht="21.95" customHeight="1" x14ac:dyDescent="0.2">
      <c r="A1058" s="59" t="s">
        <v>272</v>
      </c>
      <c r="B1058" s="60" t="s">
        <v>985</v>
      </c>
      <c r="C1058" s="54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76">
        <f t="shared" si="1439"/>
        <v>0</v>
      </c>
      <c r="R1058" s="21"/>
      <c r="S1058" s="21"/>
      <c r="T1058" s="21"/>
      <c r="U1058" s="21"/>
      <c r="V1058" s="21"/>
      <c r="W1058" s="21"/>
      <c r="X1058" s="117"/>
    </row>
    <row r="1059" spans="1:24" ht="21.95" customHeight="1" x14ac:dyDescent="0.2">
      <c r="A1059" s="61" t="s">
        <v>740</v>
      </c>
      <c r="B1059" s="62" t="s">
        <v>734</v>
      </c>
      <c r="C1059" s="62" t="s">
        <v>48</v>
      </c>
      <c r="D1059" s="21">
        <v>944085393</v>
      </c>
      <c r="E1059" s="21">
        <v>0</v>
      </c>
      <c r="F1059" s="21">
        <v>0</v>
      </c>
      <c r="G1059" s="21">
        <v>0</v>
      </c>
      <c r="H1059" s="21">
        <v>0</v>
      </c>
      <c r="I1059" s="21">
        <v>0</v>
      </c>
      <c r="J1059" s="21">
        <v>944085393</v>
      </c>
      <c r="K1059" s="21">
        <v>0</v>
      </c>
      <c r="L1059" s="21">
        <v>0</v>
      </c>
      <c r="M1059" s="21">
        <v>564000000</v>
      </c>
      <c r="N1059" s="21">
        <v>0</v>
      </c>
      <c r="O1059" s="21">
        <v>0</v>
      </c>
      <c r="P1059" s="21">
        <v>564000000</v>
      </c>
      <c r="Q1059" s="76">
        <f t="shared" si="1439"/>
        <v>42986668</v>
      </c>
      <c r="R1059" s="21">
        <v>0</v>
      </c>
      <c r="S1059" s="21">
        <v>42986668</v>
      </c>
      <c r="T1059" s="21">
        <v>42986668</v>
      </c>
      <c r="U1059" s="21">
        <f t="shared" ref="U1059:U1061" si="1512">J1059-M1059</f>
        <v>380085393</v>
      </c>
      <c r="V1059" s="22">
        <f t="shared" ref="V1059:V1061" si="1513">M1059-P1059</f>
        <v>0</v>
      </c>
      <c r="W1059" s="21">
        <f t="shared" ref="W1059:W1061" si="1514">P1059-Q1059</f>
        <v>521013332</v>
      </c>
      <c r="X1059" s="127">
        <f t="shared" ref="X1059:X1061" si="1515">P1059/J1059</f>
        <v>0.59740358677490946</v>
      </c>
    </row>
    <row r="1060" spans="1:24" ht="21.95" customHeight="1" x14ac:dyDescent="0.2">
      <c r="A1060" s="61" t="s">
        <v>1080</v>
      </c>
      <c r="B1060" s="62" t="s">
        <v>1081</v>
      </c>
      <c r="C1060" s="62" t="s">
        <v>312</v>
      </c>
      <c r="D1060" s="21">
        <v>50000000</v>
      </c>
      <c r="E1060" s="21">
        <v>0</v>
      </c>
      <c r="F1060" s="21">
        <v>0</v>
      </c>
      <c r="G1060" s="21">
        <v>0</v>
      </c>
      <c r="H1060" s="21">
        <v>0</v>
      </c>
      <c r="I1060" s="21">
        <v>0</v>
      </c>
      <c r="J1060" s="21">
        <v>50000000</v>
      </c>
      <c r="K1060" s="21">
        <v>0</v>
      </c>
      <c r="L1060" s="21">
        <v>0</v>
      </c>
      <c r="M1060" s="21">
        <v>36000000</v>
      </c>
      <c r="N1060" s="21">
        <v>0</v>
      </c>
      <c r="O1060" s="21">
        <v>0</v>
      </c>
      <c r="P1060" s="21">
        <v>36000000</v>
      </c>
      <c r="Q1060" s="76">
        <f t="shared" si="1439"/>
        <v>2799999</v>
      </c>
      <c r="R1060" s="21">
        <v>0</v>
      </c>
      <c r="S1060" s="21">
        <v>2799999</v>
      </c>
      <c r="T1060" s="21">
        <v>2799999</v>
      </c>
      <c r="U1060" s="21">
        <f t="shared" si="1512"/>
        <v>14000000</v>
      </c>
      <c r="V1060" s="22">
        <f t="shared" si="1513"/>
        <v>0</v>
      </c>
      <c r="W1060" s="21">
        <f t="shared" si="1514"/>
        <v>33200001</v>
      </c>
      <c r="X1060" s="127">
        <f t="shared" si="1515"/>
        <v>0.72</v>
      </c>
    </row>
    <row r="1061" spans="1:24" ht="21.95" customHeight="1" x14ac:dyDescent="0.2">
      <c r="A1061" s="61" t="s">
        <v>1082</v>
      </c>
      <c r="B1061" s="62" t="s">
        <v>1083</v>
      </c>
      <c r="C1061" s="62" t="s">
        <v>305</v>
      </c>
      <c r="D1061" s="21">
        <v>26114607</v>
      </c>
      <c r="E1061" s="21">
        <v>0</v>
      </c>
      <c r="F1061" s="21">
        <v>0</v>
      </c>
      <c r="G1061" s="21">
        <v>0</v>
      </c>
      <c r="H1061" s="21">
        <v>0</v>
      </c>
      <c r="I1061" s="21">
        <v>0</v>
      </c>
      <c r="J1061" s="21">
        <v>26114607</v>
      </c>
      <c r="K1061" s="21">
        <v>0</v>
      </c>
      <c r="L1061" s="21">
        <v>0</v>
      </c>
      <c r="M1061" s="21">
        <v>21000000</v>
      </c>
      <c r="N1061" s="21">
        <v>0</v>
      </c>
      <c r="O1061" s="21">
        <v>0</v>
      </c>
      <c r="P1061" s="21">
        <v>21000000</v>
      </c>
      <c r="Q1061" s="76">
        <f t="shared" si="1439"/>
        <v>1633333</v>
      </c>
      <c r="R1061" s="21">
        <v>0</v>
      </c>
      <c r="S1061" s="21">
        <v>1633333</v>
      </c>
      <c r="T1061" s="21">
        <v>1633333</v>
      </c>
      <c r="U1061" s="21">
        <f t="shared" si="1512"/>
        <v>5114607</v>
      </c>
      <c r="V1061" s="22">
        <f t="shared" si="1513"/>
        <v>0</v>
      </c>
      <c r="W1061" s="21">
        <f t="shared" si="1514"/>
        <v>19366667</v>
      </c>
      <c r="X1061" s="127">
        <f t="shared" si="1515"/>
        <v>0.80414765575449787</v>
      </c>
    </row>
    <row r="1062" spans="1:24" ht="21.95" customHeight="1" x14ac:dyDescent="0.2">
      <c r="A1062" s="59" t="s">
        <v>272</v>
      </c>
      <c r="B1062" s="60" t="s">
        <v>1084</v>
      </c>
      <c r="C1062" s="54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76"/>
      <c r="R1062" s="21"/>
      <c r="S1062" s="21"/>
      <c r="T1062" s="21"/>
      <c r="U1062" s="21"/>
      <c r="V1062" s="21"/>
      <c r="W1062" s="21"/>
      <c r="X1062" s="117"/>
    </row>
    <row r="1063" spans="1:24" ht="21.95" customHeight="1" x14ac:dyDescent="0.2">
      <c r="A1063" s="61" t="s">
        <v>742</v>
      </c>
      <c r="B1063" s="62" t="s">
        <v>734</v>
      </c>
      <c r="C1063" s="62" t="s">
        <v>48</v>
      </c>
      <c r="D1063" s="21">
        <v>19800000</v>
      </c>
      <c r="E1063" s="21">
        <v>0</v>
      </c>
      <c r="F1063" s="21">
        <v>0</v>
      </c>
      <c r="G1063" s="21">
        <v>0</v>
      </c>
      <c r="H1063" s="21">
        <v>0</v>
      </c>
      <c r="I1063" s="21">
        <v>0</v>
      </c>
      <c r="J1063" s="21">
        <v>19800000</v>
      </c>
      <c r="K1063" s="21">
        <v>0</v>
      </c>
      <c r="L1063" s="21">
        <v>0</v>
      </c>
      <c r="M1063" s="21">
        <v>12000000</v>
      </c>
      <c r="N1063" s="21">
        <v>0</v>
      </c>
      <c r="O1063" s="21">
        <v>0</v>
      </c>
      <c r="P1063" s="21">
        <v>12000000</v>
      </c>
      <c r="Q1063" s="76">
        <f t="shared" si="1439"/>
        <v>866667</v>
      </c>
      <c r="R1063" s="21">
        <v>0</v>
      </c>
      <c r="S1063" s="21">
        <v>866667</v>
      </c>
      <c r="T1063" s="21">
        <v>866667</v>
      </c>
      <c r="U1063" s="21">
        <f t="shared" ref="U1063" si="1516">J1063-M1063</f>
        <v>7800000</v>
      </c>
      <c r="V1063" s="22">
        <f t="shared" ref="V1063" si="1517">M1063-P1063</f>
        <v>0</v>
      </c>
      <c r="W1063" s="21">
        <f t="shared" ref="W1063" si="1518">P1063-Q1063</f>
        <v>11133333</v>
      </c>
      <c r="X1063" s="127">
        <f t="shared" ref="X1063" si="1519">P1063/J1063</f>
        <v>0.60606060606060608</v>
      </c>
    </row>
    <row r="1064" spans="1:24" ht="21.95" customHeight="1" x14ac:dyDescent="0.2">
      <c r="A1064" s="59" t="s">
        <v>272</v>
      </c>
      <c r="B1064" s="60" t="s">
        <v>1085</v>
      </c>
      <c r="C1064" s="54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76"/>
      <c r="R1064" s="21"/>
      <c r="S1064" s="21"/>
      <c r="T1064" s="21"/>
      <c r="U1064" s="21"/>
      <c r="V1064" s="21"/>
      <c r="W1064" s="21"/>
      <c r="X1064" s="117"/>
    </row>
    <row r="1065" spans="1:24" ht="21.95" customHeight="1" x14ac:dyDescent="0.2">
      <c r="A1065" s="61" t="s">
        <v>1086</v>
      </c>
      <c r="B1065" s="62" t="s">
        <v>1045</v>
      </c>
      <c r="C1065" s="62" t="s">
        <v>46</v>
      </c>
      <c r="D1065" s="21">
        <v>24000000</v>
      </c>
      <c r="E1065" s="21">
        <v>0</v>
      </c>
      <c r="F1065" s="21">
        <v>0</v>
      </c>
      <c r="G1065" s="21">
        <v>0</v>
      </c>
      <c r="H1065" s="21">
        <v>0</v>
      </c>
      <c r="I1065" s="21">
        <v>0</v>
      </c>
      <c r="J1065" s="21">
        <v>24000000</v>
      </c>
      <c r="K1065" s="21">
        <v>0</v>
      </c>
      <c r="L1065" s="21">
        <v>0</v>
      </c>
      <c r="M1065" s="21">
        <v>15000000</v>
      </c>
      <c r="N1065" s="21">
        <v>0</v>
      </c>
      <c r="O1065" s="21">
        <v>0</v>
      </c>
      <c r="P1065" s="21">
        <v>15000000</v>
      </c>
      <c r="Q1065" s="76">
        <f t="shared" si="1439"/>
        <v>1083333</v>
      </c>
      <c r="R1065" s="21">
        <v>0</v>
      </c>
      <c r="S1065" s="21">
        <v>1083333</v>
      </c>
      <c r="T1065" s="21">
        <v>1083333</v>
      </c>
      <c r="U1065" s="21">
        <f t="shared" ref="U1065" si="1520">J1065-M1065</f>
        <v>9000000</v>
      </c>
      <c r="V1065" s="22">
        <f t="shared" ref="V1065" si="1521">M1065-P1065</f>
        <v>0</v>
      </c>
      <c r="W1065" s="21">
        <f t="shared" ref="W1065" si="1522">P1065-Q1065</f>
        <v>13916667</v>
      </c>
      <c r="X1065" s="127">
        <f t="shared" ref="X1065" si="1523">P1065/J1065</f>
        <v>0.625</v>
      </c>
    </row>
    <row r="1066" spans="1:24" ht="21.95" customHeight="1" x14ac:dyDescent="0.2">
      <c r="A1066" s="59" t="s">
        <v>272</v>
      </c>
      <c r="B1066" s="60" t="s">
        <v>1087</v>
      </c>
      <c r="C1066" s="54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76"/>
      <c r="R1066" s="21"/>
      <c r="S1066" s="21"/>
      <c r="T1066" s="21"/>
      <c r="U1066" s="21"/>
      <c r="V1066" s="21"/>
      <c r="W1066" s="21"/>
      <c r="X1066" s="117"/>
    </row>
    <row r="1067" spans="1:24" ht="21.95" customHeight="1" x14ac:dyDescent="0.2">
      <c r="A1067" s="61" t="s">
        <v>1088</v>
      </c>
      <c r="B1067" s="62" t="s">
        <v>1042</v>
      </c>
      <c r="C1067" s="62" t="s">
        <v>48</v>
      </c>
      <c r="D1067" s="21">
        <v>632000000</v>
      </c>
      <c r="E1067" s="21">
        <v>0</v>
      </c>
      <c r="F1067" s="21">
        <v>0</v>
      </c>
      <c r="G1067" s="21">
        <v>0</v>
      </c>
      <c r="H1067" s="21">
        <v>0</v>
      </c>
      <c r="I1067" s="21">
        <v>0</v>
      </c>
      <c r="J1067" s="21">
        <v>632000000</v>
      </c>
      <c r="K1067" s="21">
        <v>0</v>
      </c>
      <c r="L1067" s="21">
        <v>0</v>
      </c>
      <c r="M1067" s="21">
        <v>468000000</v>
      </c>
      <c r="N1067" s="21">
        <v>0</v>
      </c>
      <c r="O1067" s="21">
        <v>0</v>
      </c>
      <c r="P1067" s="21">
        <v>468000000</v>
      </c>
      <c r="Q1067" s="76">
        <f t="shared" si="1439"/>
        <v>17013340</v>
      </c>
      <c r="R1067" s="21">
        <v>0</v>
      </c>
      <c r="S1067" s="21">
        <v>17013340</v>
      </c>
      <c r="T1067" s="21">
        <v>17013340</v>
      </c>
      <c r="U1067" s="21">
        <f t="shared" ref="U1067" si="1524">J1067-M1067</f>
        <v>164000000</v>
      </c>
      <c r="V1067" s="22">
        <f t="shared" ref="V1067" si="1525">M1067-P1067</f>
        <v>0</v>
      </c>
      <c r="W1067" s="21">
        <f t="shared" ref="W1067" si="1526">P1067-Q1067</f>
        <v>450986660</v>
      </c>
      <c r="X1067" s="127">
        <f t="shared" ref="X1067" si="1527">P1067/J1067</f>
        <v>0.740506329113924</v>
      </c>
    </row>
    <row r="1068" spans="1:24" s="6" customFormat="1" ht="15" customHeight="1" x14ac:dyDescent="0.2">
      <c r="A1068" s="100"/>
      <c r="B1068" s="109" t="s">
        <v>1699</v>
      </c>
      <c r="C1068" s="102" t="s">
        <v>1089</v>
      </c>
      <c r="D1068" s="103">
        <f t="shared" ref="D1068:W1068" si="1528">SUM(D1010:D1067)</f>
        <v>14391036601</v>
      </c>
      <c r="E1068" s="103">
        <f t="shared" si="1528"/>
        <v>0</v>
      </c>
      <c r="F1068" s="103">
        <f t="shared" si="1528"/>
        <v>0</v>
      </c>
      <c r="G1068" s="103">
        <f t="shared" si="1528"/>
        <v>0</v>
      </c>
      <c r="H1068" s="103">
        <f t="shared" si="1528"/>
        <v>0</v>
      </c>
      <c r="I1068" s="103">
        <f t="shared" si="1528"/>
        <v>0</v>
      </c>
      <c r="J1068" s="103">
        <f t="shared" si="1528"/>
        <v>14391036601</v>
      </c>
      <c r="K1068" s="103">
        <f t="shared" si="1528"/>
        <v>0</v>
      </c>
      <c r="L1068" s="103">
        <f t="shared" si="1528"/>
        <v>0</v>
      </c>
      <c r="M1068" s="103">
        <f t="shared" si="1528"/>
        <v>3208448000</v>
      </c>
      <c r="N1068" s="103">
        <f t="shared" si="1528"/>
        <v>0</v>
      </c>
      <c r="O1068" s="103">
        <f t="shared" si="1528"/>
        <v>39000000</v>
      </c>
      <c r="P1068" s="103">
        <f t="shared" si="1528"/>
        <v>3208448000</v>
      </c>
      <c r="Q1068" s="103"/>
      <c r="R1068" s="103">
        <f t="shared" si="1528"/>
        <v>11600000</v>
      </c>
      <c r="S1068" s="103">
        <f t="shared" si="1528"/>
        <v>154130007</v>
      </c>
      <c r="T1068" s="103">
        <f t="shared" si="1528"/>
        <v>154130007</v>
      </c>
      <c r="U1068" s="103">
        <f t="shared" si="1528"/>
        <v>11182588601</v>
      </c>
      <c r="V1068" s="103">
        <f t="shared" si="1528"/>
        <v>0</v>
      </c>
      <c r="W1068" s="103">
        <f t="shared" si="1528"/>
        <v>3042717993</v>
      </c>
      <c r="X1068" s="115">
        <f>P1068/J1068</f>
        <v>0.22294766450507481</v>
      </c>
    </row>
    <row r="1069" spans="1:24" s="6" customFormat="1" ht="15" customHeight="1" x14ac:dyDescent="0.2">
      <c r="A1069" s="70"/>
      <c r="B1069" s="71"/>
      <c r="C1069" s="64"/>
      <c r="D1069" s="107"/>
      <c r="E1069" s="107"/>
      <c r="F1069" s="107"/>
      <c r="G1069" s="107"/>
      <c r="H1069" s="107"/>
      <c r="I1069" s="107"/>
      <c r="J1069" s="107"/>
      <c r="K1069" s="107"/>
      <c r="L1069" s="107"/>
      <c r="M1069" s="107"/>
      <c r="N1069" s="107"/>
      <c r="O1069" s="107"/>
      <c r="P1069" s="107"/>
      <c r="Q1069" s="107"/>
      <c r="R1069" s="107"/>
      <c r="S1069" s="107"/>
      <c r="T1069" s="107"/>
      <c r="U1069" s="107"/>
      <c r="V1069" s="107"/>
      <c r="W1069" s="107"/>
      <c r="X1069" s="107"/>
    </row>
    <row r="1070" spans="1:24" s="6" customFormat="1" ht="15" customHeight="1" x14ac:dyDescent="0.2">
      <c r="A1070" s="100"/>
      <c r="B1070" s="102" t="s">
        <v>333</v>
      </c>
      <c r="C1070" s="104"/>
      <c r="D1070" s="105"/>
      <c r="E1070" s="105"/>
      <c r="F1070" s="105"/>
      <c r="G1070" s="105"/>
      <c r="H1070" s="105"/>
      <c r="I1070" s="105"/>
      <c r="J1070" s="105"/>
      <c r="K1070" s="105"/>
      <c r="L1070" s="105"/>
      <c r="M1070" s="105"/>
      <c r="N1070" s="105"/>
      <c r="O1070" s="105"/>
      <c r="P1070" s="105"/>
      <c r="Q1070" s="105"/>
      <c r="R1070" s="105"/>
      <c r="S1070" s="105"/>
      <c r="T1070" s="105"/>
      <c r="U1070" s="105"/>
      <c r="V1070" s="105"/>
      <c r="W1070" s="105"/>
      <c r="X1070" s="105"/>
    </row>
    <row r="1071" spans="1:24" ht="15" customHeight="1" x14ac:dyDescent="0.2">
      <c r="A1071" s="66">
        <v>2</v>
      </c>
      <c r="B1071" s="60" t="s">
        <v>33</v>
      </c>
      <c r="C1071" s="54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</row>
    <row r="1072" spans="1:24" ht="15" customHeight="1" x14ac:dyDescent="0.2">
      <c r="A1072" s="66">
        <v>2.2999999999999998</v>
      </c>
      <c r="B1072" s="53" t="s">
        <v>270</v>
      </c>
      <c r="C1072" s="54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</row>
    <row r="1073" spans="1:24" ht="15" customHeight="1" x14ac:dyDescent="0.2">
      <c r="A1073" s="66" t="s">
        <v>1580</v>
      </c>
      <c r="B1073" s="53" t="s">
        <v>271</v>
      </c>
      <c r="C1073" s="54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</row>
    <row r="1074" spans="1:24" ht="15" customHeight="1" x14ac:dyDescent="0.2">
      <c r="A1074" s="66" t="s">
        <v>1581</v>
      </c>
      <c r="B1074" s="53" t="s">
        <v>168</v>
      </c>
      <c r="C1074" s="54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</row>
    <row r="1075" spans="1:24" ht="15" customHeight="1" x14ac:dyDescent="0.2">
      <c r="A1075" s="66" t="s">
        <v>1585</v>
      </c>
      <c r="B1075" s="53" t="s">
        <v>178</v>
      </c>
      <c r="C1075" s="54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</row>
    <row r="1076" spans="1:24" ht="36" customHeight="1" x14ac:dyDescent="0.2">
      <c r="A1076" s="66" t="s">
        <v>1602</v>
      </c>
      <c r="B1076" s="53" t="s">
        <v>182</v>
      </c>
      <c r="C1076" s="54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</row>
    <row r="1077" spans="1:24" ht="21.95" customHeight="1" x14ac:dyDescent="0.2">
      <c r="A1077" s="59" t="s">
        <v>272</v>
      </c>
      <c r="B1077" s="60" t="s">
        <v>1090</v>
      </c>
      <c r="C1077" s="54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</row>
    <row r="1078" spans="1:24" ht="44.25" customHeight="1" x14ac:dyDescent="0.2">
      <c r="A1078" s="61" t="s">
        <v>1091</v>
      </c>
      <c r="B1078" s="62" t="s">
        <v>1092</v>
      </c>
      <c r="C1078" s="62" t="s">
        <v>48</v>
      </c>
      <c r="D1078" s="21">
        <v>13600000000</v>
      </c>
      <c r="E1078" s="21">
        <v>0</v>
      </c>
      <c r="F1078" s="21">
        <v>0</v>
      </c>
      <c r="G1078" s="21">
        <v>0</v>
      </c>
      <c r="H1078" s="21">
        <f>5558801581.25+19331579.33+14989761.6+345414964</f>
        <v>5938537886.1800003</v>
      </c>
      <c r="I1078" s="21">
        <f>E1078-F1078+G1078-H1078</f>
        <v>-5938537886.1800003</v>
      </c>
      <c r="J1078" s="21">
        <f>D1078+I1078</f>
        <v>7661462113.8199997</v>
      </c>
      <c r="K1078" s="21">
        <v>0</v>
      </c>
      <c r="L1078" s="21">
        <v>0</v>
      </c>
      <c r="M1078" s="21">
        <v>0</v>
      </c>
      <c r="N1078" s="21">
        <v>0</v>
      </c>
      <c r="O1078" s="21">
        <v>0</v>
      </c>
      <c r="P1078" s="21">
        <v>0</v>
      </c>
      <c r="Q1078" s="76">
        <f t="shared" ref="Q1078" si="1529">R1078+T1078</f>
        <v>0</v>
      </c>
      <c r="R1078" s="21">
        <v>0</v>
      </c>
      <c r="S1078" s="21">
        <v>0</v>
      </c>
      <c r="T1078" s="21">
        <v>0</v>
      </c>
      <c r="U1078" s="21">
        <f t="shared" ref="U1078" si="1530">J1078-M1078</f>
        <v>7661462113.8199997</v>
      </c>
      <c r="V1078" s="22">
        <f t="shared" ref="V1078" si="1531">M1078-P1078</f>
        <v>0</v>
      </c>
      <c r="W1078" s="21">
        <f t="shared" ref="W1078" si="1532">P1078-Q1078</f>
        <v>0</v>
      </c>
      <c r="X1078" s="127">
        <f t="shared" ref="X1078" si="1533">P1078/J1078</f>
        <v>0</v>
      </c>
    </row>
    <row r="1079" spans="1:24" ht="21.95" customHeight="1" x14ac:dyDescent="0.2">
      <c r="A1079" s="59" t="s">
        <v>272</v>
      </c>
      <c r="B1079" s="60" t="s">
        <v>1093</v>
      </c>
      <c r="C1079" s="54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</row>
    <row r="1080" spans="1:24" ht="30" customHeight="1" x14ac:dyDescent="0.2">
      <c r="A1080" s="61" t="s">
        <v>1094</v>
      </c>
      <c r="B1080" s="62" t="s">
        <v>1095</v>
      </c>
      <c r="C1080" s="62" t="s">
        <v>48</v>
      </c>
      <c r="D1080" s="21">
        <v>4040109123</v>
      </c>
      <c r="E1080" s="21">
        <v>0</v>
      </c>
      <c r="F1080" s="21">
        <v>0</v>
      </c>
      <c r="G1080" s="21">
        <v>0</v>
      </c>
      <c r="H1080" s="21">
        <v>0</v>
      </c>
      <c r="I1080" s="21">
        <f>E1080-F1080+G1080-H1080</f>
        <v>0</v>
      </c>
      <c r="J1080" s="21">
        <f>D1080+I1080</f>
        <v>4040109123</v>
      </c>
      <c r="K1080" s="21">
        <v>0</v>
      </c>
      <c r="L1080" s="21">
        <v>4040109123</v>
      </c>
      <c r="M1080" s="21">
        <v>4040109123</v>
      </c>
      <c r="N1080" s="21">
        <v>0</v>
      </c>
      <c r="O1080" s="21">
        <v>4040109123</v>
      </c>
      <c r="P1080" s="21">
        <v>4040109123</v>
      </c>
      <c r="Q1080" s="76">
        <f t="shared" ref="Q1080" si="1534">R1080+T1080</f>
        <v>4040109123</v>
      </c>
      <c r="R1080" s="21">
        <v>0</v>
      </c>
      <c r="S1080" s="21">
        <v>4040109123</v>
      </c>
      <c r="T1080" s="21">
        <v>4040109123</v>
      </c>
      <c r="U1080" s="21">
        <f t="shared" ref="U1080" si="1535">J1080-M1080</f>
        <v>0</v>
      </c>
      <c r="V1080" s="22">
        <f t="shared" ref="V1080" si="1536">M1080-P1080</f>
        <v>0</v>
      </c>
      <c r="W1080" s="21">
        <f t="shared" ref="W1080" si="1537">P1080-Q1080</f>
        <v>0</v>
      </c>
      <c r="X1080" s="127">
        <f t="shared" ref="X1080" si="1538">P1080/J1080</f>
        <v>1</v>
      </c>
    </row>
    <row r="1081" spans="1:24" ht="27" customHeight="1" x14ac:dyDescent="0.2">
      <c r="A1081" s="59" t="s">
        <v>1586</v>
      </c>
      <c r="B1081" s="60" t="s">
        <v>1042</v>
      </c>
      <c r="C1081" s="62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</row>
    <row r="1082" spans="1:24" ht="33.75" customHeight="1" x14ac:dyDescent="0.2">
      <c r="A1082" s="59" t="s">
        <v>272</v>
      </c>
      <c r="B1082" s="60" t="s">
        <v>1096</v>
      </c>
      <c r="C1082" s="54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</row>
    <row r="1083" spans="1:24" ht="21.95" customHeight="1" x14ac:dyDescent="0.2">
      <c r="A1083" s="61" t="s">
        <v>1097</v>
      </c>
      <c r="B1083" s="62" t="s">
        <v>1098</v>
      </c>
      <c r="C1083" s="62" t="s">
        <v>48</v>
      </c>
      <c r="D1083" s="21">
        <v>9500000000</v>
      </c>
      <c r="E1083" s="21">
        <v>0</v>
      </c>
      <c r="F1083" s="21">
        <v>0</v>
      </c>
      <c r="G1083" s="21">
        <v>0</v>
      </c>
      <c r="H1083" s="21">
        <f>2297344000+3335243684</f>
        <v>5632587684</v>
      </c>
      <c r="I1083" s="21">
        <f>E1083-F1083+G1083-H1083</f>
        <v>-5632587684</v>
      </c>
      <c r="J1083" s="21">
        <f>D1083+I1083</f>
        <v>3867412316</v>
      </c>
      <c r="K1083" s="21">
        <v>0</v>
      </c>
      <c r="L1083" s="21">
        <v>0</v>
      </c>
      <c r="M1083" s="21">
        <v>159300000</v>
      </c>
      <c r="N1083" s="21">
        <v>0</v>
      </c>
      <c r="O1083" s="21">
        <v>0</v>
      </c>
      <c r="P1083" s="21">
        <v>159300000</v>
      </c>
      <c r="Q1083" s="76">
        <f t="shared" ref="Q1083" si="1539">R1083+T1083</f>
        <v>4198333</v>
      </c>
      <c r="R1083" s="21">
        <v>553333</v>
      </c>
      <c r="S1083" s="21">
        <v>3645000</v>
      </c>
      <c r="T1083" s="21">
        <v>3645000</v>
      </c>
      <c r="U1083" s="21">
        <f t="shared" ref="U1083" si="1540">J1083-M1083</f>
        <v>3708112316</v>
      </c>
      <c r="V1083" s="22">
        <f t="shared" ref="V1083" si="1541">M1083-P1083</f>
        <v>0</v>
      </c>
      <c r="W1083" s="21">
        <f t="shared" ref="W1083" si="1542">P1083-Q1083</f>
        <v>155101667</v>
      </c>
      <c r="X1083" s="127">
        <f t="shared" ref="X1083" si="1543">P1083/J1083</f>
        <v>4.1190332704106741E-2</v>
      </c>
    </row>
    <row r="1084" spans="1:24" ht="33.75" customHeight="1" x14ac:dyDescent="0.2">
      <c r="A1084" s="59" t="s">
        <v>272</v>
      </c>
      <c r="B1084" s="60" t="s">
        <v>1099</v>
      </c>
      <c r="C1084" s="54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</row>
    <row r="1085" spans="1:24" ht="45" customHeight="1" x14ac:dyDescent="0.2">
      <c r="A1085" s="61" t="s">
        <v>1100</v>
      </c>
      <c r="B1085" s="62" t="s">
        <v>1098</v>
      </c>
      <c r="C1085" s="62" t="s">
        <v>48</v>
      </c>
      <c r="D1085" s="21">
        <v>500000000</v>
      </c>
      <c r="E1085" s="21">
        <v>0</v>
      </c>
      <c r="F1085" s="21">
        <v>0</v>
      </c>
      <c r="G1085" s="21">
        <v>0</v>
      </c>
      <c r="H1085" s="21">
        <v>0</v>
      </c>
      <c r="I1085" s="21">
        <f>E1085-F1085+G1085-H1085</f>
        <v>0</v>
      </c>
      <c r="J1085" s="21">
        <f>D1085+I1085</f>
        <v>500000000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76">
        <f t="shared" ref="Q1085" si="1544">R1085+T1085</f>
        <v>0</v>
      </c>
      <c r="R1085" s="21">
        <v>0</v>
      </c>
      <c r="S1085" s="21">
        <v>0</v>
      </c>
      <c r="T1085" s="21">
        <v>0</v>
      </c>
      <c r="U1085" s="21">
        <f t="shared" ref="U1085" si="1545">J1085-M1085</f>
        <v>500000000</v>
      </c>
      <c r="V1085" s="22">
        <f t="shared" ref="V1085" si="1546">M1085-P1085</f>
        <v>0</v>
      </c>
      <c r="W1085" s="21">
        <f t="shared" ref="W1085" si="1547">P1085-Q1085</f>
        <v>0</v>
      </c>
      <c r="X1085" s="127">
        <f t="shared" ref="X1085" si="1548">P1085/J1085</f>
        <v>0</v>
      </c>
    </row>
    <row r="1086" spans="1:24" ht="33.75" customHeight="1" x14ac:dyDescent="0.2">
      <c r="A1086" s="59" t="s">
        <v>272</v>
      </c>
      <c r="B1086" s="60" t="s">
        <v>1101</v>
      </c>
      <c r="C1086" s="54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</row>
    <row r="1087" spans="1:24" ht="21.95" customHeight="1" x14ac:dyDescent="0.2">
      <c r="A1087" s="61" t="s">
        <v>1102</v>
      </c>
      <c r="B1087" s="62" t="s">
        <v>321</v>
      </c>
      <c r="C1087" s="62" t="s">
        <v>46</v>
      </c>
      <c r="D1087" s="21">
        <v>382668208</v>
      </c>
      <c r="E1087" s="21">
        <v>0</v>
      </c>
      <c r="F1087" s="21">
        <v>0</v>
      </c>
      <c r="G1087" s="21">
        <v>0</v>
      </c>
      <c r="H1087" s="21">
        <v>0</v>
      </c>
      <c r="I1087" s="21">
        <v>0</v>
      </c>
      <c r="J1087" s="21">
        <v>382668208</v>
      </c>
      <c r="K1087" s="21">
        <v>0</v>
      </c>
      <c r="L1087" s="21">
        <v>0</v>
      </c>
      <c r="M1087" s="21">
        <v>382668208</v>
      </c>
      <c r="N1087" s="21">
        <v>0</v>
      </c>
      <c r="O1087" s="21">
        <v>0</v>
      </c>
      <c r="P1087" s="21">
        <v>382668208</v>
      </c>
      <c r="Q1087" s="76">
        <f t="shared" ref="Q1087" si="1549">R1087+T1087</f>
        <v>34788018.899999999</v>
      </c>
      <c r="R1087" s="21">
        <v>0</v>
      </c>
      <c r="S1087" s="21">
        <v>34788018.899999999</v>
      </c>
      <c r="T1087" s="21">
        <v>34788018.899999999</v>
      </c>
      <c r="U1087" s="21">
        <f t="shared" ref="U1087" si="1550">J1087-M1087</f>
        <v>0</v>
      </c>
      <c r="V1087" s="22">
        <f t="shared" ref="V1087" si="1551">M1087-P1087</f>
        <v>0</v>
      </c>
      <c r="W1087" s="21">
        <f t="shared" ref="W1087" si="1552">P1087-Q1087</f>
        <v>347880189.10000002</v>
      </c>
      <c r="X1087" s="127">
        <f t="shared" ref="X1087" si="1553">P1087/J1087</f>
        <v>1</v>
      </c>
    </row>
    <row r="1088" spans="1:24" ht="21.95" customHeight="1" x14ac:dyDescent="0.2">
      <c r="A1088" s="59" t="s">
        <v>272</v>
      </c>
      <c r="B1088" s="60" t="s">
        <v>1103</v>
      </c>
      <c r="C1088" s="54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</row>
    <row r="1089" spans="1:24" ht="21.95" customHeight="1" x14ac:dyDescent="0.2">
      <c r="A1089" s="61" t="s">
        <v>1104</v>
      </c>
      <c r="B1089" s="62" t="s">
        <v>1105</v>
      </c>
      <c r="C1089" s="62" t="s">
        <v>48</v>
      </c>
      <c r="D1089" s="21">
        <v>3374514000</v>
      </c>
      <c r="E1089" s="21">
        <v>0</v>
      </c>
      <c r="F1089" s="21">
        <v>0</v>
      </c>
      <c r="G1089" s="21">
        <v>0</v>
      </c>
      <c r="H1089" s="21">
        <v>0</v>
      </c>
      <c r="I1089" s="21">
        <v>0</v>
      </c>
      <c r="J1089" s="21">
        <v>3374514000</v>
      </c>
      <c r="K1089" s="21">
        <v>0</v>
      </c>
      <c r="L1089" s="21">
        <v>3374514000</v>
      </c>
      <c r="M1089" s="21">
        <v>3374514000</v>
      </c>
      <c r="N1089" s="21">
        <v>0</v>
      </c>
      <c r="O1089" s="21">
        <v>0</v>
      </c>
      <c r="P1089" s="21">
        <v>0</v>
      </c>
      <c r="Q1089" s="76">
        <f t="shared" ref="Q1089" si="1554">R1089+T1089</f>
        <v>0</v>
      </c>
      <c r="R1089" s="21">
        <v>0</v>
      </c>
      <c r="S1089" s="21">
        <v>0</v>
      </c>
      <c r="T1089" s="21">
        <v>0</v>
      </c>
      <c r="U1089" s="21">
        <f t="shared" ref="U1089" si="1555">J1089-M1089</f>
        <v>0</v>
      </c>
      <c r="V1089" s="22">
        <f t="shared" ref="V1089" si="1556">M1089-P1089</f>
        <v>3374514000</v>
      </c>
      <c r="W1089" s="21">
        <f t="shared" ref="W1089" si="1557">P1089-Q1089</f>
        <v>0</v>
      </c>
      <c r="X1089" s="127">
        <f t="shared" ref="X1089" si="1558">P1089/J1089</f>
        <v>0</v>
      </c>
    </row>
    <row r="1090" spans="1:24" ht="21.95" customHeight="1" x14ac:dyDescent="0.2">
      <c r="A1090" s="59" t="s">
        <v>272</v>
      </c>
      <c r="B1090" s="60" t="s">
        <v>1106</v>
      </c>
      <c r="C1090" s="54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117"/>
    </row>
    <row r="1091" spans="1:24" ht="21.95" customHeight="1" x14ac:dyDescent="0.2">
      <c r="A1091" s="61" t="s">
        <v>1107</v>
      </c>
      <c r="B1091" s="62" t="s">
        <v>734</v>
      </c>
      <c r="C1091" s="62" t="s">
        <v>48</v>
      </c>
      <c r="D1091" s="21">
        <v>684100000</v>
      </c>
      <c r="E1091" s="21">
        <v>0</v>
      </c>
      <c r="F1091" s="21">
        <v>0</v>
      </c>
      <c r="G1091" s="21">
        <v>0</v>
      </c>
      <c r="H1091" s="21">
        <v>0</v>
      </c>
      <c r="I1091" s="21">
        <v>0</v>
      </c>
      <c r="J1091" s="21">
        <v>684100000</v>
      </c>
      <c r="K1091" s="21">
        <v>0</v>
      </c>
      <c r="L1091" s="21">
        <v>0</v>
      </c>
      <c r="M1091" s="21">
        <v>670300000</v>
      </c>
      <c r="N1091" s="21">
        <v>0</v>
      </c>
      <c r="O1091" s="21">
        <v>0</v>
      </c>
      <c r="P1091" s="21">
        <v>670300000</v>
      </c>
      <c r="Q1091" s="76">
        <f t="shared" ref="Q1091" si="1559">R1091+T1091</f>
        <v>11505002</v>
      </c>
      <c r="R1091" s="21">
        <v>968333</v>
      </c>
      <c r="S1091" s="21">
        <v>10536669</v>
      </c>
      <c r="T1091" s="21">
        <v>10536669</v>
      </c>
      <c r="U1091" s="21">
        <f t="shared" ref="U1091" si="1560">J1091-M1091</f>
        <v>13800000</v>
      </c>
      <c r="V1091" s="22">
        <f t="shared" ref="V1091" si="1561">M1091-P1091</f>
        <v>0</v>
      </c>
      <c r="W1091" s="21">
        <f t="shared" ref="W1091" si="1562">P1091-Q1091</f>
        <v>658794998</v>
      </c>
      <c r="X1091" s="127">
        <f t="shared" ref="X1091" si="1563">P1091/J1091</f>
        <v>0.97982751059786577</v>
      </c>
    </row>
    <row r="1092" spans="1:24" ht="34.5" customHeight="1" x14ac:dyDescent="0.2">
      <c r="A1092" s="59" t="s">
        <v>272</v>
      </c>
      <c r="B1092" s="60" t="s">
        <v>1108</v>
      </c>
      <c r="C1092" s="54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117"/>
    </row>
    <row r="1093" spans="1:24" ht="33" customHeight="1" x14ac:dyDescent="0.2">
      <c r="A1093" s="61" t="s">
        <v>1109</v>
      </c>
      <c r="B1093" s="62" t="s">
        <v>1110</v>
      </c>
      <c r="C1093" s="62" t="s">
        <v>48</v>
      </c>
      <c r="D1093" s="21">
        <v>579700000</v>
      </c>
      <c r="E1093" s="21">
        <v>0</v>
      </c>
      <c r="F1093" s="21">
        <v>0</v>
      </c>
      <c r="G1093" s="21">
        <v>0</v>
      </c>
      <c r="H1093" s="21">
        <v>0</v>
      </c>
      <c r="I1093" s="21">
        <v>0</v>
      </c>
      <c r="J1093" s="21">
        <v>579700000</v>
      </c>
      <c r="K1093" s="21">
        <v>0</v>
      </c>
      <c r="L1093" s="21">
        <v>0</v>
      </c>
      <c r="M1093" s="21">
        <v>481950000</v>
      </c>
      <c r="N1093" s="21">
        <v>0</v>
      </c>
      <c r="O1093" s="21">
        <v>0</v>
      </c>
      <c r="P1093" s="21">
        <v>481950000</v>
      </c>
      <c r="Q1093" s="76">
        <f t="shared" ref="Q1093" si="1564">R1093+T1093</f>
        <v>14840002</v>
      </c>
      <c r="R1093" s="21">
        <v>1203333</v>
      </c>
      <c r="S1093" s="21">
        <v>13636669</v>
      </c>
      <c r="T1093" s="21">
        <v>13636669</v>
      </c>
      <c r="U1093" s="21">
        <f t="shared" ref="U1093" si="1565">J1093-M1093</f>
        <v>97750000</v>
      </c>
      <c r="V1093" s="22">
        <f t="shared" ref="V1093" si="1566">M1093-P1093</f>
        <v>0</v>
      </c>
      <c r="W1093" s="21">
        <f t="shared" ref="W1093" si="1567">P1093-Q1093</f>
        <v>467109998</v>
      </c>
      <c r="X1093" s="127">
        <f t="shared" ref="X1093" si="1568">P1093/J1093</f>
        <v>0.83137829912023464</v>
      </c>
    </row>
    <row r="1094" spans="1:24" ht="29.25" customHeight="1" x14ac:dyDescent="0.2">
      <c r="A1094" s="59" t="s">
        <v>272</v>
      </c>
      <c r="B1094" s="60" t="s">
        <v>1111</v>
      </c>
      <c r="C1094" s="54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117"/>
    </row>
    <row r="1095" spans="1:24" ht="33.75" customHeight="1" x14ac:dyDescent="0.2">
      <c r="A1095" s="61" t="s">
        <v>1112</v>
      </c>
      <c r="B1095" s="62" t="s">
        <v>1110</v>
      </c>
      <c r="C1095" s="62" t="s">
        <v>48</v>
      </c>
      <c r="D1095" s="21">
        <v>91300000</v>
      </c>
      <c r="E1095" s="21">
        <v>0</v>
      </c>
      <c r="F1095" s="21">
        <v>0</v>
      </c>
      <c r="G1095" s="21">
        <v>2136344000</v>
      </c>
      <c r="H1095" s="21">
        <v>0</v>
      </c>
      <c r="I1095" s="21">
        <f>E1095-F1095+G1095-H1095</f>
        <v>2136344000</v>
      </c>
      <c r="J1095" s="21">
        <f>D1095+I1095</f>
        <v>2227644000</v>
      </c>
      <c r="K1095" s="21">
        <v>0</v>
      </c>
      <c r="L1095" s="21">
        <v>0</v>
      </c>
      <c r="M1095" s="21">
        <v>2170244000</v>
      </c>
      <c r="N1095" s="21">
        <v>0</v>
      </c>
      <c r="O1095" s="21">
        <v>0</v>
      </c>
      <c r="P1095" s="21">
        <v>2170244000</v>
      </c>
      <c r="Q1095" s="76">
        <f t="shared" ref="Q1095" si="1569">R1095+T1095</f>
        <v>730000</v>
      </c>
      <c r="R1095" s="21">
        <v>0</v>
      </c>
      <c r="S1095" s="21">
        <v>730000</v>
      </c>
      <c r="T1095" s="21">
        <v>730000</v>
      </c>
      <c r="U1095" s="21">
        <f t="shared" ref="U1095" si="1570">J1095-M1095</f>
        <v>57400000</v>
      </c>
      <c r="V1095" s="22">
        <f t="shared" ref="V1095" si="1571">M1095-P1095</f>
        <v>0</v>
      </c>
      <c r="W1095" s="21">
        <f t="shared" ref="W1095" si="1572">P1095-Q1095</f>
        <v>2169514000</v>
      </c>
      <c r="X1095" s="127">
        <f t="shared" ref="X1095" si="1573">P1095/J1095</f>
        <v>0.97423286665194264</v>
      </c>
    </row>
    <row r="1096" spans="1:24" ht="29.25" customHeight="1" x14ac:dyDescent="0.2">
      <c r="A1096" s="59" t="s">
        <v>272</v>
      </c>
      <c r="B1096" s="60" t="s">
        <v>1113</v>
      </c>
      <c r="C1096" s="54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117"/>
    </row>
    <row r="1097" spans="1:24" ht="35.25" customHeight="1" x14ac:dyDescent="0.2">
      <c r="A1097" s="61" t="s">
        <v>1114</v>
      </c>
      <c r="B1097" s="62" t="s">
        <v>1110</v>
      </c>
      <c r="C1097" s="62" t="s">
        <v>48</v>
      </c>
      <c r="D1097" s="21">
        <v>382800000</v>
      </c>
      <c r="E1097" s="21">
        <v>0</v>
      </c>
      <c r="F1097" s="21">
        <v>0</v>
      </c>
      <c r="G1097" s="21">
        <v>0</v>
      </c>
      <c r="H1097" s="21">
        <v>0</v>
      </c>
      <c r="I1097" s="21">
        <v>0</v>
      </c>
      <c r="J1097" s="21">
        <v>382800000</v>
      </c>
      <c r="K1097" s="21">
        <v>0</v>
      </c>
      <c r="L1097" s="21">
        <v>0</v>
      </c>
      <c r="M1097" s="21">
        <v>234000000</v>
      </c>
      <c r="N1097" s="21">
        <v>0</v>
      </c>
      <c r="O1097" s="21">
        <v>0</v>
      </c>
      <c r="P1097" s="21">
        <v>234000000</v>
      </c>
      <c r="Q1097" s="76">
        <f t="shared" ref="Q1097" si="1574">R1097+T1097</f>
        <v>5780001</v>
      </c>
      <c r="R1097" s="21">
        <v>1883334</v>
      </c>
      <c r="S1097" s="21">
        <v>3896667</v>
      </c>
      <c r="T1097" s="21">
        <v>3896667</v>
      </c>
      <c r="U1097" s="21">
        <f t="shared" ref="U1097" si="1575">J1097-M1097</f>
        <v>148800000</v>
      </c>
      <c r="V1097" s="22">
        <f t="shared" ref="V1097" si="1576">M1097-P1097</f>
        <v>0</v>
      </c>
      <c r="W1097" s="21">
        <f t="shared" ref="W1097" si="1577">P1097-Q1097</f>
        <v>228219999</v>
      </c>
      <c r="X1097" s="127">
        <f t="shared" ref="X1097" si="1578">P1097/J1097</f>
        <v>0.61128526645768022</v>
      </c>
    </row>
    <row r="1098" spans="1:24" ht="15" customHeight="1" x14ac:dyDescent="0.2">
      <c r="A1098" s="100"/>
      <c r="B1098" s="109" t="s">
        <v>1700</v>
      </c>
      <c r="C1098" s="102" t="s">
        <v>1115</v>
      </c>
      <c r="D1098" s="103">
        <f t="shared" ref="D1098:W1098" si="1579">SUM(D1070:D1097)</f>
        <v>33135191331</v>
      </c>
      <c r="E1098" s="103">
        <f t="shared" si="1579"/>
        <v>0</v>
      </c>
      <c r="F1098" s="103">
        <f t="shared" si="1579"/>
        <v>0</v>
      </c>
      <c r="G1098" s="103">
        <f t="shared" si="1579"/>
        <v>2136344000</v>
      </c>
      <c r="H1098" s="103">
        <f t="shared" si="1579"/>
        <v>11571125570.18</v>
      </c>
      <c r="I1098" s="103">
        <f t="shared" si="1579"/>
        <v>-9434781570.1800003</v>
      </c>
      <c r="J1098" s="103">
        <f t="shared" si="1579"/>
        <v>23700409760.82</v>
      </c>
      <c r="K1098" s="103">
        <f t="shared" si="1579"/>
        <v>0</v>
      </c>
      <c r="L1098" s="103">
        <f t="shared" si="1579"/>
        <v>7414623123</v>
      </c>
      <c r="M1098" s="103">
        <f t="shared" si="1579"/>
        <v>11513085331</v>
      </c>
      <c r="N1098" s="103">
        <f t="shared" si="1579"/>
        <v>0</v>
      </c>
      <c r="O1098" s="103">
        <f t="shared" si="1579"/>
        <v>4040109123</v>
      </c>
      <c r="P1098" s="103">
        <f t="shared" si="1579"/>
        <v>8138571331</v>
      </c>
      <c r="Q1098" s="103"/>
      <c r="R1098" s="103">
        <f t="shared" si="1579"/>
        <v>4608333</v>
      </c>
      <c r="S1098" s="103">
        <f t="shared" si="1579"/>
        <v>4107342146.9000001</v>
      </c>
      <c r="T1098" s="103">
        <f t="shared" si="1579"/>
        <v>4107342146.9000001</v>
      </c>
      <c r="U1098" s="103">
        <f>SUM(U1070:U1097)</f>
        <v>12187324429.82</v>
      </c>
      <c r="V1098" s="103">
        <f t="shared" si="1579"/>
        <v>3374514000</v>
      </c>
      <c r="W1098" s="103">
        <f t="shared" si="1579"/>
        <v>4026620851.0999999</v>
      </c>
      <c r="X1098" s="115">
        <f>P1098/J1098</f>
        <v>0.34339369711886436</v>
      </c>
    </row>
    <row r="1099" spans="1:24" s="6" customFormat="1" ht="15" customHeight="1" x14ac:dyDescent="0.2">
      <c r="A1099" s="70"/>
      <c r="B1099" s="71"/>
      <c r="C1099" s="64"/>
      <c r="D1099" s="107"/>
      <c r="E1099" s="107"/>
      <c r="F1099" s="107"/>
      <c r="G1099" s="107"/>
      <c r="H1099" s="107"/>
      <c r="I1099" s="107"/>
      <c r="J1099" s="107"/>
      <c r="K1099" s="107"/>
      <c r="L1099" s="107"/>
      <c r="M1099" s="107"/>
      <c r="N1099" s="107"/>
      <c r="O1099" s="107"/>
      <c r="P1099" s="107"/>
      <c r="Q1099" s="107"/>
      <c r="R1099" s="107"/>
      <c r="S1099" s="107"/>
      <c r="T1099" s="107"/>
      <c r="U1099" s="107"/>
      <c r="V1099" s="107"/>
      <c r="W1099" s="107"/>
      <c r="X1099" s="107"/>
    </row>
    <row r="1100" spans="1:24" ht="15" customHeight="1" x14ac:dyDescent="0.2">
      <c r="A1100" s="100"/>
      <c r="B1100" s="102" t="s">
        <v>334</v>
      </c>
      <c r="C1100" s="104"/>
      <c r="D1100" s="105"/>
      <c r="E1100" s="105"/>
      <c r="F1100" s="105"/>
      <c r="G1100" s="105"/>
      <c r="H1100" s="105"/>
      <c r="I1100" s="105"/>
      <c r="J1100" s="105"/>
      <c r="K1100" s="105"/>
      <c r="L1100" s="105"/>
      <c r="M1100" s="105"/>
      <c r="N1100" s="105"/>
      <c r="O1100" s="105"/>
      <c r="P1100" s="105"/>
      <c r="Q1100" s="105"/>
      <c r="R1100" s="105"/>
      <c r="S1100" s="105"/>
      <c r="T1100" s="105"/>
      <c r="U1100" s="105"/>
      <c r="V1100" s="105"/>
      <c r="W1100" s="105"/>
      <c r="X1100" s="105"/>
    </row>
    <row r="1101" spans="1:24" ht="15" customHeight="1" x14ac:dyDescent="0.2">
      <c r="A1101" s="66">
        <v>2</v>
      </c>
      <c r="B1101" s="60" t="s">
        <v>33</v>
      </c>
      <c r="C1101" s="54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</row>
    <row r="1102" spans="1:24" ht="15" customHeight="1" x14ac:dyDescent="0.2">
      <c r="A1102" s="66">
        <v>2.2999999999999998</v>
      </c>
      <c r="B1102" s="60" t="s">
        <v>270</v>
      </c>
      <c r="C1102" s="54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</row>
    <row r="1103" spans="1:24" ht="15" customHeight="1" x14ac:dyDescent="0.2">
      <c r="A1103" s="66" t="s">
        <v>1580</v>
      </c>
      <c r="B1103" s="53" t="s">
        <v>271</v>
      </c>
      <c r="C1103" s="54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</row>
    <row r="1104" spans="1:24" ht="15" customHeight="1" x14ac:dyDescent="0.2">
      <c r="A1104" s="66" t="s">
        <v>1581</v>
      </c>
      <c r="B1104" s="53" t="s">
        <v>168</v>
      </c>
      <c r="C1104" s="54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</row>
    <row r="1105" spans="1:24" ht="15" customHeight="1" x14ac:dyDescent="0.2">
      <c r="A1105" s="66" t="s">
        <v>1585</v>
      </c>
      <c r="B1105" s="53" t="s">
        <v>178</v>
      </c>
      <c r="C1105" s="54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</row>
    <row r="1106" spans="1:24" ht="27" customHeight="1" x14ac:dyDescent="0.2">
      <c r="A1106" s="66" t="s">
        <v>1587</v>
      </c>
      <c r="B1106" s="53" t="s">
        <v>188</v>
      </c>
      <c r="C1106" s="54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</row>
    <row r="1107" spans="1:24" ht="21.95" customHeight="1" x14ac:dyDescent="0.2">
      <c r="A1107" s="59" t="s">
        <v>272</v>
      </c>
      <c r="B1107" s="60" t="s">
        <v>1116</v>
      </c>
      <c r="C1107" s="54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</row>
    <row r="1108" spans="1:24" ht="21.95" customHeight="1" x14ac:dyDescent="0.2">
      <c r="A1108" s="61" t="s">
        <v>1117</v>
      </c>
      <c r="B1108" s="62" t="s">
        <v>1118</v>
      </c>
      <c r="C1108" s="62" t="s">
        <v>48</v>
      </c>
      <c r="D1108" s="21">
        <v>2897573865</v>
      </c>
      <c r="E1108" s="21">
        <v>0</v>
      </c>
      <c r="F1108" s="21">
        <v>0</v>
      </c>
      <c r="G1108" s="21">
        <v>0</v>
      </c>
      <c r="H1108" s="21">
        <v>0</v>
      </c>
      <c r="I1108" s="21">
        <v>0</v>
      </c>
      <c r="J1108" s="21">
        <v>2897573865</v>
      </c>
      <c r="K1108" s="21">
        <v>0</v>
      </c>
      <c r="L1108" s="21">
        <v>0</v>
      </c>
      <c r="M1108" s="21">
        <v>2154990647</v>
      </c>
      <c r="N1108" s="21">
        <v>0</v>
      </c>
      <c r="O1108" s="21">
        <v>0</v>
      </c>
      <c r="P1108" s="21">
        <v>2154990647</v>
      </c>
      <c r="Q1108" s="76">
        <f t="shared" ref="Q1108" si="1580">R1108+T1108</f>
        <v>19995000</v>
      </c>
      <c r="R1108" s="21">
        <v>2100000</v>
      </c>
      <c r="S1108" s="21">
        <v>17895000</v>
      </c>
      <c r="T1108" s="21">
        <v>17895000</v>
      </c>
      <c r="U1108" s="21">
        <f t="shared" ref="U1108" si="1581">J1108-M1108</f>
        <v>742583218</v>
      </c>
      <c r="V1108" s="22">
        <f t="shared" ref="V1108" si="1582">M1108-P1108</f>
        <v>0</v>
      </c>
      <c r="W1108" s="21">
        <f t="shared" ref="W1108" si="1583">P1108-Q1108</f>
        <v>2134995647</v>
      </c>
      <c r="X1108" s="127">
        <f t="shared" ref="X1108" si="1584">P1108/J1108</f>
        <v>0.74372241999773836</v>
      </c>
    </row>
    <row r="1109" spans="1:24" ht="21.95" customHeight="1" x14ac:dyDescent="0.2">
      <c r="A1109" s="59" t="s">
        <v>272</v>
      </c>
      <c r="B1109" s="60" t="s">
        <v>1121</v>
      </c>
      <c r="C1109" s="54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  <c r="X1109" s="117"/>
    </row>
    <row r="1110" spans="1:24" ht="21.95" customHeight="1" x14ac:dyDescent="0.2">
      <c r="A1110" s="61" t="s">
        <v>1122</v>
      </c>
      <c r="B1110" s="62" t="s">
        <v>1123</v>
      </c>
      <c r="C1110" s="62" t="s">
        <v>48</v>
      </c>
      <c r="D1110" s="21">
        <v>441370000</v>
      </c>
      <c r="E1110" s="21">
        <v>0</v>
      </c>
      <c r="F1110" s="21">
        <v>0</v>
      </c>
      <c r="G1110" s="21">
        <v>0</v>
      </c>
      <c r="H1110" s="21">
        <v>0</v>
      </c>
      <c r="I1110" s="21">
        <v>0</v>
      </c>
      <c r="J1110" s="21">
        <v>441370000</v>
      </c>
      <c r="K1110" s="21">
        <v>0</v>
      </c>
      <c r="L1110" s="21">
        <v>0</v>
      </c>
      <c r="M1110" s="21">
        <v>297000000</v>
      </c>
      <c r="N1110" s="21">
        <v>0</v>
      </c>
      <c r="O1110" s="21">
        <v>0</v>
      </c>
      <c r="P1110" s="21">
        <v>297000000</v>
      </c>
      <c r="Q1110" s="76">
        <f t="shared" ref="Q1110" si="1585">R1110+T1110</f>
        <v>7916667</v>
      </c>
      <c r="R1110" s="21">
        <v>2166667</v>
      </c>
      <c r="S1110" s="21">
        <v>5750000</v>
      </c>
      <c r="T1110" s="21">
        <v>5750000</v>
      </c>
      <c r="U1110" s="21">
        <f t="shared" ref="U1110" si="1586">J1110-M1110</f>
        <v>144370000</v>
      </c>
      <c r="V1110" s="22">
        <f t="shared" ref="V1110" si="1587">M1110-P1110</f>
        <v>0</v>
      </c>
      <c r="W1110" s="21">
        <f t="shared" ref="W1110" si="1588">P1110-Q1110</f>
        <v>289083333</v>
      </c>
      <c r="X1110" s="127">
        <f t="shared" ref="X1110" si="1589">P1110/J1110</f>
        <v>0.67290481908602762</v>
      </c>
    </row>
    <row r="1111" spans="1:24" ht="21.95" customHeight="1" x14ac:dyDescent="0.2">
      <c r="A1111" s="59" t="s">
        <v>272</v>
      </c>
      <c r="B1111" s="60" t="s">
        <v>1126</v>
      </c>
      <c r="C1111" s="54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  <c r="X1111" s="117"/>
    </row>
    <row r="1112" spans="1:24" ht="21.95" customHeight="1" x14ac:dyDescent="0.2">
      <c r="A1112" s="61" t="s">
        <v>1127</v>
      </c>
      <c r="B1112" s="62" t="s">
        <v>1128</v>
      </c>
      <c r="C1112" s="62" t="s">
        <v>48</v>
      </c>
      <c r="D1112" s="21">
        <v>3867160490</v>
      </c>
      <c r="E1112" s="21">
        <v>0</v>
      </c>
      <c r="F1112" s="21">
        <v>0</v>
      </c>
      <c r="G1112" s="21">
        <v>0</v>
      </c>
      <c r="H1112" s="21">
        <v>0</v>
      </c>
      <c r="I1112" s="21">
        <v>0</v>
      </c>
      <c r="J1112" s="21">
        <v>3867160490</v>
      </c>
      <c r="K1112" s="21">
        <v>0</v>
      </c>
      <c r="L1112" s="21">
        <v>0</v>
      </c>
      <c r="M1112" s="21">
        <v>0</v>
      </c>
      <c r="N1112" s="21">
        <v>0</v>
      </c>
      <c r="O1112" s="21">
        <v>0</v>
      </c>
      <c r="P1112" s="21">
        <v>0</v>
      </c>
      <c r="Q1112" s="76">
        <f t="shared" ref="Q1112" si="1590">R1112+T1112</f>
        <v>0</v>
      </c>
      <c r="R1112" s="21">
        <v>0</v>
      </c>
      <c r="S1112" s="21">
        <v>0</v>
      </c>
      <c r="T1112" s="21">
        <v>0</v>
      </c>
      <c r="U1112" s="21">
        <f t="shared" ref="U1112" si="1591">J1112-M1112</f>
        <v>3867160490</v>
      </c>
      <c r="V1112" s="22">
        <f t="shared" ref="V1112" si="1592">M1112-P1112</f>
        <v>0</v>
      </c>
      <c r="W1112" s="21">
        <f t="shared" ref="W1112" si="1593">P1112-Q1112</f>
        <v>0</v>
      </c>
      <c r="X1112" s="127">
        <f t="shared" ref="X1112" si="1594">P1112/J1112</f>
        <v>0</v>
      </c>
    </row>
    <row r="1113" spans="1:24" ht="21.95" customHeight="1" x14ac:dyDescent="0.2">
      <c r="A1113" s="59" t="s">
        <v>272</v>
      </c>
      <c r="B1113" s="60" t="s">
        <v>1129</v>
      </c>
      <c r="C1113" s="54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  <c r="X1113" s="117"/>
    </row>
    <row r="1114" spans="1:24" ht="21.95" customHeight="1" x14ac:dyDescent="0.2">
      <c r="A1114" s="61" t="s">
        <v>1130</v>
      </c>
      <c r="B1114" s="62" t="s">
        <v>1131</v>
      </c>
      <c r="C1114" s="62" t="s">
        <v>48</v>
      </c>
      <c r="D1114" s="21">
        <v>317750000</v>
      </c>
      <c r="E1114" s="21">
        <v>0</v>
      </c>
      <c r="F1114" s="21">
        <v>0</v>
      </c>
      <c r="G1114" s="21">
        <v>0</v>
      </c>
      <c r="H1114" s="21">
        <v>0</v>
      </c>
      <c r="I1114" s="21">
        <v>0</v>
      </c>
      <c r="J1114" s="21">
        <v>317750000</v>
      </c>
      <c r="K1114" s="21">
        <v>0</v>
      </c>
      <c r="L1114" s="21">
        <v>0</v>
      </c>
      <c r="M1114" s="21">
        <v>190500000</v>
      </c>
      <c r="N1114" s="21">
        <v>0</v>
      </c>
      <c r="O1114" s="21">
        <v>0</v>
      </c>
      <c r="P1114" s="21">
        <v>190500000</v>
      </c>
      <c r="Q1114" s="76">
        <f t="shared" ref="Q1114" si="1595">R1114+T1114</f>
        <v>5150000</v>
      </c>
      <c r="R1114" s="21">
        <v>5150000</v>
      </c>
      <c r="S1114" s="21">
        <v>0</v>
      </c>
      <c r="T1114" s="21">
        <v>0</v>
      </c>
      <c r="U1114" s="21">
        <f t="shared" ref="U1114" si="1596">J1114-M1114</f>
        <v>127250000</v>
      </c>
      <c r="V1114" s="22">
        <f t="shared" ref="V1114" si="1597">M1114-P1114</f>
        <v>0</v>
      </c>
      <c r="W1114" s="21">
        <f t="shared" ref="W1114" si="1598">P1114-Q1114</f>
        <v>185350000</v>
      </c>
      <c r="X1114" s="127">
        <f t="shared" ref="X1114" si="1599">P1114/J1114</f>
        <v>0.59952793076317856</v>
      </c>
    </row>
    <row r="1115" spans="1:24" ht="21.95" customHeight="1" x14ac:dyDescent="0.2">
      <c r="A1115" s="59" t="s">
        <v>272</v>
      </c>
      <c r="B1115" s="60" t="s">
        <v>1132</v>
      </c>
      <c r="C1115" s="54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  <c r="X1115" s="117"/>
    </row>
    <row r="1116" spans="1:24" ht="21.95" customHeight="1" x14ac:dyDescent="0.2">
      <c r="A1116" s="61" t="s">
        <v>1133</v>
      </c>
      <c r="B1116" s="62" t="s">
        <v>1134</v>
      </c>
      <c r="C1116" s="62" t="s">
        <v>48</v>
      </c>
      <c r="D1116" s="21">
        <v>1340925701</v>
      </c>
      <c r="E1116" s="21">
        <v>0</v>
      </c>
      <c r="F1116" s="21">
        <v>0</v>
      </c>
      <c r="G1116" s="21">
        <v>0</v>
      </c>
      <c r="H1116" s="21">
        <v>0</v>
      </c>
      <c r="I1116" s="21">
        <v>0</v>
      </c>
      <c r="J1116" s="21">
        <v>1340925701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76">
        <f t="shared" ref="Q1116" si="1600">R1116+T1116</f>
        <v>0</v>
      </c>
      <c r="R1116" s="21">
        <v>0</v>
      </c>
      <c r="S1116" s="21">
        <v>0</v>
      </c>
      <c r="T1116" s="21">
        <v>0</v>
      </c>
      <c r="U1116" s="21">
        <f t="shared" ref="U1116" si="1601">J1116-M1116</f>
        <v>1340925701</v>
      </c>
      <c r="V1116" s="22">
        <f t="shared" ref="V1116" si="1602">M1116-P1116</f>
        <v>0</v>
      </c>
      <c r="W1116" s="21">
        <f t="shared" ref="W1116" si="1603">P1116-Q1116</f>
        <v>0</v>
      </c>
      <c r="X1116" s="127">
        <f t="shared" ref="X1116" si="1604">P1116/J1116</f>
        <v>0</v>
      </c>
    </row>
    <row r="1117" spans="1:24" ht="21.95" customHeight="1" x14ac:dyDescent="0.2">
      <c r="A1117" s="59" t="s">
        <v>272</v>
      </c>
      <c r="B1117" s="60" t="s">
        <v>1135</v>
      </c>
      <c r="C1117" s="54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  <c r="X1117" s="117"/>
    </row>
    <row r="1118" spans="1:24" ht="21.95" customHeight="1" x14ac:dyDescent="0.2">
      <c r="A1118" s="61" t="s">
        <v>1136</v>
      </c>
      <c r="B1118" s="62" t="s">
        <v>1137</v>
      </c>
      <c r="C1118" s="62" t="s">
        <v>48</v>
      </c>
      <c r="D1118" s="21">
        <v>177050000</v>
      </c>
      <c r="E1118" s="21">
        <v>0</v>
      </c>
      <c r="F1118" s="21">
        <v>0</v>
      </c>
      <c r="G1118" s="21">
        <v>0</v>
      </c>
      <c r="H1118" s="21">
        <v>0</v>
      </c>
      <c r="I1118" s="21">
        <v>0</v>
      </c>
      <c r="J1118" s="21">
        <v>177050000</v>
      </c>
      <c r="K1118" s="21">
        <v>0</v>
      </c>
      <c r="L1118" s="21">
        <v>0</v>
      </c>
      <c r="M1118" s="21">
        <v>100800000</v>
      </c>
      <c r="N1118" s="21">
        <v>0</v>
      </c>
      <c r="O1118" s="21">
        <v>0</v>
      </c>
      <c r="P1118" s="21">
        <v>100800000</v>
      </c>
      <c r="Q1118" s="76">
        <f t="shared" ref="Q1118" si="1605">R1118+T1118</f>
        <v>2270000</v>
      </c>
      <c r="R1118" s="21">
        <v>920000</v>
      </c>
      <c r="S1118" s="21">
        <v>1350000</v>
      </c>
      <c r="T1118" s="21">
        <v>1350000</v>
      </c>
      <c r="U1118" s="21">
        <f t="shared" ref="U1118" si="1606">J1118-M1118</f>
        <v>76250000</v>
      </c>
      <c r="V1118" s="22">
        <f t="shared" ref="V1118" si="1607">M1118-P1118</f>
        <v>0</v>
      </c>
      <c r="W1118" s="21">
        <f t="shared" ref="W1118" si="1608">P1118-Q1118</f>
        <v>98530000</v>
      </c>
      <c r="X1118" s="127">
        <f t="shared" ref="X1118" si="1609">P1118/J1118</f>
        <v>0.56933069754306698</v>
      </c>
    </row>
    <row r="1119" spans="1:24" ht="21.95" customHeight="1" x14ac:dyDescent="0.2">
      <c r="A1119" s="59" t="s">
        <v>272</v>
      </c>
      <c r="B1119" s="60" t="s">
        <v>1138</v>
      </c>
      <c r="C1119" s="54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  <c r="X1119" s="117"/>
    </row>
    <row r="1120" spans="1:24" ht="21.95" customHeight="1" x14ac:dyDescent="0.2">
      <c r="A1120" s="61" t="s">
        <v>1139</v>
      </c>
      <c r="B1120" s="62" t="s">
        <v>1140</v>
      </c>
      <c r="C1120" s="62" t="s">
        <v>48</v>
      </c>
      <c r="D1120" s="21">
        <v>948000000</v>
      </c>
      <c r="E1120" s="21">
        <v>0</v>
      </c>
      <c r="F1120" s="21">
        <v>0</v>
      </c>
      <c r="G1120" s="21">
        <v>0</v>
      </c>
      <c r="H1120" s="21">
        <v>0</v>
      </c>
      <c r="I1120" s="21">
        <v>0</v>
      </c>
      <c r="J1120" s="21">
        <v>948000000</v>
      </c>
      <c r="K1120" s="21">
        <v>0</v>
      </c>
      <c r="L1120" s="21">
        <v>0</v>
      </c>
      <c r="M1120" s="21">
        <v>22800000</v>
      </c>
      <c r="N1120" s="21">
        <v>0</v>
      </c>
      <c r="O1120" s="21">
        <v>0</v>
      </c>
      <c r="P1120" s="21">
        <v>22800000</v>
      </c>
      <c r="Q1120" s="76">
        <f t="shared" ref="Q1120" si="1610">R1120+T1120</f>
        <v>0</v>
      </c>
      <c r="R1120" s="21">
        <v>0</v>
      </c>
      <c r="S1120" s="21">
        <v>0</v>
      </c>
      <c r="T1120" s="21">
        <v>0</v>
      </c>
      <c r="U1120" s="21">
        <f t="shared" ref="U1120" si="1611">J1120-M1120</f>
        <v>925200000</v>
      </c>
      <c r="V1120" s="22">
        <f t="shared" ref="V1120" si="1612">M1120-P1120</f>
        <v>0</v>
      </c>
      <c r="W1120" s="21">
        <f t="shared" ref="W1120" si="1613">P1120-Q1120</f>
        <v>22800000</v>
      </c>
      <c r="X1120" s="127">
        <f t="shared" ref="X1120" si="1614">P1120/J1120</f>
        <v>2.4050632911392405E-2</v>
      </c>
    </row>
    <row r="1121" spans="1:24" ht="21.95" customHeight="1" x14ac:dyDescent="0.2">
      <c r="A1121" s="59" t="s">
        <v>272</v>
      </c>
      <c r="B1121" s="60" t="s">
        <v>1141</v>
      </c>
      <c r="C1121" s="54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  <c r="X1121" s="117"/>
    </row>
    <row r="1122" spans="1:24" ht="21.95" customHeight="1" x14ac:dyDescent="0.2">
      <c r="A1122" s="61" t="s">
        <v>1142</v>
      </c>
      <c r="B1122" s="62" t="s">
        <v>1143</v>
      </c>
      <c r="C1122" s="62" t="s">
        <v>48</v>
      </c>
      <c r="D1122" s="21">
        <v>566600000</v>
      </c>
      <c r="E1122" s="21">
        <v>0</v>
      </c>
      <c r="F1122" s="21">
        <v>0</v>
      </c>
      <c r="G1122" s="21">
        <v>0</v>
      </c>
      <c r="H1122" s="21">
        <v>0</v>
      </c>
      <c r="I1122" s="21">
        <v>0</v>
      </c>
      <c r="J1122" s="21">
        <v>566600000</v>
      </c>
      <c r="K1122" s="21">
        <v>0</v>
      </c>
      <c r="L1122" s="21">
        <v>0</v>
      </c>
      <c r="M1122" s="21">
        <v>329400000</v>
      </c>
      <c r="N1122" s="21">
        <v>0</v>
      </c>
      <c r="O1122" s="21">
        <v>0</v>
      </c>
      <c r="P1122" s="21">
        <v>329400000</v>
      </c>
      <c r="Q1122" s="76">
        <f t="shared" ref="Q1122" si="1615">R1122+T1122</f>
        <v>14826665</v>
      </c>
      <c r="R1122" s="21">
        <v>3333333</v>
      </c>
      <c r="S1122" s="21">
        <v>11493332</v>
      </c>
      <c r="T1122" s="21">
        <v>11493332</v>
      </c>
      <c r="U1122" s="21">
        <f t="shared" ref="U1122" si="1616">J1122-M1122</f>
        <v>237200000</v>
      </c>
      <c r="V1122" s="22">
        <f t="shared" ref="V1122" si="1617">M1122-P1122</f>
        <v>0</v>
      </c>
      <c r="W1122" s="21">
        <f t="shared" ref="W1122" si="1618">P1122-Q1122</f>
        <v>314573335</v>
      </c>
      <c r="X1122" s="127">
        <f t="shared" ref="X1122" si="1619">P1122/J1122</f>
        <v>0.5813625132368514</v>
      </c>
    </row>
    <row r="1123" spans="1:24" ht="21.95" customHeight="1" x14ac:dyDescent="0.2">
      <c r="A1123" s="59" t="s">
        <v>272</v>
      </c>
      <c r="B1123" s="60" t="s">
        <v>1146</v>
      </c>
      <c r="C1123" s="54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  <c r="X1123" s="117"/>
    </row>
    <row r="1124" spans="1:24" ht="21.95" customHeight="1" x14ac:dyDescent="0.2">
      <c r="A1124" s="61" t="s">
        <v>1147</v>
      </c>
      <c r="B1124" s="62" t="s">
        <v>1148</v>
      </c>
      <c r="C1124" s="62" t="s">
        <v>48</v>
      </c>
      <c r="D1124" s="21">
        <v>1711074299</v>
      </c>
      <c r="E1124" s="21">
        <v>0</v>
      </c>
      <c r="F1124" s="21">
        <v>0</v>
      </c>
      <c r="G1124" s="21">
        <v>0</v>
      </c>
      <c r="H1124" s="21">
        <v>0</v>
      </c>
      <c r="I1124" s="21">
        <v>0</v>
      </c>
      <c r="J1124" s="21">
        <v>1711074299</v>
      </c>
      <c r="K1124" s="21">
        <v>0</v>
      </c>
      <c r="L1124" s="21">
        <v>0</v>
      </c>
      <c r="M1124" s="21">
        <v>231600000</v>
      </c>
      <c r="N1124" s="21">
        <v>0</v>
      </c>
      <c r="O1124" s="21">
        <v>0</v>
      </c>
      <c r="P1124" s="21">
        <v>225600000</v>
      </c>
      <c r="Q1124" s="76">
        <f t="shared" ref="Q1124" si="1620">R1124+T1124</f>
        <v>2640000</v>
      </c>
      <c r="R1124" s="21">
        <v>940000</v>
      </c>
      <c r="S1124" s="21">
        <v>1700000</v>
      </c>
      <c r="T1124" s="21">
        <v>1700000</v>
      </c>
      <c r="U1124" s="21">
        <f t="shared" ref="U1124" si="1621">J1124-M1124</f>
        <v>1479474299</v>
      </c>
      <c r="V1124" s="22">
        <f t="shared" ref="V1124" si="1622">M1124-P1124</f>
        <v>6000000</v>
      </c>
      <c r="W1124" s="21">
        <f t="shared" ref="W1124" si="1623">P1124-Q1124</f>
        <v>222960000</v>
      </c>
      <c r="X1124" s="127">
        <f t="shared" ref="X1124" si="1624">P1124/J1124</f>
        <v>0.13184699234384328</v>
      </c>
    </row>
    <row r="1125" spans="1:24" ht="21.95" customHeight="1" x14ac:dyDescent="0.2">
      <c r="A1125" s="59"/>
      <c r="B1125" s="60" t="s">
        <v>1702</v>
      </c>
      <c r="C1125" s="62"/>
      <c r="D1125" s="21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  <c r="W1125" s="21"/>
      <c r="X1125" s="21"/>
    </row>
    <row r="1126" spans="1:24" ht="17.25" customHeight="1" x14ac:dyDescent="0.2">
      <c r="A1126" s="59" t="s">
        <v>267</v>
      </c>
      <c r="B1126" s="60" t="s">
        <v>270</v>
      </c>
      <c r="C1126" s="62"/>
      <c r="D1126" s="21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</row>
    <row r="1127" spans="1:24" ht="16.5" customHeight="1" x14ac:dyDescent="0.2">
      <c r="A1127" s="59" t="s">
        <v>1580</v>
      </c>
      <c r="B1127" s="60" t="s">
        <v>271</v>
      </c>
      <c r="C1127" s="62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  <c r="X1127" s="21"/>
    </row>
    <row r="1128" spans="1:24" ht="15.75" customHeight="1" x14ac:dyDescent="0.2">
      <c r="A1128" s="59" t="s">
        <v>1581</v>
      </c>
      <c r="B1128" s="60" t="s">
        <v>168</v>
      </c>
      <c r="C1128" s="62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</row>
    <row r="1129" spans="1:24" ht="17.25" customHeight="1" x14ac:dyDescent="0.2">
      <c r="A1129" s="59" t="s">
        <v>1585</v>
      </c>
      <c r="B1129" s="60" t="s">
        <v>178</v>
      </c>
      <c r="C1129" s="62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  <c r="W1129" s="21"/>
      <c r="X1129" s="21"/>
    </row>
    <row r="1130" spans="1:24" ht="21.95" customHeight="1" x14ac:dyDescent="0.2">
      <c r="A1130" s="59" t="s">
        <v>272</v>
      </c>
      <c r="B1130" s="60" t="s">
        <v>1141</v>
      </c>
      <c r="C1130" s="54"/>
      <c r="D1130" s="21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</row>
    <row r="1131" spans="1:24" ht="21.95" customHeight="1" x14ac:dyDescent="0.2">
      <c r="A1131" s="61" t="s">
        <v>1149</v>
      </c>
      <c r="B1131" s="62" t="s">
        <v>1150</v>
      </c>
      <c r="C1131" s="62" t="s">
        <v>335</v>
      </c>
      <c r="D1131" s="21">
        <v>9000000</v>
      </c>
      <c r="E1131" s="21">
        <v>0</v>
      </c>
      <c r="F1131" s="21">
        <v>0</v>
      </c>
      <c r="G1131" s="21">
        <v>0</v>
      </c>
      <c r="H1131" s="21">
        <v>0</v>
      </c>
      <c r="I1131" s="21">
        <v>0</v>
      </c>
      <c r="J1131" s="21">
        <v>9000000</v>
      </c>
      <c r="K1131" s="21">
        <v>0</v>
      </c>
      <c r="L1131" s="21">
        <v>0</v>
      </c>
      <c r="M1131" s="21">
        <v>0</v>
      </c>
      <c r="N1131" s="21">
        <v>0</v>
      </c>
      <c r="O1131" s="21">
        <v>0</v>
      </c>
      <c r="P1131" s="21">
        <v>0</v>
      </c>
      <c r="Q1131" s="76">
        <f t="shared" ref="Q1131:Q1134" si="1625">R1131+T1131</f>
        <v>0</v>
      </c>
      <c r="R1131" s="21">
        <v>0</v>
      </c>
      <c r="S1131" s="21">
        <v>0</v>
      </c>
      <c r="T1131" s="21">
        <v>0</v>
      </c>
      <c r="U1131" s="21">
        <f t="shared" ref="U1131:U1134" si="1626">J1131-M1131</f>
        <v>9000000</v>
      </c>
      <c r="V1131" s="22">
        <f t="shared" ref="V1131:V1134" si="1627">M1131-P1131</f>
        <v>0</v>
      </c>
      <c r="W1131" s="21">
        <f t="shared" ref="W1131:W1134" si="1628">P1131-Q1131</f>
        <v>0</v>
      </c>
      <c r="X1131" s="127">
        <f t="shared" ref="X1131:X1134" si="1629">P1131/J1131</f>
        <v>0</v>
      </c>
    </row>
    <row r="1132" spans="1:24" ht="21.95" customHeight="1" x14ac:dyDescent="0.2">
      <c r="A1132" s="61" t="s">
        <v>1144</v>
      </c>
      <c r="B1132" s="62" t="s">
        <v>1145</v>
      </c>
      <c r="C1132" s="62" t="s">
        <v>312</v>
      </c>
      <c r="D1132" s="21">
        <v>21000000</v>
      </c>
      <c r="E1132" s="21">
        <v>0</v>
      </c>
      <c r="F1132" s="21">
        <v>0</v>
      </c>
      <c r="G1132" s="21">
        <v>0</v>
      </c>
      <c r="H1132" s="21">
        <v>0</v>
      </c>
      <c r="I1132" s="21">
        <v>0</v>
      </c>
      <c r="J1132" s="21">
        <v>21000000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76">
        <f t="shared" si="1625"/>
        <v>0</v>
      </c>
      <c r="R1132" s="21">
        <v>0</v>
      </c>
      <c r="S1132" s="21">
        <v>0</v>
      </c>
      <c r="T1132" s="21">
        <v>0</v>
      </c>
      <c r="U1132" s="21">
        <f t="shared" si="1626"/>
        <v>21000000</v>
      </c>
      <c r="V1132" s="22">
        <f t="shared" si="1627"/>
        <v>0</v>
      </c>
      <c r="W1132" s="21">
        <f t="shared" si="1628"/>
        <v>0</v>
      </c>
      <c r="X1132" s="127">
        <f t="shared" si="1629"/>
        <v>0</v>
      </c>
    </row>
    <row r="1133" spans="1:24" ht="45.75" customHeight="1" x14ac:dyDescent="0.2">
      <c r="A1133" s="61" t="s">
        <v>1119</v>
      </c>
      <c r="B1133" s="62" t="s">
        <v>1120</v>
      </c>
      <c r="C1133" s="62" t="s">
        <v>312</v>
      </c>
      <c r="D1133" s="21">
        <v>66000000</v>
      </c>
      <c r="E1133" s="21">
        <v>0</v>
      </c>
      <c r="F1133" s="21">
        <v>0</v>
      </c>
      <c r="G1133" s="21">
        <v>0</v>
      </c>
      <c r="H1133" s="21">
        <v>0</v>
      </c>
      <c r="I1133" s="21">
        <v>0</v>
      </c>
      <c r="J1133" s="21">
        <v>66000000</v>
      </c>
      <c r="K1133" s="21">
        <v>0</v>
      </c>
      <c r="L1133" s="21">
        <v>0</v>
      </c>
      <c r="M1133" s="21">
        <v>0</v>
      </c>
      <c r="N1133" s="21">
        <v>0</v>
      </c>
      <c r="O1133" s="21">
        <v>0</v>
      </c>
      <c r="P1133" s="21">
        <v>0</v>
      </c>
      <c r="Q1133" s="76">
        <f t="shared" si="1625"/>
        <v>0</v>
      </c>
      <c r="R1133" s="21">
        <v>0</v>
      </c>
      <c r="S1133" s="21">
        <v>0</v>
      </c>
      <c r="T1133" s="21">
        <v>0</v>
      </c>
      <c r="U1133" s="21">
        <f t="shared" si="1626"/>
        <v>66000000</v>
      </c>
      <c r="V1133" s="22">
        <f t="shared" si="1627"/>
        <v>0</v>
      </c>
      <c r="W1133" s="21">
        <f t="shared" si="1628"/>
        <v>0</v>
      </c>
      <c r="X1133" s="127">
        <f t="shared" si="1629"/>
        <v>0</v>
      </c>
    </row>
    <row r="1134" spans="1:24" ht="51" customHeight="1" x14ac:dyDescent="0.2">
      <c r="A1134" s="61" t="s">
        <v>1124</v>
      </c>
      <c r="B1134" s="62" t="s">
        <v>1125</v>
      </c>
      <c r="C1134" s="62" t="s">
        <v>312</v>
      </c>
      <c r="D1134" s="21">
        <v>79671207</v>
      </c>
      <c r="E1134" s="21">
        <v>0</v>
      </c>
      <c r="F1134" s="21">
        <v>0</v>
      </c>
      <c r="G1134" s="21">
        <v>0</v>
      </c>
      <c r="H1134" s="21">
        <v>0</v>
      </c>
      <c r="I1134" s="21">
        <v>0</v>
      </c>
      <c r="J1134" s="21">
        <v>79671207</v>
      </c>
      <c r="K1134" s="21">
        <v>0</v>
      </c>
      <c r="L1134" s="21">
        <v>0</v>
      </c>
      <c r="M1134" s="21">
        <v>0</v>
      </c>
      <c r="N1134" s="21">
        <v>0</v>
      </c>
      <c r="O1134" s="21">
        <v>0</v>
      </c>
      <c r="P1134" s="21">
        <v>0</v>
      </c>
      <c r="Q1134" s="76">
        <f t="shared" si="1625"/>
        <v>0</v>
      </c>
      <c r="R1134" s="21">
        <v>0</v>
      </c>
      <c r="S1134" s="21">
        <v>0</v>
      </c>
      <c r="T1134" s="21">
        <v>0</v>
      </c>
      <c r="U1134" s="21">
        <f t="shared" si="1626"/>
        <v>79671207</v>
      </c>
      <c r="V1134" s="22">
        <f t="shared" si="1627"/>
        <v>0</v>
      </c>
      <c r="W1134" s="21">
        <f t="shared" si="1628"/>
        <v>0</v>
      </c>
      <c r="X1134" s="127">
        <f t="shared" si="1629"/>
        <v>0</v>
      </c>
    </row>
    <row r="1135" spans="1:24" ht="12" customHeight="1" x14ac:dyDescent="0.2">
      <c r="A1135" s="61"/>
      <c r="B1135" s="62"/>
      <c r="C1135" s="62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  <c r="W1135" s="21"/>
      <c r="X1135" s="21"/>
    </row>
    <row r="1136" spans="1:24" s="6" customFormat="1" ht="21.95" customHeight="1" x14ac:dyDescent="0.2">
      <c r="A1136" s="100"/>
      <c r="B1136" s="109" t="s">
        <v>1701</v>
      </c>
      <c r="C1136" s="102" t="s">
        <v>1151</v>
      </c>
      <c r="D1136" s="103">
        <f t="shared" ref="D1136:W1136" si="1630">SUM(D1100:D1134)</f>
        <v>12443175562</v>
      </c>
      <c r="E1136" s="103">
        <f t="shared" si="1630"/>
        <v>0</v>
      </c>
      <c r="F1136" s="103">
        <f t="shared" si="1630"/>
        <v>0</v>
      </c>
      <c r="G1136" s="103">
        <f t="shared" si="1630"/>
        <v>0</v>
      </c>
      <c r="H1136" s="103">
        <f t="shared" si="1630"/>
        <v>0</v>
      </c>
      <c r="I1136" s="103">
        <f t="shared" si="1630"/>
        <v>0</v>
      </c>
      <c r="J1136" s="103">
        <f t="shared" si="1630"/>
        <v>12443175562</v>
      </c>
      <c r="K1136" s="103">
        <f t="shared" si="1630"/>
        <v>0</v>
      </c>
      <c r="L1136" s="103">
        <f t="shared" si="1630"/>
        <v>0</v>
      </c>
      <c r="M1136" s="103">
        <f t="shared" si="1630"/>
        <v>3327090647</v>
      </c>
      <c r="N1136" s="103">
        <f t="shared" si="1630"/>
        <v>0</v>
      </c>
      <c r="O1136" s="103">
        <f t="shared" si="1630"/>
        <v>0</v>
      </c>
      <c r="P1136" s="103">
        <f t="shared" si="1630"/>
        <v>3321090647</v>
      </c>
      <c r="Q1136" s="103">
        <f t="shared" si="1630"/>
        <v>52798332</v>
      </c>
      <c r="R1136" s="103">
        <f t="shared" si="1630"/>
        <v>14610000</v>
      </c>
      <c r="S1136" s="103">
        <f t="shared" si="1630"/>
        <v>38188332</v>
      </c>
      <c r="T1136" s="103">
        <f t="shared" si="1630"/>
        <v>38188332</v>
      </c>
      <c r="U1136" s="103">
        <f t="shared" si="1630"/>
        <v>9116084915</v>
      </c>
      <c r="V1136" s="103">
        <f t="shared" si="1630"/>
        <v>6000000</v>
      </c>
      <c r="W1136" s="103">
        <f t="shared" si="1630"/>
        <v>3268292315</v>
      </c>
      <c r="X1136" s="115">
        <f>P1136/J1136</f>
        <v>0.26690056975023496</v>
      </c>
    </row>
    <row r="1137" spans="1:24" s="6" customFormat="1" ht="15.75" customHeight="1" x14ac:dyDescent="0.2">
      <c r="A1137" s="70"/>
      <c r="B1137" s="71"/>
      <c r="C1137" s="64"/>
      <c r="D1137" s="107"/>
      <c r="E1137" s="107"/>
      <c r="F1137" s="107"/>
      <c r="G1137" s="107"/>
      <c r="H1137" s="107"/>
      <c r="I1137" s="107"/>
      <c r="J1137" s="107"/>
      <c r="K1137" s="107"/>
      <c r="L1137" s="107"/>
      <c r="M1137" s="107"/>
      <c r="N1137" s="107"/>
      <c r="O1137" s="107"/>
      <c r="P1137" s="107"/>
      <c r="Q1137" s="107"/>
      <c r="R1137" s="107"/>
      <c r="S1137" s="107"/>
      <c r="T1137" s="107"/>
      <c r="U1137" s="107"/>
      <c r="V1137" s="107"/>
      <c r="W1137" s="107"/>
      <c r="X1137" s="107"/>
    </row>
    <row r="1138" spans="1:24" s="6" customFormat="1" ht="21.95" customHeight="1" x14ac:dyDescent="0.2">
      <c r="A1138" s="100"/>
      <c r="B1138" s="102" t="s">
        <v>1152</v>
      </c>
      <c r="C1138" s="104"/>
      <c r="D1138" s="105"/>
      <c r="E1138" s="105"/>
      <c r="F1138" s="105"/>
      <c r="G1138" s="105"/>
      <c r="H1138" s="105"/>
      <c r="I1138" s="105"/>
      <c r="J1138" s="105"/>
      <c r="K1138" s="105"/>
      <c r="L1138" s="105"/>
      <c r="M1138" s="105"/>
      <c r="N1138" s="105"/>
      <c r="O1138" s="105"/>
      <c r="P1138" s="105"/>
      <c r="Q1138" s="105"/>
      <c r="R1138" s="105"/>
      <c r="S1138" s="105"/>
      <c r="T1138" s="105"/>
      <c r="U1138" s="105"/>
      <c r="V1138" s="105"/>
      <c r="W1138" s="105"/>
      <c r="X1138" s="105"/>
    </row>
    <row r="1139" spans="1:24" ht="15" customHeight="1" x14ac:dyDescent="0.2">
      <c r="A1139" s="61"/>
      <c r="B1139" s="60" t="s">
        <v>33</v>
      </c>
      <c r="C1139" s="54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  <c r="W1139" s="21"/>
      <c r="X1139" s="21"/>
    </row>
    <row r="1140" spans="1:24" ht="15" customHeight="1" x14ac:dyDescent="0.2">
      <c r="A1140" s="61"/>
      <c r="B1140" s="60" t="s">
        <v>270</v>
      </c>
      <c r="C1140" s="54"/>
      <c r="D1140" s="21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</row>
    <row r="1141" spans="1:24" ht="64.5" customHeight="1" x14ac:dyDescent="0.2">
      <c r="A1141" s="59" t="s">
        <v>272</v>
      </c>
      <c r="B1141" s="60" t="s">
        <v>1153</v>
      </c>
      <c r="C1141" s="54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  <c r="X1141" s="21"/>
    </row>
    <row r="1142" spans="1:24" ht="51" customHeight="1" x14ac:dyDescent="0.2">
      <c r="A1142" s="61" t="s">
        <v>1154</v>
      </c>
      <c r="B1142" s="62" t="s">
        <v>1155</v>
      </c>
      <c r="C1142" s="62" t="s">
        <v>48</v>
      </c>
      <c r="D1142" s="21">
        <v>12000000</v>
      </c>
      <c r="E1142" s="21">
        <v>0</v>
      </c>
      <c r="F1142" s="21">
        <v>0</v>
      </c>
      <c r="G1142" s="21">
        <v>0</v>
      </c>
      <c r="H1142" s="21">
        <v>0</v>
      </c>
      <c r="I1142" s="21">
        <v>0</v>
      </c>
      <c r="J1142" s="21">
        <v>12000000</v>
      </c>
      <c r="K1142" s="21">
        <v>0</v>
      </c>
      <c r="L1142" s="21">
        <v>2000000</v>
      </c>
      <c r="M1142" s="21">
        <v>2000000</v>
      </c>
      <c r="N1142" s="21">
        <v>0</v>
      </c>
      <c r="O1142" s="21">
        <v>2000000</v>
      </c>
      <c r="P1142" s="21">
        <v>2000000</v>
      </c>
      <c r="Q1142" s="76">
        <f t="shared" ref="Q1142" si="1631">R1142+T1142</f>
        <v>2000000</v>
      </c>
      <c r="R1142" s="21">
        <v>0</v>
      </c>
      <c r="S1142" s="21">
        <v>2000000</v>
      </c>
      <c r="T1142" s="21">
        <v>2000000</v>
      </c>
      <c r="U1142" s="21">
        <f t="shared" ref="U1142" si="1632">J1142-M1142</f>
        <v>10000000</v>
      </c>
      <c r="V1142" s="22">
        <f t="shared" ref="V1142" si="1633">M1142-P1142</f>
        <v>0</v>
      </c>
      <c r="W1142" s="21">
        <f t="shared" ref="W1142" si="1634">P1142-Q1142</f>
        <v>0</v>
      </c>
      <c r="X1142" s="127">
        <f t="shared" ref="X1142" si="1635">P1142/J1142</f>
        <v>0.16666666666666666</v>
      </c>
    </row>
    <row r="1143" spans="1:24" ht="51" customHeight="1" x14ac:dyDescent="0.2">
      <c r="A1143" s="59" t="s">
        <v>272</v>
      </c>
      <c r="B1143" s="60" t="s">
        <v>1156</v>
      </c>
      <c r="C1143" s="54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  <c r="W1143" s="21"/>
      <c r="X1143" s="21"/>
    </row>
    <row r="1144" spans="1:24" ht="51" customHeight="1" x14ac:dyDescent="0.2">
      <c r="A1144" s="61" t="s">
        <v>1157</v>
      </c>
      <c r="B1144" s="62" t="s">
        <v>1158</v>
      </c>
      <c r="C1144" s="62" t="s">
        <v>48</v>
      </c>
      <c r="D1144" s="21">
        <v>12579822</v>
      </c>
      <c r="E1144" s="21">
        <v>0</v>
      </c>
      <c r="F1144" s="21">
        <v>0</v>
      </c>
      <c r="G1144" s="21">
        <v>0</v>
      </c>
      <c r="H1144" s="21">
        <v>0</v>
      </c>
      <c r="I1144" s="21">
        <v>0</v>
      </c>
      <c r="J1144" s="21">
        <v>12579822</v>
      </c>
      <c r="K1144" s="21">
        <v>0</v>
      </c>
      <c r="L1144" s="21">
        <v>2096638</v>
      </c>
      <c r="M1144" s="21">
        <v>2096638</v>
      </c>
      <c r="N1144" s="21">
        <v>0</v>
      </c>
      <c r="O1144" s="21">
        <v>2096638</v>
      </c>
      <c r="P1144" s="21">
        <v>2096638</v>
      </c>
      <c r="Q1144" s="76">
        <f t="shared" ref="Q1144" si="1636">R1144+T1144</f>
        <v>2096638</v>
      </c>
      <c r="R1144" s="21">
        <v>0</v>
      </c>
      <c r="S1144" s="21">
        <v>2096638</v>
      </c>
      <c r="T1144" s="21">
        <v>2096638</v>
      </c>
      <c r="U1144" s="21">
        <f t="shared" ref="U1144" si="1637">J1144-M1144</f>
        <v>10483184</v>
      </c>
      <c r="V1144" s="22">
        <f t="shared" ref="V1144" si="1638">M1144-P1144</f>
        <v>0</v>
      </c>
      <c r="W1144" s="21">
        <f t="shared" ref="W1144" si="1639">P1144-Q1144</f>
        <v>0</v>
      </c>
      <c r="X1144" s="127">
        <f t="shared" ref="X1144" si="1640">P1144/J1144</f>
        <v>0.16666674615904739</v>
      </c>
    </row>
    <row r="1145" spans="1:24" ht="51" customHeight="1" x14ac:dyDescent="0.2">
      <c r="A1145" s="59" t="s">
        <v>272</v>
      </c>
      <c r="B1145" s="60" t="s">
        <v>1159</v>
      </c>
      <c r="C1145" s="54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  <c r="W1145" s="21"/>
      <c r="X1145" s="21"/>
    </row>
    <row r="1146" spans="1:24" ht="51" customHeight="1" x14ac:dyDescent="0.2">
      <c r="A1146" s="61" t="s">
        <v>1160</v>
      </c>
      <c r="B1146" s="62" t="s">
        <v>1161</v>
      </c>
      <c r="C1146" s="62" t="s">
        <v>312</v>
      </c>
      <c r="D1146" s="21">
        <v>25248359</v>
      </c>
      <c r="E1146" s="21">
        <v>0</v>
      </c>
      <c r="F1146" s="21">
        <v>0</v>
      </c>
      <c r="G1146" s="21">
        <v>0</v>
      </c>
      <c r="H1146" s="21">
        <v>0</v>
      </c>
      <c r="I1146" s="21">
        <v>0</v>
      </c>
      <c r="J1146" s="21">
        <v>25248359</v>
      </c>
      <c r="K1146" s="21">
        <v>0</v>
      </c>
      <c r="L1146" s="21">
        <v>0</v>
      </c>
      <c r="M1146" s="21">
        <v>0</v>
      </c>
      <c r="N1146" s="21">
        <v>0</v>
      </c>
      <c r="O1146" s="21">
        <v>0</v>
      </c>
      <c r="P1146" s="21">
        <v>0</v>
      </c>
      <c r="Q1146" s="76">
        <f t="shared" ref="Q1146" si="1641">R1146+T1146</f>
        <v>0</v>
      </c>
      <c r="R1146" s="21">
        <v>0</v>
      </c>
      <c r="S1146" s="21">
        <v>0</v>
      </c>
      <c r="T1146" s="21">
        <v>0</v>
      </c>
      <c r="U1146" s="21">
        <f t="shared" ref="U1146" si="1642">J1146-M1146</f>
        <v>25248359</v>
      </c>
      <c r="V1146" s="22">
        <f t="shared" ref="V1146" si="1643">M1146-P1146</f>
        <v>0</v>
      </c>
      <c r="W1146" s="21">
        <f t="shared" ref="W1146" si="1644">P1146-Q1146</f>
        <v>0</v>
      </c>
      <c r="X1146" s="127">
        <f t="shared" ref="X1146" si="1645">P1146/J1146</f>
        <v>0</v>
      </c>
    </row>
    <row r="1147" spans="1:24" ht="69" customHeight="1" x14ac:dyDescent="0.2">
      <c r="A1147" s="59" t="s">
        <v>272</v>
      </c>
      <c r="B1147" s="60" t="s">
        <v>1162</v>
      </c>
      <c r="C1147" s="54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  <c r="R1147" s="21"/>
      <c r="S1147" s="21"/>
      <c r="T1147" s="21"/>
      <c r="U1147" s="21"/>
      <c r="V1147" s="21"/>
      <c r="W1147" s="21"/>
      <c r="X1147" s="21"/>
    </row>
    <row r="1148" spans="1:24" ht="51" customHeight="1" x14ac:dyDescent="0.2">
      <c r="A1148" s="61" t="s">
        <v>1163</v>
      </c>
      <c r="B1148" s="62" t="s">
        <v>1164</v>
      </c>
      <c r="C1148" s="62" t="s">
        <v>336</v>
      </c>
      <c r="D1148" s="21">
        <v>13124460</v>
      </c>
      <c r="E1148" s="21">
        <v>0</v>
      </c>
      <c r="F1148" s="21">
        <v>0</v>
      </c>
      <c r="G1148" s="21">
        <v>0</v>
      </c>
      <c r="H1148" s="21">
        <v>0</v>
      </c>
      <c r="I1148" s="21">
        <v>0</v>
      </c>
      <c r="J1148" s="21">
        <v>13124460</v>
      </c>
      <c r="K1148" s="21">
        <v>0</v>
      </c>
      <c r="L1148" s="21">
        <v>2187410</v>
      </c>
      <c r="M1148" s="21">
        <v>2187410</v>
      </c>
      <c r="N1148" s="21">
        <v>0</v>
      </c>
      <c r="O1148" s="21">
        <v>2187410</v>
      </c>
      <c r="P1148" s="21">
        <v>2187410</v>
      </c>
      <c r="Q1148" s="76">
        <f t="shared" ref="Q1148" si="1646">R1148+T1148</f>
        <v>2187410</v>
      </c>
      <c r="R1148" s="21">
        <v>1093705</v>
      </c>
      <c r="S1148" s="21">
        <v>1093705</v>
      </c>
      <c r="T1148" s="21">
        <v>1093705</v>
      </c>
      <c r="U1148" s="21">
        <f t="shared" ref="U1148" si="1647">J1148-M1148</f>
        <v>10937050</v>
      </c>
      <c r="V1148" s="22">
        <f t="shared" ref="V1148" si="1648">M1148-P1148</f>
        <v>0</v>
      </c>
      <c r="W1148" s="21">
        <f t="shared" ref="W1148" si="1649">P1148-Q1148</f>
        <v>0</v>
      </c>
      <c r="X1148" s="127">
        <f t="shared" ref="X1148" si="1650">P1148/J1148</f>
        <v>0.16666666666666666</v>
      </c>
    </row>
    <row r="1149" spans="1:24" ht="51" customHeight="1" x14ac:dyDescent="0.2">
      <c r="A1149" s="59" t="s">
        <v>272</v>
      </c>
      <c r="B1149" s="60" t="s">
        <v>1165</v>
      </c>
      <c r="C1149" s="54"/>
      <c r="D1149" s="21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  <c r="W1149" s="21"/>
      <c r="X1149" s="21"/>
    </row>
    <row r="1150" spans="1:24" ht="51" customHeight="1" x14ac:dyDescent="0.2">
      <c r="A1150" s="61" t="s">
        <v>1166</v>
      </c>
      <c r="B1150" s="62" t="s">
        <v>1167</v>
      </c>
      <c r="C1150" s="62" t="s">
        <v>48</v>
      </c>
      <c r="D1150" s="21">
        <v>211325859</v>
      </c>
      <c r="E1150" s="21">
        <v>0</v>
      </c>
      <c r="F1150" s="21">
        <v>0</v>
      </c>
      <c r="G1150" s="21">
        <v>0</v>
      </c>
      <c r="H1150" s="21">
        <v>0</v>
      </c>
      <c r="I1150" s="21">
        <v>0</v>
      </c>
      <c r="J1150" s="21">
        <v>211325859</v>
      </c>
      <c r="K1150" s="21">
        <v>0</v>
      </c>
      <c r="L1150" s="21">
        <v>35220976</v>
      </c>
      <c r="M1150" s="21">
        <v>35220976</v>
      </c>
      <c r="N1150" s="21">
        <v>0</v>
      </c>
      <c r="O1150" s="21">
        <v>35220976</v>
      </c>
      <c r="P1150" s="21">
        <v>35220976</v>
      </c>
      <c r="Q1150" s="76">
        <f t="shared" ref="Q1150" si="1651">R1150+T1150</f>
        <v>35220976</v>
      </c>
      <c r="R1150" s="21">
        <v>0</v>
      </c>
      <c r="S1150" s="21">
        <v>35220976</v>
      </c>
      <c r="T1150" s="21">
        <v>35220976</v>
      </c>
      <c r="U1150" s="21">
        <f t="shared" ref="U1150" si="1652">J1150-M1150</f>
        <v>176104883</v>
      </c>
      <c r="V1150" s="22">
        <f t="shared" ref="V1150" si="1653">M1150-P1150</f>
        <v>0</v>
      </c>
      <c r="W1150" s="21">
        <f t="shared" ref="W1150" si="1654">P1150-Q1150</f>
        <v>0</v>
      </c>
      <c r="X1150" s="127">
        <f t="shared" ref="X1150" si="1655">P1150/J1150</f>
        <v>0.16666666430065238</v>
      </c>
    </row>
    <row r="1151" spans="1:24" ht="51" customHeight="1" x14ac:dyDescent="0.2">
      <c r="A1151" s="59" t="s">
        <v>272</v>
      </c>
      <c r="B1151" s="60" t="s">
        <v>1168</v>
      </c>
      <c r="C1151" s="54"/>
      <c r="D1151" s="21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  <c r="W1151" s="21"/>
      <c r="X1151" s="21"/>
    </row>
    <row r="1152" spans="1:24" ht="51" customHeight="1" x14ac:dyDescent="0.2">
      <c r="A1152" s="61" t="s">
        <v>1169</v>
      </c>
      <c r="B1152" s="62" t="s">
        <v>1170</v>
      </c>
      <c r="C1152" s="62" t="s">
        <v>48</v>
      </c>
      <c r="D1152" s="21">
        <v>7704682</v>
      </c>
      <c r="E1152" s="21">
        <v>0</v>
      </c>
      <c r="F1152" s="21">
        <v>0</v>
      </c>
      <c r="G1152" s="21">
        <v>0</v>
      </c>
      <c r="H1152" s="21">
        <v>0</v>
      </c>
      <c r="I1152" s="21">
        <v>0</v>
      </c>
      <c r="J1152" s="21">
        <v>7704682</v>
      </c>
      <c r="K1152" s="21">
        <v>0</v>
      </c>
      <c r="L1152" s="21">
        <v>1284114</v>
      </c>
      <c r="M1152" s="21">
        <v>1284114</v>
      </c>
      <c r="N1152" s="21">
        <v>0</v>
      </c>
      <c r="O1152" s="21">
        <v>1284114</v>
      </c>
      <c r="P1152" s="21">
        <v>1284114</v>
      </c>
      <c r="Q1152" s="76">
        <f t="shared" ref="Q1152:Q1153" si="1656">R1152+T1152</f>
        <v>1284114</v>
      </c>
      <c r="R1152" s="21">
        <v>0</v>
      </c>
      <c r="S1152" s="21">
        <v>1284114</v>
      </c>
      <c r="T1152" s="21">
        <v>1284114</v>
      </c>
      <c r="U1152" s="21">
        <f t="shared" ref="U1152" si="1657">J1152-M1152</f>
        <v>6420568</v>
      </c>
      <c r="V1152" s="22">
        <f t="shared" ref="V1152" si="1658">M1152-P1152</f>
        <v>0</v>
      </c>
      <c r="W1152" s="21">
        <f t="shared" ref="W1152" si="1659">P1152-Q1152</f>
        <v>0</v>
      </c>
      <c r="X1152" s="127">
        <f t="shared" ref="X1152" si="1660">P1152/J1152</f>
        <v>0.16666670993040336</v>
      </c>
    </row>
    <row r="1153" spans="1:24" ht="51" customHeight="1" x14ac:dyDescent="0.2">
      <c r="A1153" s="61" t="s">
        <v>1171</v>
      </c>
      <c r="B1153" s="62" t="s">
        <v>1172</v>
      </c>
      <c r="C1153" s="62" t="s">
        <v>336</v>
      </c>
      <c r="D1153" s="21">
        <v>120995318</v>
      </c>
      <c r="E1153" s="21">
        <v>0</v>
      </c>
      <c r="F1153" s="21">
        <v>0</v>
      </c>
      <c r="G1153" s="21">
        <v>0</v>
      </c>
      <c r="H1153" s="21">
        <v>0</v>
      </c>
      <c r="I1153" s="21">
        <v>0</v>
      </c>
      <c r="J1153" s="21">
        <v>120995318</v>
      </c>
      <c r="K1153" s="21">
        <v>0</v>
      </c>
      <c r="L1153" s="21">
        <v>20165886</v>
      </c>
      <c r="M1153" s="21">
        <v>20165886</v>
      </c>
      <c r="N1153" s="21">
        <v>0</v>
      </c>
      <c r="O1153" s="21">
        <v>20165886</v>
      </c>
      <c r="P1153" s="21">
        <v>20165886</v>
      </c>
      <c r="Q1153" s="76">
        <f t="shared" si="1656"/>
        <v>20165886</v>
      </c>
      <c r="R1153" s="21">
        <v>10082943</v>
      </c>
      <c r="S1153" s="21">
        <v>10082943</v>
      </c>
      <c r="T1153" s="21">
        <v>10082943</v>
      </c>
      <c r="U1153" s="21">
        <f t="shared" ref="U1153" si="1661">J1153-M1153</f>
        <v>100829432</v>
      </c>
      <c r="V1153" s="22">
        <f t="shared" ref="V1153" si="1662">M1153-P1153</f>
        <v>0</v>
      </c>
      <c r="W1153" s="21">
        <f t="shared" ref="W1153" si="1663">P1153-Q1153</f>
        <v>0</v>
      </c>
      <c r="X1153" s="127">
        <f t="shared" ref="X1153" si="1664">P1153/J1153</f>
        <v>0.16666666391173912</v>
      </c>
    </row>
    <row r="1154" spans="1:24" ht="51" customHeight="1" x14ac:dyDescent="0.2">
      <c r="A1154" s="59" t="s">
        <v>272</v>
      </c>
      <c r="B1154" s="60" t="s">
        <v>1173</v>
      </c>
      <c r="C1154" s="54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</row>
    <row r="1155" spans="1:24" ht="51" customHeight="1" x14ac:dyDescent="0.2">
      <c r="A1155" s="61" t="s">
        <v>1174</v>
      </c>
      <c r="B1155" s="62" t="s">
        <v>1175</v>
      </c>
      <c r="C1155" s="62" t="s">
        <v>46</v>
      </c>
      <c r="D1155" s="21">
        <v>22000000</v>
      </c>
      <c r="E1155" s="21">
        <v>0</v>
      </c>
      <c r="F1155" s="21">
        <v>0</v>
      </c>
      <c r="G1155" s="21">
        <v>0</v>
      </c>
      <c r="H1155" s="21">
        <v>0</v>
      </c>
      <c r="I1155" s="21">
        <v>0</v>
      </c>
      <c r="J1155" s="21">
        <v>22000000</v>
      </c>
      <c r="K1155" s="21">
        <v>0</v>
      </c>
      <c r="L1155" s="21">
        <v>3666666</v>
      </c>
      <c r="M1155" s="21">
        <v>3666666</v>
      </c>
      <c r="N1155" s="21">
        <v>0</v>
      </c>
      <c r="O1155" s="21">
        <v>3666666</v>
      </c>
      <c r="P1155" s="21">
        <v>3666666</v>
      </c>
      <c r="Q1155" s="76">
        <f t="shared" ref="Q1155" si="1665">R1155+T1155</f>
        <v>3666666</v>
      </c>
      <c r="R1155" s="21">
        <v>0</v>
      </c>
      <c r="S1155" s="21">
        <v>3666666</v>
      </c>
      <c r="T1155" s="21">
        <v>3666666</v>
      </c>
      <c r="U1155" s="21">
        <f t="shared" ref="U1155" si="1666">J1155-M1155</f>
        <v>18333334</v>
      </c>
      <c r="V1155" s="22">
        <f t="shared" ref="V1155" si="1667">M1155-P1155</f>
        <v>0</v>
      </c>
      <c r="W1155" s="21">
        <f t="shared" ref="W1155" si="1668">P1155-Q1155</f>
        <v>0</v>
      </c>
      <c r="X1155" s="127">
        <f t="shared" ref="X1155" si="1669">P1155/J1155</f>
        <v>0.16666663636363635</v>
      </c>
    </row>
    <row r="1156" spans="1:24" ht="51" customHeight="1" x14ac:dyDescent="0.2">
      <c r="A1156" s="59" t="s">
        <v>272</v>
      </c>
      <c r="B1156" s="60" t="s">
        <v>1176</v>
      </c>
      <c r="C1156" s="54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</row>
    <row r="1157" spans="1:24" ht="51" customHeight="1" x14ac:dyDescent="0.2">
      <c r="A1157" s="61" t="s">
        <v>1177</v>
      </c>
      <c r="B1157" s="62" t="s">
        <v>1167</v>
      </c>
      <c r="C1157" s="62" t="s">
        <v>48</v>
      </c>
      <c r="D1157" s="21">
        <v>14070375</v>
      </c>
      <c r="E1157" s="21">
        <v>0</v>
      </c>
      <c r="F1157" s="21">
        <v>0</v>
      </c>
      <c r="G1157" s="21">
        <v>0</v>
      </c>
      <c r="H1157" s="21">
        <v>0</v>
      </c>
      <c r="I1157" s="21">
        <v>0</v>
      </c>
      <c r="J1157" s="21">
        <v>14070375</v>
      </c>
      <c r="K1157" s="21">
        <v>0</v>
      </c>
      <c r="L1157" s="21">
        <v>2345062</v>
      </c>
      <c r="M1157" s="21">
        <v>2345062</v>
      </c>
      <c r="N1157" s="21">
        <v>0</v>
      </c>
      <c r="O1157" s="21">
        <v>2345062</v>
      </c>
      <c r="P1157" s="21">
        <v>2345062</v>
      </c>
      <c r="Q1157" s="76">
        <f t="shared" ref="Q1157" si="1670">R1157+T1157</f>
        <v>2345062</v>
      </c>
      <c r="R1157" s="21">
        <v>0</v>
      </c>
      <c r="S1157" s="21">
        <v>2345062</v>
      </c>
      <c r="T1157" s="21">
        <v>2345062</v>
      </c>
      <c r="U1157" s="21">
        <f t="shared" ref="U1157" si="1671">J1157-M1157</f>
        <v>11725313</v>
      </c>
      <c r="V1157" s="22">
        <f t="shared" ref="V1157" si="1672">M1157-P1157</f>
        <v>0</v>
      </c>
      <c r="W1157" s="21">
        <f t="shared" ref="W1157" si="1673">P1157-Q1157</f>
        <v>0</v>
      </c>
      <c r="X1157" s="127">
        <f t="shared" ref="X1157" si="1674">P1157/J1157</f>
        <v>0.16666663113101107</v>
      </c>
    </row>
    <row r="1158" spans="1:24" ht="51" customHeight="1" x14ac:dyDescent="0.2">
      <c r="A1158" s="59" t="s">
        <v>272</v>
      </c>
      <c r="B1158" s="60" t="s">
        <v>1178</v>
      </c>
      <c r="C1158" s="54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</row>
    <row r="1159" spans="1:24" ht="51" customHeight="1" x14ac:dyDescent="0.2">
      <c r="A1159" s="61" t="s">
        <v>1179</v>
      </c>
      <c r="B1159" s="62" t="s">
        <v>1167</v>
      </c>
      <c r="C1159" s="62" t="s">
        <v>48</v>
      </c>
      <c r="D1159" s="21">
        <v>973343348</v>
      </c>
      <c r="E1159" s="21">
        <v>0</v>
      </c>
      <c r="F1159" s="21">
        <v>0</v>
      </c>
      <c r="G1159" s="21">
        <v>0</v>
      </c>
      <c r="H1159" s="21">
        <v>0</v>
      </c>
      <c r="I1159" s="21">
        <v>0</v>
      </c>
      <c r="J1159" s="21">
        <v>973343348</v>
      </c>
      <c r="K1159" s="21">
        <v>0</v>
      </c>
      <c r="L1159" s="21">
        <v>162223892</v>
      </c>
      <c r="M1159" s="21">
        <v>162223892</v>
      </c>
      <c r="N1159" s="21">
        <v>0</v>
      </c>
      <c r="O1159" s="21">
        <v>162223892</v>
      </c>
      <c r="P1159" s="21">
        <v>162223892</v>
      </c>
      <c r="Q1159" s="76">
        <f t="shared" ref="Q1159" si="1675">R1159+T1159</f>
        <v>162223892</v>
      </c>
      <c r="R1159" s="21">
        <v>0</v>
      </c>
      <c r="S1159" s="21">
        <v>162223892</v>
      </c>
      <c r="T1159" s="21">
        <v>162223892</v>
      </c>
      <c r="U1159" s="21">
        <f t="shared" ref="U1159" si="1676">J1159-M1159</f>
        <v>811119456</v>
      </c>
      <c r="V1159" s="22">
        <f t="shared" ref="V1159" si="1677">M1159-P1159</f>
        <v>0</v>
      </c>
      <c r="W1159" s="21">
        <f t="shared" ref="W1159" si="1678">P1159-Q1159</f>
        <v>0</v>
      </c>
      <c r="X1159" s="127">
        <f t="shared" ref="X1159" si="1679">P1159/J1159</f>
        <v>0.16666666735159114</v>
      </c>
    </row>
    <row r="1160" spans="1:24" ht="51" customHeight="1" x14ac:dyDescent="0.2">
      <c r="A1160" s="59" t="s">
        <v>272</v>
      </c>
      <c r="B1160" s="60" t="s">
        <v>1180</v>
      </c>
      <c r="C1160" s="54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</row>
    <row r="1161" spans="1:24" ht="51" customHeight="1" x14ac:dyDescent="0.2">
      <c r="A1161" s="61" t="s">
        <v>1181</v>
      </c>
      <c r="B1161" s="62" t="s">
        <v>1167</v>
      </c>
      <c r="C1161" s="62" t="s">
        <v>48</v>
      </c>
      <c r="D1161" s="21">
        <v>528000000</v>
      </c>
      <c r="E1161" s="21">
        <v>0</v>
      </c>
      <c r="F1161" s="21">
        <v>0</v>
      </c>
      <c r="G1161" s="21">
        <v>0</v>
      </c>
      <c r="H1161" s="21">
        <v>0</v>
      </c>
      <c r="I1161" s="21">
        <v>0</v>
      </c>
      <c r="J1161" s="21">
        <v>528000000</v>
      </c>
      <c r="K1161" s="21">
        <v>0</v>
      </c>
      <c r="L1161" s="21">
        <v>88000000</v>
      </c>
      <c r="M1161" s="21">
        <v>88000000</v>
      </c>
      <c r="N1161" s="21">
        <v>0</v>
      </c>
      <c r="O1161" s="21">
        <v>88000000</v>
      </c>
      <c r="P1161" s="21">
        <v>88000000</v>
      </c>
      <c r="Q1161" s="76">
        <f t="shared" ref="Q1161" si="1680">R1161+T1161</f>
        <v>88000000</v>
      </c>
      <c r="R1161" s="21">
        <v>0</v>
      </c>
      <c r="S1161" s="21">
        <v>88000000</v>
      </c>
      <c r="T1161" s="21">
        <v>88000000</v>
      </c>
      <c r="U1161" s="21">
        <f t="shared" ref="U1161" si="1681">J1161-M1161</f>
        <v>440000000</v>
      </c>
      <c r="V1161" s="22">
        <f t="shared" ref="V1161" si="1682">M1161-P1161</f>
        <v>0</v>
      </c>
      <c r="W1161" s="21">
        <f t="shared" ref="W1161" si="1683">P1161-Q1161</f>
        <v>0</v>
      </c>
      <c r="X1161" s="127">
        <f t="shared" ref="X1161" si="1684">P1161/J1161</f>
        <v>0.16666666666666666</v>
      </c>
    </row>
    <row r="1162" spans="1:24" ht="41.25" customHeight="1" x14ac:dyDescent="0.2">
      <c r="A1162" s="59" t="s">
        <v>272</v>
      </c>
      <c r="B1162" s="60" t="s">
        <v>1182</v>
      </c>
      <c r="C1162" s="54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</row>
    <row r="1163" spans="1:24" ht="51" customHeight="1" x14ac:dyDescent="0.2">
      <c r="A1163" s="61" t="s">
        <v>1183</v>
      </c>
      <c r="B1163" s="62" t="s">
        <v>1184</v>
      </c>
      <c r="C1163" s="62" t="s">
        <v>48</v>
      </c>
      <c r="D1163" s="21">
        <v>36000000</v>
      </c>
      <c r="E1163" s="21">
        <v>0</v>
      </c>
      <c r="F1163" s="21">
        <v>0</v>
      </c>
      <c r="G1163" s="21">
        <v>0</v>
      </c>
      <c r="H1163" s="21">
        <v>0</v>
      </c>
      <c r="I1163" s="21">
        <v>0</v>
      </c>
      <c r="J1163" s="21">
        <v>36000000</v>
      </c>
      <c r="K1163" s="21">
        <v>0</v>
      </c>
      <c r="L1163" s="21">
        <v>6000000</v>
      </c>
      <c r="M1163" s="21">
        <v>6000000</v>
      </c>
      <c r="N1163" s="21">
        <v>0</v>
      </c>
      <c r="O1163" s="21">
        <v>6000000</v>
      </c>
      <c r="P1163" s="21">
        <v>6000000</v>
      </c>
      <c r="Q1163" s="76">
        <f t="shared" ref="Q1163" si="1685">R1163+T1163</f>
        <v>6000000</v>
      </c>
      <c r="R1163" s="21">
        <v>0</v>
      </c>
      <c r="S1163" s="21">
        <v>6000000</v>
      </c>
      <c r="T1163" s="21">
        <v>6000000</v>
      </c>
      <c r="U1163" s="21">
        <f t="shared" ref="U1163" si="1686">J1163-M1163</f>
        <v>30000000</v>
      </c>
      <c r="V1163" s="22">
        <f t="shared" ref="V1163" si="1687">M1163-P1163</f>
        <v>0</v>
      </c>
      <c r="W1163" s="21">
        <f t="shared" ref="W1163" si="1688">P1163-Q1163</f>
        <v>0</v>
      </c>
      <c r="X1163" s="127">
        <f t="shared" ref="X1163" si="1689">P1163/J1163</f>
        <v>0.16666666666666666</v>
      </c>
    </row>
    <row r="1164" spans="1:24" ht="51" customHeight="1" x14ac:dyDescent="0.2">
      <c r="A1164" s="59" t="s">
        <v>272</v>
      </c>
      <c r="B1164" s="60" t="s">
        <v>1185</v>
      </c>
      <c r="C1164" s="54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</row>
    <row r="1165" spans="1:24" ht="51" customHeight="1" x14ac:dyDescent="0.2">
      <c r="A1165" s="61" t="s">
        <v>1186</v>
      </c>
      <c r="B1165" s="62" t="s">
        <v>1170</v>
      </c>
      <c r="C1165" s="62" t="s">
        <v>48</v>
      </c>
      <c r="D1165" s="21">
        <v>20900268</v>
      </c>
      <c r="E1165" s="21">
        <v>0</v>
      </c>
      <c r="F1165" s="21">
        <v>0</v>
      </c>
      <c r="G1165" s="21">
        <v>0</v>
      </c>
      <c r="H1165" s="21">
        <v>0</v>
      </c>
      <c r="I1165" s="21">
        <v>0</v>
      </c>
      <c r="J1165" s="21">
        <v>20900268</v>
      </c>
      <c r="K1165" s="21">
        <v>0</v>
      </c>
      <c r="L1165" s="21">
        <v>3483378</v>
      </c>
      <c r="M1165" s="21">
        <v>3483378</v>
      </c>
      <c r="N1165" s="21">
        <v>0</v>
      </c>
      <c r="O1165" s="21">
        <v>3483378</v>
      </c>
      <c r="P1165" s="21">
        <v>3483378</v>
      </c>
      <c r="Q1165" s="76">
        <f t="shared" ref="Q1165" si="1690">R1165+T1165</f>
        <v>3483378</v>
      </c>
      <c r="R1165" s="21">
        <v>0</v>
      </c>
      <c r="S1165" s="21">
        <v>3483378</v>
      </c>
      <c r="T1165" s="21">
        <v>3483378</v>
      </c>
      <c r="U1165" s="21">
        <f t="shared" ref="U1165" si="1691">J1165-M1165</f>
        <v>17416890</v>
      </c>
      <c r="V1165" s="22">
        <f t="shared" ref="V1165" si="1692">M1165-P1165</f>
        <v>0</v>
      </c>
      <c r="W1165" s="21">
        <f t="shared" ref="W1165" si="1693">P1165-Q1165</f>
        <v>0</v>
      </c>
      <c r="X1165" s="127">
        <f t="shared" ref="X1165" si="1694">P1165/J1165</f>
        <v>0.16666666666666666</v>
      </c>
    </row>
    <row r="1166" spans="1:24" ht="51" customHeight="1" x14ac:dyDescent="0.2">
      <c r="A1166" s="59" t="s">
        <v>272</v>
      </c>
      <c r="B1166" s="60" t="s">
        <v>1187</v>
      </c>
      <c r="C1166" s="54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</row>
    <row r="1167" spans="1:24" ht="51" customHeight="1" x14ac:dyDescent="0.2">
      <c r="A1167" s="61" t="s">
        <v>1188</v>
      </c>
      <c r="B1167" s="62" t="s">
        <v>1155</v>
      </c>
      <c r="C1167" s="62" t="s">
        <v>48</v>
      </c>
      <c r="D1167" s="21">
        <v>89300000</v>
      </c>
      <c r="E1167" s="21">
        <v>0</v>
      </c>
      <c r="F1167" s="21">
        <v>0</v>
      </c>
      <c r="G1167" s="21">
        <v>0</v>
      </c>
      <c r="H1167" s="21">
        <v>0</v>
      </c>
      <c r="I1167" s="21">
        <v>0</v>
      </c>
      <c r="J1167" s="21">
        <v>89300000</v>
      </c>
      <c r="K1167" s="21">
        <v>0</v>
      </c>
      <c r="L1167" s="21">
        <v>14883334</v>
      </c>
      <c r="M1167" s="21">
        <v>14883334</v>
      </c>
      <c r="N1167" s="21">
        <v>0</v>
      </c>
      <c r="O1167" s="21">
        <v>14883334</v>
      </c>
      <c r="P1167" s="21">
        <v>14883334</v>
      </c>
      <c r="Q1167" s="76">
        <f t="shared" ref="Q1167" si="1695">R1167+T1167</f>
        <v>14883334</v>
      </c>
      <c r="R1167" s="21">
        <v>0</v>
      </c>
      <c r="S1167" s="21">
        <v>14883334</v>
      </c>
      <c r="T1167" s="21">
        <v>14883334</v>
      </c>
      <c r="U1167" s="21">
        <f t="shared" ref="U1167" si="1696">J1167-M1167</f>
        <v>74416666</v>
      </c>
      <c r="V1167" s="22">
        <f t="shared" ref="V1167" si="1697">M1167-P1167</f>
        <v>0</v>
      </c>
      <c r="W1167" s="21">
        <f t="shared" ref="W1167" si="1698">P1167-Q1167</f>
        <v>0</v>
      </c>
      <c r="X1167" s="127">
        <f t="shared" ref="X1167" si="1699">P1167/J1167</f>
        <v>0.16666667413213887</v>
      </c>
    </row>
    <row r="1168" spans="1:24" ht="51" customHeight="1" x14ac:dyDescent="0.2">
      <c r="A1168" s="59" t="s">
        <v>272</v>
      </c>
      <c r="B1168" s="60" t="s">
        <v>1189</v>
      </c>
      <c r="C1168" s="54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</row>
    <row r="1169" spans="1:24" ht="51" customHeight="1" x14ac:dyDescent="0.2">
      <c r="A1169" s="61" t="s">
        <v>1190</v>
      </c>
      <c r="B1169" s="62" t="s">
        <v>1155</v>
      </c>
      <c r="C1169" s="62" t="s">
        <v>48</v>
      </c>
      <c r="D1169" s="21">
        <v>118750000</v>
      </c>
      <c r="E1169" s="21">
        <v>0</v>
      </c>
      <c r="F1169" s="21">
        <v>0</v>
      </c>
      <c r="G1169" s="21">
        <v>0</v>
      </c>
      <c r="H1169" s="21">
        <v>0</v>
      </c>
      <c r="I1169" s="21">
        <v>0</v>
      </c>
      <c r="J1169" s="21">
        <v>118750000</v>
      </c>
      <c r="K1169" s="21">
        <v>0</v>
      </c>
      <c r="L1169" s="21">
        <v>19791666</v>
      </c>
      <c r="M1169" s="21">
        <v>19791666</v>
      </c>
      <c r="N1169" s="21">
        <v>0</v>
      </c>
      <c r="O1169" s="21">
        <v>19791666</v>
      </c>
      <c r="P1169" s="21">
        <v>19791666</v>
      </c>
      <c r="Q1169" s="76">
        <f t="shared" ref="Q1169" si="1700">R1169+T1169</f>
        <v>19791666</v>
      </c>
      <c r="R1169" s="21">
        <v>0</v>
      </c>
      <c r="S1169" s="21">
        <v>19791666</v>
      </c>
      <c r="T1169" s="21">
        <v>19791666</v>
      </c>
      <c r="U1169" s="21">
        <f t="shared" ref="U1169" si="1701">J1169-M1169</f>
        <v>98958334</v>
      </c>
      <c r="V1169" s="22">
        <f t="shared" ref="V1169" si="1702">M1169-P1169</f>
        <v>0</v>
      </c>
      <c r="W1169" s="21">
        <f t="shared" ref="W1169" si="1703">P1169-Q1169</f>
        <v>0</v>
      </c>
      <c r="X1169" s="127">
        <f t="shared" ref="X1169" si="1704">P1169/J1169</f>
        <v>0.16666666105263159</v>
      </c>
    </row>
    <row r="1170" spans="1:24" ht="51" customHeight="1" x14ac:dyDescent="0.2">
      <c r="A1170" s="59" t="s">
        <v>272</v>
      </c>
      <c r="B1170" s="60" t="s">
        <v>1191</v>
      </c>
      <c r="C1170" s="54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</row>
    <row r="1171" spans="1:24" ht="51" customHeight="1" x14ac:dyDescent="0.2">
      <c r="A1171" s="61" t="s">
        <v>1192</v>
      </c>
      <c r="B1171" s="62" t="s">
        <v>1155</v>
      </c>
      <c r="C1171" s="62" t="s">
        <v>48</v>
      </c>
      <c r="D1171" s="21">
        <v>95000000</v>
      </c>
      <c r="E1171" s="21">
        <v>0</v>
      </c>
      <c r="F1171" s="21">
        <v>0</v>
      </c>
      <c r="G1171" s="21">
        <v>0</v>
      </c>
      <c r="H1171" s="21">
        <v>0</v>
      </c>
      <c r="I1171" s="21">
        <v>0</v>
      </c>
      <c r="J1171" s="21">
        <v>95000000</v>
      </c>
      <c r="K1171" s="21">
        <v>0</v>
      </c>
      <c r="L1171" s="21">
        <v>15833334</v>
      </c>
      <c r="M1171" s="21">
        <v>15833334</v>
      </c>
      <c r="N1171" s="21">
        <v>0</v>
      </c>
      <c r="O1171" s="21">
        <v>15833334</v>
      </c>
      <c r="P1171" s="21">
        <v>15833334</v>
      </c>
      <c r="Q1171" s="76">
        <f t="shared" ref="Q1171" si="1705">R1171+T1171</f>
        <v>15833334</v>
      </c>
      <c r="R1171" s="21">
        <v>0</v>
      </c>
      <c r="S1171" s="21">
        <v>15833334</v>
      </c>
      <c r="T1171" s="21">
        <v>15833334</v>
      </c>
      <c r="U1171" s="21">
        <f t="shared" ref="U1171" si="1706">J1171-M1171</f>
        <v>79166666</v>
      </c>
      <c r="V1171" s="22">
        <f t="shared" ref="V1171" si="1707">M1171-P1171</f>
        <v>0</v>
      </c>
      <c r="W1171" s="21">
        <f t="shared" ref="W1171" si="1708">P1171-Q1171</f>
        <v>0</v>
      </c>
      <c r="X1171" s="127">
        <f t="shared" ref="X1171" si="1709">P1171/J1171</f>
        <v>0.16666667368421054</v>
      </c>
    </row>
    <row r="1172" spans="1:24" ht="51" customHeight="1" x14ac:dyDescent="0.2">
      <c r="A1172" s="59" t="s">
        <v>272</v>
      </c>
      <c r="B1172" s="60" t="s">
        <v>1189</v>
      </c>
      <c r="C1172" s="54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</row>
    <row r="1173" spans="1:24" ht="51" customHeight="1" x14ac:dyDescent="0.2">
      <c r="A1173" s="61" t="s">
        <v>1193</v>
      </c>
      <c r="B1173" s="62" t="s">
        <v>1155</v>
      </c>
      <c r="C1173" s="62" t="s">
        <v>48</v>
      </c>
      <c r="D1173" s="21">
        <v>45600000</v>
      </c>
      <c r="E1173" s="21">
        <v>0</v>
      </c>
      <c r="F1173" s="21">
        <v>0</v>
      </c>
      <c r="G1173" s="21">
        <v>0</v>
      </c>
      <c r="H1173" s="21">
        <v>0</v>
      </c>
      <c r="I1173" s="21">
        <v>0</v>
      </c>
      <c r="J1173" s="21">
        <v>45600000</v>
      </c>
      <c r="K1173" s="21">
        <v>0</v>
      </c>
      <c r="L1173" s="21">
        <v>7600000</v>
      </c>
      <c r="M1173" s="21">
        <v>7600000</v>
      </c>
      <c r="N1173" s="21">
        <v>0</v>
      </c>
      <c r="O1173" s="21">
        <v>7600000</v>
      </c>
      <c r="P1173" s="21">
        <v>7600000</v>
      </c>
      <c r="Q1173" s="76">
        <f t="shared" ref="Q1173" si="1710">R1173+T1173</f>
        <v>7600000</v>
      </c>
      <c r="R1173" s="21">
        <v>0</v>
      </c>
      <c r="S1173" s="21">
        <v>7600000</v>
      </c>
      <c r="T1173" s="21">
        <v>7600000</v>
      </c>
      <c r="U1173" s="21">
        <f t="shared" ref="U1173" si="1711">J1173-M1173</f>
        <v>38000000</v>
      </c>
      <c r="V1173" s="22">
        <f t="shared" ref="V1173" si="1712">M1173-P1173</f>
        <v>0</v>
      </c>
      <c r="W1173" s="21">
        <f t="shared" ref="W1173" si="1713">P1173-Q1173</f>
        <v>0</v>
      </c>
      <c r="X1173" s="127">
        <f t="shared" ref="X1173" si="1714">P1173/J1173</f>
        <v>0.16666666666666666</v>
      </c>
    </row>
    <row r="1174" spans="1:24" ht="36.75" customHeight="1" x14ac:dyDescent="0.2">
      <c r="A1174" s="59" t="s">
        <v>272</v>
      </c>
      <c r="B1174" s="60" t="s">
        <v>1194</v>
      </c>
      <c r="C1174" s="54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</row>
    <row r="1175" spans="1:24" ht="40.5" customHeight="1" x14ac:dyDescent="0.2">
      <c r="A1175" s="61" t="s">
        <v>1195</v>
      </c>
      <c r="B1175" s="62" t="s">
        <v>1196</v>
      </c>
      <c r="C1175" s="62" t="s">
        <v>48</v>
      </c>
      <c r="D1175" s="21">
        <v>62700000</v>
      </c>
      <c r="E1175" s="21">
        <v>0</v>
      </c>
      <c r="F1175" s="21">
        <v>0</v>
      </c>
      <c r="G1175" s="21">
        <v>0</v>
      </c>
      <c r="H1175" s="21">
        <v>0</v>
      </c>
      <c r="I1175" s="21">
        <v>0</v>
      </c>
      <c r="J1175" s="21">
        <v>62700000</v>
      </c>
      <c r="K1175" s="21">
        <v>0</v>
      </c>
      <c r="L1175" s="21">
        <v>10450000</v>
      </c>
      <c r="M1175" s="21">
        <v>10450000</v>
      </c>
      <c r="N1175" s="21">
        <v>0</v>
      </c>
      <c r="O1175" s="21">
        <v>10450000</v>
      </c>
      <c r="P1175" s="21">
        <v>10450000</v>
      </c>
      <c r="Q1175" s="76">
        <f t="shared" ref="Q1175" si="1715">R1175+T1175</f>
        <v>10450000</v>
      </c>
      <c r="R1175" s="21">
        <v>0</v>
      </c>
      <c r="S1175" s="21">
        <v>10450000</v>
      </c>
      <c r="T1175" s="21">
        <v>10450000</v>
      </c>
      <c r="U1175" s="21">
        <f t="shared" ref="U1175" si="1716">J1175-M1175</f>
        <v>52250000</v>
      </c>
      <c r="V1175" s="22">
        <f t="shared" ref="V1175" si="1717">M1175-P1175</f>
        <v>0</v>
      </c>
      <c r="W1175" s="21">
        <f t="shared" ref="W1175" si="1718">P1175-Q1175</f>
        <v>0</v>
      </c>
      <c r="X1175" s="127">
        <f t="shared" ref="X1175" si="1719">P1175/J1175</f>
        <v>0.16666666666666666</v>
      </c>
    </row>
    <row r="1176" spans="1:24" ht="30.75" customHeight="1" x14ac:dyDescent="0.2">
      <c r="A1176" s="59" t="s">
        <v>272</v>
      </c>
      <c r="B1176" s="60" t="s">
        <v>1197</v>
      </c>
      <c r="C1176" s="54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</row>
    <row r="1177" spans="1:24" ht="51" customHeight="1" x14ac:dyDescent="0.2">
      <c r="A1177" s="61" t="s">
        <v>1198</v>
      </c>
      <c r="B1177" s="62" t="s">
        <v>1196</v>
      </c>
      <c r="C1177" s="62" t="s">
        <v>48</v>
      </c>
      <c r="D1177" s="21">
        <v>20000000</v>
      </c>
      <c r="E1177" s="21">
        <v>0</v>
      </c>
      <c r="F1177" s="21">
        <v>0</v>
      </c>
      <c r="G1177" s="21">
        <v>0</v>
      </c>
      <c r="H1177" s="21">
        <v>0</v>
      </c>
      <c r="I1177" s="21">
        <v>0</v>
      </c>
      <c r="J1177" s="21">
        <v>20000000</v>
      </c>
      <c r="K1177" s="21">
        <v>0</v>
      </c>
      <c r="L1177" s="21">
        <v>3333334</v>
      </c>
      <c r="M1177" s="21">
        <v>3333334</v>
      </c>
      <c r="N1177" s="21">
        <v>0</v>
      </c>
      <c r="O1177" s="21">
        <v>3333334</v>
      </c>
      <c r="P1177" s="21">
        <v>3333334</v>
      </c>
      <c r="Q1177" s="76">
        <f t="shared" ref="Q1177" si="1720">R1177+T1177</f>
        <v>3333334</v>
      </c>
      <c r="R1177" s="21">
        <v>0</v>
      </c>
      <c r="S1177" s="21">
        <v>3333334</v>
      </c>
      <c r="T1177" s="21">
        <v>3333334</v>
      </c>
      <c r="U1177" s="21">
        <f t="shared" ref="U1177" si="1721">J1177-M1177</f>
        <v>16666666</v>
      </c>
      <c r="V1177" s="22">
        <f t="shared" ref="V1177" si="1722">M1177-P1177</f>
        <v>0</v>
      </c>
      <c r="W1177" s="21">
        <f t="shared" ref="W1177" si="1723">P1177-Q1177</f>
        <v>0</v>
      </c>
      <c r="X1177" s="127">
        <f t="shared" ref="X1177" si="1724">P1177/J1177</f>
        <v>0.1666667</v>
      </c>
    </row>
    <row r="1178" spans="1:24" ht="51" customHeight="1" x14ac:dyDescent="0.2">
      <c r="A1178" s="59" t="s">
        <v>272</v>
      </c>
      <c r="B1178" s="60" t="s">
        <v>1199</v>
      </c>
      <c r="C1178" s="54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  <c r="X1178" s="117"/>
    </row>
    <row r="1179" spans="1:24" ht="51" customHeight="1" x14ac:dyDescent="0.2">
      <c r="A1179" s="61" t="s">
        <v>1200</v>
      </c>
      <c r="B1179" s="62" t="s">
        <v>1201</v>
      </c>
      <c r="C1179" s="62" t="s">
        <v>48</v>
      </c>
      <c r="D1179" s="21">
        <v>2300000000</v>
      </c>
      <c r="E1179" s="21">
        <v>0</v>
      </c>
      <c r="F1179" s="21">
        <v>0</v>
      </c>
      <c r="G1179" s="21">
        <v>0</v>
      </c>
      <c r="H1179" s="21">
        <v>0</v>
      </c>
      <c r="I1179" s="21">
        <v>0</v>
      </c>
      <c r="J1179" s="21">
        <v>2300000000</v>
      </c>
      <c r="K1179" s="21">
        <v>0</v>
      </c>
      <c r="L1179" s="21">
        <v>383333334</v>
      </c>
      <c r="M1179" s="21">
        <v>383333334</v>
      </c>
      <c r="N1179" s="21">
        <v>0</v>
      </c>
      <c r="O1179" s="21">
        <v>383333334</v>
      </c>
      <c r="P1179" s="21">
        <v>383333334</v>
      </c>
      <c r="Q1179" s="76">
        <f t="shared" ref="Q1179" si="1725">R1179+T1179</f>
        <v>383333334</v>
      </c>
      <c r="R1179" s="21">
        <v>0</v>
      </c>
      <c r="S1179" s="21">
        <v>383333334</v>
      </c>
      <c r="T1179" s="21">
        <v>383333334</v>
      </c>
      <c r="U1179" s="21">
        <f t="shared" ref="U1179" si="1726">J1179-M1179</f>
        <v>1916666666</v>
      </c>
      <c r="V1179" s="22">
        <f t="shared" ref="V1179" si="1727">M1179-P1179</f>
        <v>0</v>
      </c>
      <c r="W1179" s="21">
        <f t="shared" ref="W1179" si="1728">P1179-Q1179</f>
        <v>0</v>
      </c>
      <c r="X1179" s="127">
        <f t="shared" ref="X1179" si="1729">P1179/J1179</f>
        <v>0.16666666695652174</v>
      </c>
    </row>
    <row r="1180" spans="1:24" ht="51" customHeight="1" x14ac:dyDescent="0.2">
      <c r="A1180" s="59" t="s">
        <v>272</v>
      </c>
      <c r="B1180" s="60" t="s">
        <v>1202</v>
      </c>
      <c r="C1180" s="54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  <c r="X1180" s="117"/>
    </row>
    <row r="1181" spans="1:24" ht="51" customHeight="1" x14ac:dyDescent="0.2">
      <c r="A1181" s="61" t="s">
        <v>1203</v>
      </c>
      <c r="B1181" s="62" t="s">
        <v>1201</v>
      </c>
      <c r="C1181" s="62" t="s">
        <v>48</v>
      </c>
      <c r="D1181" s="21">
        <v>62100000</v>
      </c>
      <c r="E1181" s="21">
        <v>0</v>
      </c>
      <c r="F1181" s="21">
        <v>0</v>
      </c>
      <c r="G1181" s="21">
        <v>0</v>
      </c>
      <c r="H1181" s="21">
        <v>0</v>
      </c>
      <c r="I1181" s="21">
        <v>0</v>
      </c>
      <c r="J1181" s="21">
        <v>62100000</v>
      </c>
      <c r="K1181" s="21">
        <v>0</v>
      </c>
      <c r="L1181" s="21">
        <v>10350000</v>
      </c>
      <c r="M1181" s="21">
        <v>10350000</v>
      </c>
      <c r="N1181" s="21">
        <v>0</v>
      </c>
      <c r="O1181" s="21">
        <v>10350000</v>
      </c>
      <c r="P1181" s="21">
        <v>10350000</v>
      </c>
      <c r="Q1181" s="76">
        <f t="shared" ref="Q1181" si="1730">R1181+T1181</f>
        <v>10350000</v>
      </c>
      <c r="R1181" s="21">
        <v>0</v>
      </c>
      <c r="S1181" s="21">
        <v>10350000</v>
      </c>
      <c r="T1181" s="21">
        <v>10350000</v>
      </c>
      <c r="U1181" s="21">
        <f t="shared" ref="U1181" si="1731">J1181-M1181</f>
        <v>51750000</v>
      </c>
      <c r="V1181" s="22">
        <f t="shared" ref="V1181" si="1732">M1181-P1181</f>
        <v>0</v>
      </c>
      <c r="W1181" s="21">
        <f t="shared" ref="W1181" si="1733">P1181-Q1181</f>
        <v>0</v>
      </c>
      <c r="X1181" s="127">
        <f t="shared" ref="X1181" si="1734">P1181/J1181</f>
        <v>0.16666666666666666</v>
      </c>
    </row>
    <row r="1182" spans="1:24" ht="51" customHeight="1" x14ac:dyDescent="0.2">
      <c r="A1182" s="59" t="s">
        <v>272</v>
      </c>
      <c r="B1182" s="60" t="s">
        <v>1204</v>
      </c>
      <c r="C1182" s="54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  <c r="X1182" s="117"/>
    </row>
    <row r="1183" spans="1:24" ht="51" customHeight="1" x14ac:dyDescent="0.2">
      <c r="A1183" s="61" t="s">
        <v>1205</v>
      </c>
      <c r="B1183" s="62" t="s">
        <v>1167</v>
      </c>
      <c r="C1183" s="62" t="s">
        <v>48</v>
      </c>
      <c r="D1183" s="21">
        <v>17242500</v>
      </c>
      <c r="E1183" s="21">
        <v>0</v>
      </c>
      <c r="F1183" s="21">
        <v>0</v>
      </c>
      <c r="G1183" s="21">
        <v>0</v>
      </c>
      <c r="H1183" s="21">
        <v>0</v>
      </c>
      <c r="I1183" s="21">
        <v>0</v>
      </c>
      <c r="J1183" s="21">
        <v>17242500</v>
      </c>
      <c r="K1183" s="21">
        <v>0</v>
      </c>
      <c r="L1183" s="21">
        <v>2873750</v>
      </c>
      <c r="M1183" s="21">
        <v>2873750</v>
      </c>
      <c r="N1183" s="21">
        <v>0</v>
      </c>
      <c r="O1183" s="21">
        <v>2873750</v>
      </c>
      <c r="P1183" s="21">
        <v>2873750</v>
      </c>
      <c r="Q1183" s="76">
        <f t="shared" ref="Q1183:Q1200" si="1735">R1183+T1183</f>
        <v>2873750</v>
      </c>
      <c r="R1183" s="21">
        <v>0</v>
      </c>
      <c r="S1183" s="21">
        <v>2873750</v>
      </c>
      <c r="T1183" s="21">
        <v>2873750</v>
      </c>
      <c r="U1183" s="21">
        <f t="shared" ref="U1183" si="1736">J1183-M1183</f>
        <v>14368750</v>
      </c>
      <c r="V1183" s="22">
        <f t="shared" ref="V1183" si="1737">M1183-P1183</f>
        <v>0</v>
      </c>
      <c r="W1183" s="21">
        <f t="shared" ref="W1183" si="1738">P1183-Q1183</f>
        <v>0</v>
      </c>
      <c r="X1183" s="127">
        <f t="shared" ref="X1183" si="1739">P1183/J1183</f>
        <v>0.16666666666666666</v>
      </c>
    </row>
    <row r="1184" spans="1:24" ht="29.25" customHeight="1" x14ac:dyDescent="0.2">
      <c r="A1184" s="59" t="s">
        <v>272</v>
      </c>
      <c r="B1184" s="60" t="s">
        <v>1206</v>
      </c>
      <c r="C1184" s="54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  <c r="X1184" s="117"/>
    </row>
    <row r="1185" spans="1:24" ht="51" customHeight="1" x14ac:dyDescent="0.2">
      <c r="A1185" s="61" t="s">
        <v>1207</v>
      </c>
      <c r="B1185" s="62" t="s">
        <v>1208</v>
      </c>
      <c r="C1185" s="62" t="s">
        <v>336</v>
      </c>
      <c r="D1185" s="21">
        <v>670800000</v>
      </c>
      <c r="E1185" s="21">
        <v>0</v>
      </c>
      <c r="F1185" s="21">
        <v>0</v>
      </c>
      <c r="G1185" s="21">
        <v>0</v>
      </c>
      <c r="H1185" s="21">
        <v>0</v>
      </c>
      <c r="I1185" s="21">
        <v>0</v>
      </c>
      <c r="J1185" s="21">
        <v>670800000</v>
      </c>
      <c r="K1185" s="21">
        <v>0</v>
      </c>
      <c r="L1185" s="21">
        <v>111800000</v>
      </c>
      <c r="M1185" s="21">
        <v>111800000</v>
      </c>
      <c r="N1185" s="21">
        <v>0</v>
      </c>
      <c r="O1185" s="21">
        <v>111800000</v>
      </c>
      <c r="P1185" s="21">
        <v>111800000</v>
      </c>
      <c r="Q1185" s="76">
        <f t="shared" si="1735"/>
        <v>111800000</v>
      </c>
      <c r="R1185" s="21">
        <v>55900000</v>
      </c>
      <c r="S1185" s="21">
        <v>55900000</v>
      </c>
      <c r="T1185" s="21">
        <v>55900000</v>
      </c>
      <c r="U1185" s="21">
        <f t="shared" ref="U1185" si="1740">J1185-M1185</f>
        <v>559000000</v>
      </c>
      <c r="V1185" s="22">
        <f t="shared" ref="V1185" si="1741">M1185-P1185</f>
        <v>0</v>
      </c>
      <c r="W1185" s="21">
        <f t="shared" ref="W1185" si="1742">P1185-Q1185</f>
        <v>0</v>
      </c>
      <c r="X1185" s="127">
        <f t="shared" ref="X1185" si="1743">P1185/J1185</f>
        <v>0.16666666666666666</v>
      </c>
    </row>
    <row r="1186" spans="1:24" ht="39.75" customHeight="1" x14ac:dyDescent="0.2">
      <c r="A1186" s="59" t="s">
        <v>272</v>
      </c>
      <c r="B1186" s="60" t="s">
        <v>1209</v>
      </c>
      <c r="C1186" s="54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76"/>
      <c r="R1186" s="21"/>
      <c r="S1186" s="21"/>
      <c r="T1186" s="21"/>
      <c r="U1186" s="21"/>
      <c r="V1186" s="21"/>
      <c r="W1186" s="21"/>
      <c r="X1186" s="117"/>
    </row>
    <row r="1187" spans="1:24" ht="42.75" customHeight="1" x14ac:dyDescent="0.2">
      <c r="A1187" s="61" t="s">
        <v>1210</v>
      </c>
      <c r="B1187" s="62" t="s">
        <v>1211</v>
      </c>
      <c r="C1187" s="62" t="s">
        <v>48</v>
      </c>
      <c r="D1187" s="21">
        <v>67760000</v>
      </c>
      <c r="E1187" s="21">
        <v>0</v>
      </c>
      <c r="F1187" s="21">
        <v>0</v>
      </c>
      <c r="G1187" s="21">
        <v>0</v>
      </c>
      <c r="H1187" s="21">
        <v>0</v>
      </c>
      <c r="I1187" s="21">
        <v>0</v>
      </c>
      <c r="J1187" s="21">
        <v>67760000</v>
      </c>
      <c r="K1187" s="21">
        <v>0</v>
      </c>
      <c r="L1187" s="21">
        <v>11293334</v>
      </c>
      <c r="M1187" s="21">
        <v>11293334</v>
      </c>
      <c r="N1187" s="21">
        <v>0</v>
      </c>
      <c r="O1187" s="21">
        <v>11293334</v>
      </c>
      <c r="P1187" s="21">
        <v>11293334</v>
      </c>
      <c r="Q1187" s="76">
        <f t="shared" si="1735"/>
        <v>11293334</v>
      </c>
      <c r="R1187" s="21">
        <v>0</v>
      </c>
      <c r="S1187" s="21">
        <v>11293334</v>
      </c>
      <c r="T1187" s="21">
        <v>11293334</v>
      </c>
      <c r="U1187" s="21">
        <f t="shared" ref="U1187" si="1744">J1187-M1187</f>
        <v>56466666</v>
      </c>
      <c r="V1187" s="22">
        <f t="shared" ref="V1187" si="1745">M1187-P1187</f>
        <v>0</v>
      </c>
      <c r="W1187" s="21">
        <f t="shared" ref="W1187" si="1746">P1187-Q1187</f>
        <v>0</v>
      </c>
      <c r="X1187" s="127">
        <f t="shared" ref="X1187" si="1747">P1187/J1187</f>
        <v>0.16666667650531286</v>
      </c>
    </row>
    <row r="1188" spans="1:24" ht="37.5" customHeight="1" x14ac:dyDescent="0.2">
      <c r="A1188" s="59" t="s">
        <v>272</v>
      </c>
      <c r="B1188" s="60" t="s">
        <v>1212</v>
      </c>
      <c r="C1188" s="54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76"/>
      <c r="R1188" s="21"/>
      <c r="S1188" s="21"/>
      <c r="T1188" s="21"/>
      <c r="U1188" s="21"/>
      <c r="V1188" s="21"/>
      <c r="W1188" s="21"/>
      <c r="X1188" s="117"/>
    </row>
    <row r="1189" spans="1:24" ht="53.25" customHeight="1" x14ac:dyDescent="0.2">
      <c r="A1189" s="61" t="s">
        <v>1213</v>
      </c>
      <c r="B1189" s="62" t="s">
        <v>1214</v>
      </c>
      <c r="C1189" s="62" t="s">
        <v>336</v>
      </c>
      <c r="D1189" s="21">
        <v>355400000</v>
      </c>
      <c r="E1189" s="21">
        <v>0</v>
      </c>
      <c r="F1189" s="21">
        <v>0</v>
      </c>
      <c r="G1189" s="21">
        <v>0</v>
      </c>
      <c r="H1189" s="21">
        <v>0</v>
      </c>
      <c r="I1189" s="21">
        <v>0</v>
      </c>
      <c r="J1189" s="21">
        <v>355400000</v>
      </c>
      <c r="K1189" s="21">
        <v>0</v>
      </c>
      <c r="L1189" s="21">
        <v>59233334</v>
      </c>
      <c r="M1189" s="21">
        <v>59233334</v>
      </c>
      <c r="N1189" s="21">
        <v>0</v>
      </c>
      <c r="O1189" s="21">
        <v>59233334</v>
      </c>
      <c r="P1189" s="21">
        <v>59233334</v>
      </c>
      <c r="Q1189" s="76">
        <f t="shared" si="1735"/>
        <v>59233334</v>
      </c>
      <c r="R1189" s="21">
        <v>29616667</v>
      </c>
      <c r="S1189" s="21">
        <v>29616667</v>
      </c>
      <c r="T1189" s="21">
        <v>29616667</v>
      </c>
      <c r="U1189" s="21">
        <f t="shared" ref="U1189" si="1748">J1189-M1189</f>
        <v>296166666</v>
      </c>
      <c r="V1189" s="22">
        <f t="shared" ref="V1189" si="1749">M1189-P1189</f>
        <v>0</v>
      </c>
      <c r="W1189" s="21">
        <f t="shared" ref="W1189" si="1750">P1189-Q1189</f>
        <v>0</v>
      </c>
      <c r="X1189" s="127">
        <f t="shared" ref="X1189" si="1751">P1189/J1189</f>
        <v>0.16666666854248735</v>
      </c>
    </row>
    <row r="1190" spans="1:24" ht="53.25" customHeight="1" x14ac:dyDescent="0.2">
      <c r="A1190" s="59" t="s">
        <v>272</v>
      </c>
      <c r="B1190" s="60" t="s">
        <v>1215</v>
      </c>
      <c r="C1190" s="54"/>
      <c r="D1190" s="21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76"/>
      <c r="R1190" s="21"/>
      <c r="S1190" s="21"/>
      <c r="T1190" s="21"/>
      <c r="U1190" s="21"/>
      <c r="V1190" s="21"/>
      <c r="W1190" s="21"/>
      <c r="X1190" s="117"/>
    </row>
    <row r="1191" spans="1:24" ht="53.25" customHeight="1" x14ac:dyDescent="0.2">
      <c r="A1191" s="61" t="s">
        <v>1216</v>
      </c>
      <c r="B1191" s="62" t="s">
        <v>1170</v>
      </c>
      <c r="C1191" s="62" t="s">
        <v>48</v>
      </c>
      <c r="D1191" s="21">
        <v>25000000</v>
      </c>
      <c r="E1191" s="21">
        <v>0</v>
      </c>
      <c r="F1191" s="21">
        <v>0</v>
      </c>
      <c r="G1191" s="21">
        <v>0</v>
      </c>
      <c r="H1191" s="21">
        <v>0</v>
      </c>
      <c r="I1191" s="21">
        <v>0</v>
      </c>
      <c r="J1191" s="21">
        <v>25000000</v>
      </c>
      <c r="K1191" s="21">
        <v>0</v>
      </c>
      <c r="L1191" s="21">
        <v>4166666</v>
      </c>
      <c r="M1191" s="21">
        <v>4166666</v>
      </c>
      <c r="N1191" s="21">
        <v>0</v>
      </c>
      <c r="O1191" s="21">
        <v>4166666</v>
      </c>
      <c r="P1191" s="21">
        <v>4166666</v>
      </c>
      <c r="Q1191" s="76">
        <f t="shared" si="1735"/>
        <v>4166666</v>
      </c>
      <c r="R1191" s="21">
        <v>0</v>
      </c>
      <c r="S1191" s="21">
        <v>4166666</v>
      </c>
      <c r="T1191" s="21">
        <v>4166666</v>
      </c>
      <c r="U1191" s="21">
        <f t="shared" ref="U1191:U1192" si="1752">J1191-M1191</f>
        <v>20833334</v>
      </c>
      <c r="V1191" s="22">
        <f t="shared" ref="V1191:V1192" si="1753">M1191-P1191</f>
        <v>0</v>
      </c>
      <c r="W1191" s="21">
        <f t="shared" ref="W1191:W1192" si="1754">P1191-Q1191</f>
        <v>0</v>
      </c>
      <c r="X1191" s="127">
        <f t="shared" ref="X1191:X1192" si="1755">P1191/J1191</f>
        <v>0.16666664</v>
      </c>
    </row>
    <row r="1192" spans="1:24" ht="44.25" customHeight="1" x14ac:dyDescent="0.2">
      <c r="A1192" s="61" t="s">
        <v>1217</v>
      </c>
      <c r="B1192" s="62" t="s">
        <v>1218</v>
      </c>
      <c r="C1192" s="62" t="s">
        <v>336</v>
      </c>
      <c r="D1192" s="21">
        <v>451000000</v>
      </c>
      <c r="E1192" s="21">
        <v>0</v>
      </c>
      <c r="F1192" s="21">
        <v>0</v>
      </c>
      <c r="G1192" s="21">
        <v>0</v>
      </c>
      <c r="H1192" s="21">
        <v>0</v>
      </c>
      <c r="I1192" s="21">
        <v>0</v>
      </c>
      <c r="J1192" s="21">
        <v>451000000</v>
      </c>
      <c r="K1192" s="21">
        <v>0</v>
      </c>
      <c r="L1192" s="21">
        <v>75166666</v>
      </c>
      <c r="M1192" s="21">
        <v>75166666</v>
      </c>
      <c r="N1192" s="21">
        <v>0</v>
      </c>
      <c r="O1192" s="21">
        <v>75166666</v>
      </c>
      <c r="P1192" s="21">
        <v>75166666</v>
      </c>
      <c r="Q1192" s="76">
        <f t="shared" si="1735"/>
        <v>75166666</v>
      </c>
      <c r="R1192" s="21">
        <v>37583333</v>
      </c>
      <c r="S1192" s="21">
        <v>37583333</v>
      </c>
      <c r="T1192" s="21">
        <v>37583333</v>
      </c>
      <c r="U1192" s="21">
        <f t="shared" si="1752"/>
        <v>375833334</v>
      </c>
      <c r="V1192" s="22">
        <f t="shared" si="1753"/>
        <v>0</v>
      </c>
      <c r="W1192" s="21">
        <f t="shared" si="1754"/>
        <v>0</v>
      </c>
      <c r="X1192" s="127">
        <f t="shared" si="1755"/>
        <v>0.16666666518847006</v>
      </c>
    </row>
    <row r="1193" spans="1:24" ht="44.25" customHeight="1" x14ac:dyDescent="0.2">
      <c r="A1193" s="59" t="s">
        <v>272</v>
      </c>
      <c r="B1193" s="60" t="s">
        <v>1219</v>
      </c>
      <c r="C1193" s="54"/>
      <c r="D1193" s="21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/>
      <c r="O1193" s="21"/>
      <c r="P1193" s="21"/>
      <c r="Q1193" s="76"/>
      <c r="R1193" s="21"/>
      <c r="S1193" s="21"/>
      <c r="T1193" s="21"/>
      <c r="U1193" s="21"/>
      <c r="V1193" s="21"/>
      <c r="W1193" s="21"/>
      <c r="X1193" s="117"/>
    </row>
    <row r="1194" spans="1:24" ht="44.25" customHeight="1" x14ac:dyDescent="0.2">
      <c r="A1194" s="61" t="s">
        <v>1220</v>
      </c>
      <c r="B1194" s="62" t="s">
        <v>1164</v>
      </c>
      <c r="C1194" s="62" t="s">
        <v>336</v>
      </c>
      <c r="D1194" s="21">
        <v>214200000</v>
      </c>
      <c r="E1194" s="21">
        <v>0</v>
      </c>
      <c r="F1194" s="21">
        <v>0</v>
      </c>
      <c r="G1194" s="21">
        <v>0</v>
      </c>
      <c r="H1194" s="21">
        <v>0</v>
      </c>
      <c r="I1194" s="21">
        <v>0</v>
      </c>
      <c r="J1194" s="21">
        <v>214200000</v>
      </c>
      <c r="K1194" s="21">
        <v>0</v>
      </c>
      <c r="L1194" s="21">
        <v>35700000</v>
      </c>
      <c r="M1194" s="21">
        <v>35700000</v>
      </c>
      <c r="N1194" s="21">
        <v>0</v>
      </c>
      <c r="O1194" s="21">
        <v>35700000</v>
      </c>
      <c r="P1194" s="21">
        <v>35700000</v>
      </c>
      <c r="Q1194" s="76">
        <f t="shared" si="1735"/>
        <v>35700000</v>
      </c>
      <c r="R1194" s="21">
        <v>17850000</v>
      </c>
      <c r="S1194" s="21">
        <v>17850000</v>
      </c>
      <c r="T1194" s="21">
        <v>17850000</v>
      </c>
      <c r="U1194" s="21">
        <f t="shared" ref="U1194" si="1756">J1194-M1194</f>
        <v>178500000</v>
      </c>
      <c r="V1194" s="22">
        <f t="shared" ref="V1194" si="1757">M1194-P1194</f>
        <v>0</v>
      </c>
      <c r="W1194" s="21">
        <f t="shared" ref="W1194" si="1758">P1194-Q1194</f>
        <v>0</v>
      </c>
      <c r="X1194" s="127">
        <f t="shared" ref="X1194" si="1759">P1194/J1194</f>
        <v>0.16666666666666666</v>
      </c>
    </row>
    <row r="1195" spans="1:24" ht="38.25" customHeight="1" x14ac:dyDescent="0.2">
      <c r="A1195" s="59" t="s">
        <v>272</v>
      </c>
      <c r="B1195" s="60" t="s">
        <v>1212</v>
      </c>
      <c r="C1195" s="54"/>
      <c r="D1195" s="21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  <c r="Q1195" s="76"/>
      <c r="R1195" s="21"/>
      <c r="S1195" s="21"/>
      <c r="T1195" s="21"/>
      <c r="U1195" s="21"/>
      <c r="V1195" s="21"/>
      <c r="W1195" s="21"/>
      <c r="X1195" s="117"/>
    </row>
    <row r="1196" spans="1:24" ht="44.25" customHeight="1" x14ac:dyDescent="0.2">
      <c r="A1196" s="61" t="s">
        <v>1221</v>
      </c>
      <c r="B1196" s="62" t="s">
        <v>1222</v>
      </c>
      <c r="C1196" s="62" t="s">
        <v>48</v>
      </c>
      <c r="D1196" s="21">
        <v>150000000</v>
      </c>
      <c r="E1196" s="21">
        <v>0</v>
      </c>
      <c r="F1196" s="21">
        <v>0</v>
      </c>
      <c r="G1196" s="21">
        <v>0</v>
      </c>
      <c r="H1196" s="21">
        <v>0</v>
      </c>
      <c r="I1196" s="21">
        <v>0</v>
      </c>
      <c r="J1196" s="21">
        <v>150000000</v>
      </c>
      <c r="K1196" s="21">
        <v>0</v>
      </c>
      <c r="L1196" s="21">
        <v>25000000</v>
      </c>
      <c r="M1196" s="21">
        <v>25000000</v>
      </c>
      <c r="N1196" s="21">
        <v>0</v>
      </c>
      <c r="O1196" s="21">
        <v>25000000</v>
      </c>
      <c r="P1196" s="21">
        <v>25000000</v>
      </c>
      <c r="Q1196" s="76">
        <f t="shared" si="1735"/>
        <v>25000000</v>
      </c>
      <c r="R1196" s="21">
        <v>0</v>
      </c>
      <c r="S1196" s="21">
        <v>25000000</v>
      </c>
      <c r="T1196" s="21">
        <v>25000000</v>
      </c>
      <c r="U1196" s="21">
        <f t="shared" ref="U1196" si="1760">J1196-M1196</f>
        <v>125000000</v>
      </c>
      <c r="V1196" s="22">
        <f t="shared" ref="V1196" si="1761">M1196-P1196</f>
        <v>0</v>
      </c>
      <c r="W1196" s="21">
        <f t="shared" ref="W1196" si="1762">P1196-Q1196</f>
        <v>0</v>
      </c>
      <c r="X1196" s="127">
        <f t="shared" ref="X1196" si="1763">P1196/J1196</f>
        <v>0.16666666666666666</v>
      </c>
    </row>
    <row r="1197" spans="1:24" ht="44.25" customHeight="1" x14ac:dyDescent="0.2">
      <c r="A1197" s="59" t="s">
        <v>272</v>
      </c>
      <c r="B1197" s="60" t="s">
        <v>1223</v>
      </c>
      <c r="C1197" s="54"/>
      <c r="D1197" s="21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  <c r="Q1197" s="76"/>
      <c r="R1197" s="21"/>
      <c r="S1197" s="21"/>
      <c r="T1197" s="21"/>
      <c r="U1197" s="21"/>
      <c r="V1197" s="21"/>
      <c r="W1197" s="21"/>
      <c r="X1197" s="117"/>
    </row>
    <row r="1198" spans="1:24" ht="44.25" customHeight="1" x14ac:dyDescent="0.2">
      <c r="A1198" s="61" t="s">
        <v>1224</v>
      </c>
      <c r="B1198" s="62" t="s">
        <v>1225</v>
      </c>
      <c r="C1198" s="62" t="s">
        <v>48</v>
      </c>
      <c r="D1198" s="21">
        <v>83432156</v>
      </c>
      <c r="E1198" s="21">
        <v>0</v>
      </c>
      <c r="F1198" s="21">
        <v>0</v>
      </c>
      <c r="G1198" s="21">
        <v>0</v>
      </c>
      <c r="H1198" s="21">
        <v>0</v>
      </c>
      <c r="I1198" s="21">
        <v>0</v>
      </c>
      <c r="J1198" s="21">
        <v>83432156</v>
      </c>
      <c r="K1198" s="21">
        <v>0</v>
      </c>
      <c r="L1198" s="21">
        <v>13905360</v>
      </c>
      <c r="M1198" s="21">
        <v>13905360</v>
      </c>
      <c r="N1198" s="21">
        <v>0</v>
      </c>
      <c r="O1198" s="21">
        <v>13905360</v>
      </c>
      <c r="P1198" s="21">
        <v>13905360</v>
      </c>
      <c r="Q1198" s="76">
        <f t="shared" si="1735"/>
        <v>13905360</v>
      </c>
      <c r="R1198" s="21">
        <v>0</v>
      </c>
      <c r="S1198" s="21">
        <v>13905360</v>
      </c>
      <c r="T1198" s="21">
        <v>13905360</v>
      </c>
      <c r="U1198" s="21">
        <f t="shared" ref="U1198" si="1764">J1198-M1198</f>
        <v>69526796</v>
      </c>
      <c r="V1198" s="22">
        <f t="shared" ref="V1198" si="1765">M1198-P1198</f>
        <v>0</v>
      </c>
      <c r="W1198" s="21">
        <f t="shared" ref="W1198" si="1766">P1198-Q1198</f>
        <v>0</v>
      </c>
      <c r="X1198" s="127">
        <f t="shared" ref="X1198" si="1767">P1198/J1198</f>
        <v>0.16666667465719093</v>
      </c>
    </row>
    <row r="1199" spans="1:24" ht="44.25" customHeight="1" x14ac:dyDescent="0.2">
      <c r="A1199" s="59" t="s">
        <v>272</v>
      </c>
      <c r="B1199" s="60" t="s">
        <v>1226</v>
      </c>
      <c r="C1199" s="54"/>
      <c r="D1199" s="21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  <c r="Q1199" s="76"/>
      <c r="R1199" s="21"/>
      <c r="S1199" s="21"/>
      <c r="T1199" s="21"/>
      <c r="U1199" s="21"/>
      <c r="V1199" s="21"/>
      <c r="W1199" s="21"/>
      <c r="X1199" s="117"/>
    </row>
    <row r="1200" spans="1:24" ht="30" customHeight="1" x14ac:dyDescent="0.2">
      <c r="A1200" s="61" t="s">
        <v>1227</v>
      </c>
      <c r="B1200" s="62" t="s">
        <v>1228</v>
      </c>
      <c r="C1200" s="62" t="s">
        <v>48</v>
      </c>
      <c r="D1200" s="21">
        <v>25190990</v>
      </c>
      <c r="E1200" s="21">
        <v>0</v>
      </c>
      <c r="F1200" s="21">
        <v>0</v>
      </c>
      <c r="G1200" s="21">
        <v>0</v>
      </c>
      <c r="H1200" s="21">
        <v>0</v>
      </c>
      <c r="I1200" s="21">
        <v>0</v>
      </c>
      <c r="J1200" s="21">
        <v>25190990</v>
      </c>
      <c r="K1200" s="21">
        <v>0</v>
      </c>
      <c r="L1200" s="21">
        <v>4198496</v>
      </c>
      <c r="M1200" s="21">
        <v>4198496</v>
      </c>
      <c r="N1200" s="21">
        <v>0</v>
      </c>
      <c r="O1200" s="21">
        <v>4198496</v>
      </c>
      <c r="P1200" s="21">
        <v>4198496</v>
      </c>
      <c r="Q1200" s="76">
        <f t="shared" si="1735"/>
        <v>4198496</v>
      </c>
      <c r="R1200" s="21">
        <v>0</v>
      </c>
      <c r="S1200" s="21">
        <v>4198496</v>
      </c>
      <c r="T1200" s="21">
        <v>4198496</v>
      </c>
      <c r="U1200" s="21">
        <f t="shared" ref="U1200" si="1768">J1200-M1200</f>
        <v>20992494</v>
      </c>
      <c r="V1200" s="22">
        <f t="shared" ref="V1200" si="1769">M1200-P1200</f>
        <v>0</v>
      </c>
      <c r="W1200" s="21">
        <f t="shared" ref="W1200" si="1770">P1200-Q1200</f>
        <v>0</v>
      </c>
      <c r="X1200" s="127">
        <f t="shared" ref="X1200" si="1771">P1200/J1200</f>
        <v>0.16666657404095669</v>
      </c>
    </row>
    <row r="1201" spans="1:24" s="6" customFormat="1" ht="15" customHeight="1" x14ac:dyDescent="0.2">
      <c r="A1201" s="100"/>
      <c r="B1201" s="109" t="s">
        <v>1703</v>
      </c>
      <c r="C1201" s="102" t="s">
        <v>1229</v>
      </c>
      <c r="D1201" s="103">
        <f t="shared" ref="D1201:W1201" si="1772">SUM(D1139:D1200)</f>
        <v>6850768137</v>
      </c>
      <c r="E1201" s="103">
        <f t="shared" si="1772"/>
        <v>0</v>
      </c>
      <c r="F1201" s="103">
        <f t="shared" si="1772"/>
        <v>0</v>
      </c>
      <c r="G1201" s="103">
        <f t="shared" si="1772"/>
        <v>0</v>
      </c>
      <c r="H1201" s="103">
        <f t="shared" si="1772"/>
        <v>0</v>
      </c>
      <c r="I1201" s="103">
        <f t="shared" si="1772"/>
        <v>0</v>
      </c>
      <c r="J1201" s="103">
        <f t="shared" si="1772"/>
        <v>6850768137</v>
      </c>
      <c r="K1201" s="103">
        <f t="shared" si="1772"/>
        <v>0</v>
      </c>
      <c r="L1201" s="103">
        <f t="shared" si="1772"/>
        <v>1137586630</v>
      </c>
      <c r="M1201" s="103">
        <f t="shared" si="1772"/>
        <v>1137586630</v>
      </c>
      <c r="N1201" s="103">
        <f t="shared" si="1772"/>
        <v>0</v>
      </c>
      <c r="O1201" s="103">
        <f t="shared" si="1772"/>
        <v>1137586630</v>
      </c>
      <c r="P1201" s="103">
        <f t="shared" si="1772"/>
        <v>1137586630</v>
      </c>
      <c r="Q1201" s="103">
        <f t="shared" si="1772"/>
        <v>1137586630</v>
      </c>
      <c r="R1201" s="103">
        <f t="shared" si="1772"/>
        <v>152126648</v>
      </c>
      <c r="S1201" s="103">
        <f t="shared" si="1772"/>
        <v>985459982</v>
      </c>
      <c r="T1201" s="103">
        <f t="shared" si="1772"/>
        <v>985459982</v>
      </c>
      <c r="U1201" s="103">
        <f t="shared" si="1772"/>
        <v>5713181507</v>
      </c>
      <c r="V1201" s="103">
        <f t="shared" si="1772"/>
        <v>0</v>
      </c>
      <c r="W1201" s="103">
        <f t="shared" si="1772"/>
        <v>0</v>
      </c>
      <c r="X1201" s="115">
        <f>P1201/J1201</f>
        <v>0.16605242029080805</v>
      </c>
    </row>
    <row r="1202" spans="1:24" s="6" customFormat="1" ht="15" customHeight="1" x14ac:dyDescent="0.2">
      <c r="A1202" s="70"/>
      <c r="B1202" s="71"/>
      <c r="C1202" s="64"/>
      <c r="D1202" s="107"/>
      <c r="E1202" s="107"/>
      <c r="F1202" s="107"/>
      <c r="G1202" s="107"/>
      <c r="H1202" s="107"/>
      <c r="I1202" s="107"/>
      <c r="J1202" s="107"/>
      <c r="K1202" s="107"/>
      <c r="L1202" s="107"/>
      <c r="M1202" s="107"/>
      <c r="N1202" s="107"/>
      <c r="O1202" s="107"/>
      <c r="P1202" s="107"/>
      <c r="Q1202" s="107"/>
      <c r="R1202" s="107"/>
      <c r="S1202" s="107"/>
      <c r="T1202" s="107"/>
      <c r="U1202" s="107"/>
      <c r="V1202" s="107"/>
      <c r="W1202" s="107"/>
      <c r="X1202" s="107"/>
    </row>
    <row r="1203" spans="1:24" s="6" customFormat="1" ht="15" customHeight="1" x14ac:dyDescent="0.2">
      <c r="A1203" s="100"/>
      <c r="B1203" s="102" t="s">
        <v>337</v>
      </c>
      <c r="C1203" s="104"/>
      <c r="D1203" s="105"/>
      <c r="E1203" s="105"/>
      <c r="F1203" s="105"/>
      <c r="G1203" s="105"/>
      <c r="H1203" s="105"/>
      <c r="I1203" s="105"/>
      <c r="J1203" s="105"/>
      <c r="K1203" s="105"/>
      <c r="L1203" s="105"/>
      <c r="M1203" s="105"/>
      <c r="N1203" s="105"/>
      <c r="O1203" s="105"/>
      <c r="P1203" s="105"/>
      <c r="Q1203" s="105"/>
      <c r="R1203" s="105"/>
      <c r="S1203" s="105"/>
      <c r="T1203" s="105"/>
      <c r="U1203" s="105"/>
      <c r="V1203" s="105"/>
      <c r="W1203" s="105"/>
      <c r="X1203" s="105"/>
    </row>
    <row r="1204" spans="1:24" ht="15" customHeight="1" x14ac:dyDescent="0.2">
      <c r="A1204" s="66">
        <v>2</v>
      </c>
      <c r="B1204" s="60" t="s">
        <v>33</v>
      </c>
      <c r="C1204" s="54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  <c r="W1204" s="21"/>
      <c r="X1204" s="21"/>
    </row>
    <row r="1205" spans="1:24" ht="15" customHeight="1" x14ac:dyDescent="0.2">
      <c r="A1205" s="66">
        <v>2.2999999999999998</v>
      </c>
      <c r="B1205" s="53" t="s">
        <v>270</v>
      </c>
      <c r="C1205" s="54"/>
      <c r="D1205" s="21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  <c r="Q1205" s="21"/>
      <c r="R1205" s="21"/>
      <c r="S1205" s="21"/>
      <c r="T1205" s="21"/>
      <c r="U1205" s="21"/>
      <c r="V1205" s="21"/>
      <c r="W1205" s="21"/>
      <c r="X1205" s="21"/>
    </row>
    <row r="1206" spans="1:24" ht="15" customHeight="1" x14ac:dyDescent="0.2">
      <c r="A1206" s="66" t="s">
        <v>1580</v>
      </c>
      <c r="B1206" s="53" t="s">
        <v>166</v>
      </c>
      <c r="C1206" s="54"/>
      <c r="D1206" s="21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  <c r="R1206" s="21"/>
      <c r="S1206" s="21"/>
      <c r="T1206" s="21"/>
      <c r="U1206" s="21"/>
      <c r="V1206" s="21"/>
      <c r="W1206" s="21"/>
      <c r="X1206" s="21"/>
    </row>
    <row r="1207" spans="1:24" ht="15" customHeight="1" x14ac:dyDescent="0.2">
      <c r="A1207" s="66" t="s">
        <v>430</v>
      </c>
      <c r="B1207" s="53" t="s">
        <v>1668</v>
      </c>
      <c r="C1207" s="54"/>
      <c r="D1207" s="21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  <c r="Q1207" s="21"/>
      <c r="R1207" s="21"/>
      <c r="S1207" s="21"/>
      <c r="T1207" s="21"/>
      <c r="U1207" s="21"/>
      <c r="V1207" s="21"/>
      <c r="W1207" s="21"/>
      <c r="X1207" s="21"/>
    </row>
    <row r="1208" spans="1:24" ht="15" customHeight="1" x14ac:dyDescent="0.2">
      <c r="A1208" s="66" t="s">
        <v>429</v>
      </c>
      <c r="B1208" s="53" t="s">
        <v>319</v>
      </c>
      <c r="C1208" s="54"/>
      <c r="D1208" s="21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  <c r="R1208" s="21"/>
      <c r="S1208" s="21"/>
      <c r="T1208" s="21"/>
      <c r="U1208" s="21"/>
      <c r="V1208" s="21"/>
      <c r="W1208" s="21"/>
      <c r="X1208" s="21"/>
    </row>
    <row r="1209" spans="1:24" ht="23.25" customHeight="1" x14ac:dyDescent="0.2">
      <c r="A1209" s="66" t="s">
        <v>1613</v>
      </c>
      <c r="B1209" s="53" t="s">
        <v>324</v>
      </c>
      <c r="C1209" s="54"/>
      <c r="D1209" s="21"/>
      <c r="E1209" s="21"/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  <c r="Q1209" s="21"/>
      <c r="R1209" s="21"/>
      <c r="S1209" s="21"/>
      <c r="T1209" s="21"/>
      <c r="U1209" s="21"/>
      <c r="V1209" s="21"/>
      <c r="W1209" s="21"/>
      <c r="X1209" s="21"/>
    </row>
    <row r="1210" spans="1:24" ht="30" customHeight="1" x14ac:dyDescent="0.2">
      <c r="A1210" s="66" t="s">
        <v>1614</v>
      </c>
      <c r="B1210" s="53" t="s">
        <v>1663</v>
      </c>
      <c r="C1210" s="54"/>
      <c r="D1210" s="21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  <c r="R1210" s="21"/>
      <c r="S1210" s="21"/>
      <c r="T1210" s="21"/>
      <c r="U1210" s="21"/>
      <c r="V1210" s="21"/>
      <c r="W1210" s="21"/>
      <c r="X1210" s="21"/>
    </row>
    <row r="1211" spans="1:24" ht="12.75" customHeight="1" x14ac:dyDescent="0.2">
      <c r="A1211" s="66" t="s">
        <v>1621</v>
      </c>
      <c r="B1211" s="53" t="s">
        <v>1669</v>
      </c>
      <c r="C1211" s="54"/>
      <c r="D1211" s="21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  <c r="Q1211" s="21"/>
      <c r="R1211" s="21"/>
      <c r="S1211" s="21"/>
      <c r="T1211" s="21"/>
      <c r="U1211" s="21"/>
      <c r="V1211" s="21"/>
      <c r="W1211" s="21"/>
      <c r="X1211" s="21"/>
    </row>
    <row r="1212" spans="1:24" ht="39.75" customHeight="1" x14ac:dyDescent="0.2">
      <c r="A1212" s="59" t="s">
        <v>272</v>
      </c>
      <c r="B1212" s="60" t="s">
        <v>1230</v>
      </c>
      <c r="C1212" s="54"/>
      <c r="D1212" s="21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  <c r="R1212" s="21"/>
      <c r="S1212" s="21"/>
      <c r="T1212" s="21"/>
      <c r="U1212" s="21"/>
      <c r="V1212" s="21"/>
      <c r="W1212" s="21"/>
      <c r="X1212" s="21"/>
    </row>
    <row r="1213" spans="1:24" ht="22.5" customHeight="1" x14ac:dyDescent="0.2">
      <c r="A1213" s="61" t="s">
        <v>1231</v>
      </c>
      <c r="B1213" s="62" t="s">
        <v>1232</v>
      </c>
      <c r="C1213" s="62" t="s">
        <v>305</v>
      </c>
      <c r="D1213" s="21">
        <v>40000000</v>
      </c>
      <c r="E1213" s="21">
        <v>0</v>
      </c>
      <c r="F1213" s="21">
        <v>0</v>
      </c>
      <c r="G1213" s="21">
        <v>0</v>
      </c>
      <c r="H1213" s="21">
        <v>0</v>
      </c>
      <c r="I1213" s="21">
        <v>0</v>
      </c>
      <c r="J1213" s="21">
        <v>40000000</v>
      </c>
      <c r="K1213" s="21">
        <v>0</v>
      </c>
      <c r="L1213" s="21">
        <v>0</v>
      </c>
      <c r="M1213" s="21">
        <v>0</v>
      </c>
      <c r="N1213" s="21">
        <v>0</v>
      </c>
      <c r="O1213" s="21">
        <v>0</v>
      </c>
      <c r="P1213" s="21">
        <v>0</v>
      </c>
      <c r="Q1213" s="76">
        <f t="shared" ref="Q1213:Q1215" si="1773">R1213+T1213</f>
        <v>0</v>
      </c>
      <c r="R1213" s="21">
        <v>0</v>
      </c>
      <c r="S1213" s="21">
        <v>0</v>
      </c>
      <c r="T1213" s="21">
        <v>0</v>
      </c>
      <c r="U1213" s="21">
        <f t="shared" ref="U1213" si="1774">J1213-M1213</f>
        <v>40000000</v>
      </c>
      <c r="V1213" s="22">
        <f t="shared" ref="V1213" si="1775">M1213-P1213</f>
        <v>0</v>
      </c>
      <c r="W1213" s="21">
        <f t="shared" ref="W1213" si="1776">P1213-Q1213</f>
        <v>0</v>
      </c>
      <c r="X1213" s="127">
        <f t="shared" ref="X1213" si="1777">P1213/J1213</f>
        <v>0</v>
      </c>
    </row>
    <row r="1214" spans="1:24" ht="30" customHeight="1" x14ac:dyDescent="0.2">
      <c r="A1214" s="59" t="s">
        <v>272</v>
      </c>
      <c r="B1214" s="60" t="s">
        <v>1233</v>
      </c>
      <c r="C1214" s="54"/>
      <c r="D1214" s="21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76"/>
      <c r="R1214" s="21"/>
      <c r="S1214" s="21"/>
      <c r="T1214" s="21"/>
      <c r="U1214" s="21"/>
      <c r="V1214" s="21"/>
      <c r="W1214" s="21"/>
      <c r="X1214" s="117"/>
    </row>
    <row r="1215" spans="1:24" ht="30" customHeight="1" x14ac:dyDescent="0.2">
      <c r="A1215" s="61" t="s">
        <v>1234</v>
      </c>
      <c r="B1215" s="62" t="s">
        <v>1235</v>
      </c>
      <c r="C1215" s="62" t="s">
        <v>305</v>
      </c>
      <c r="D1215" s="21">
        <v>40000000</v>
      </c>
      <c r="E1215" s="21">
        <v>0</v>
      </c>
      <c r="F1215" s="21">
        <v>0</v>
      </c>
      <c r="G1215" s="21">
        <v>0</v>
      </c>
      <c r="H1215" s="21">
        <v>0</v>
      </c>
      <c r="I1215" s="21">
        <v>0</v>
      </c>
      <c r="J1215" s="21">
        <v>40000000</v>
      </c>
      <c r="K1215" s="21">
        <v>0</v>
      </c>
      <c r="L1215" s="21">
        <v>0</v>
      </c>
      <c r="M1215" s="21">
        <v>0</v>
      </c>
      <c r="N1215" s="21">
        <v>0</v>
      </c>
      <c r="O1215" s="21">
        <v>0</v>
      </c>
      <c r="P1215" s="21">
        <v>0</v>
      </c>
      <c r="Q1215" s="76">
        <f t="shared" si="1773"/>
        <v>0</v>
      </c>
      <c r="R1215" s="21">
        <v>0</v>
      </c>
      <c r="S1215" s="21">
        <v>0</v>
      </c>
      <c r="T1215" s="21">
        <v>0</v>
      </c>
      <c r="U1215" s="21">
        <f t="shared" ref="U1215" si="1778">J1215-M1215</f>
        <v>40000000</v>
      </c>
      <c r="V1215" s="22">
        <f t="shared" ref="V1215" si="1779">M1215-P1215</f>
        <v>0</v>
      </c>
      <c r="W1215" s="21">
        <f t="shared" ref="W1215" si="1780">P1215-Q1215</f>
        <v>0</v>
      </c>
      <c r="X1215" s="127">
        <f t="shared" ref="X1215" si="1781">P1215/J1215</f>
        <v>0</v>
      </c>
    </row>
    <row r="1216" spans="1:24" ht="15" customHeight="1" x14ac:dyDescent="0.2">
      <c r="A1216" s="59" t="s">
        <v>1581</v>
      </c>
      <c r="B1216" s="60" t="s">
        <v>168</v>
      </c>
      <c r="C1216" s="62"/>
      <c r="D1216" s="21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  <c r="R1216" s="21"/>
      <c r="S1216" s="21"/>
      <c r="T1216" s="21"/>
      <c r="U1216" s="21"/>
      <c r="V1216" s="21"/>
      <c r="W1216" s="21"/>
      <c r="X1216" s="21"/>
    </row>
    <row r="1217" spans="1:24" ht="15" customHeight="1" x14ac:dyDescent="0.2">
      <c r="A1217" s="57" t="s">
        <v>1583</v>
      </c>
      <c r="B1217" s="60" t="s">
        <v>170</v>
      </c>
      <c r="C1217" s="62"/>
      <c r="D1217" s="21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  <c r="Q1217" s="21"/>
      <c r="R1217" s="21"/>
      <c r="S1217" s="21"/>
      <c r="T1217" s="21"/>
      <c r="U1217" s="21"/>
      <c r="V1217" s="21"/>
      <c r="W1217" s="21"/>
      <c r="X1217" s="21"/>
    </row>
    <row r="1218" spans="1:24" ht="27" customHeight="1" x14ac:dyDescent="0.2">
      <c r="A1218" s="57" t="s">
        <v>1604</v>
      </c>
      <c r="B1218" s="60" t="s">
        <v>1670</v>
      </c>
      <c r="C1218" s="62"/>
      <c r="D1218" s="21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  <c r="R1218" s="21"/>
      <c r="S1218" s="21"/>
      <c r="T1218" s="21"/>
      <c r="U1218" s="21"/>
      <c r="V1218" s="21"/>
      <c r="W1218" s="21"/>
      <c r="X1218" s="21"/>
    </row>
    <row r="1219" spans="1:24" ht="64.5" customHeight="1" x14ac:dyDescent="0.2">
      <c r="A1219" s="59" t="s">
        <v>272</v>
      </c>
      <c r="B1219" s="60" t="s">
        <v>1236</v>
      </c>
      <c r="C1219" s="54"/>
      <c r="D1219" s="21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  <c r="R1219" s="21"/>
      <c r="S1219" s="21"/>
      <c r="T1219" s="21"/>
      <c r="U1219" s="21"/>
      <c r="V1219" s="21"/>
      <c r="W1219" s="21"/>
      <c r="X1219" s="21"/>
    </row>
    <row r="1220" spans="1:24" ht="40.5" customHeight="1" x14ac:dyDescent="0.2">
      <c r="A1220" s="61" t="s">
        <v>1237</v>
      </c>
      <c r="B1220" s="62" t="s">
        <v>1238</v>
      </c>
      <c r="C1220" s="62" t="s">
        <v>48</v>
      </c>
      <c r="D1220" s="21">
        <v>20000000</v>
      </c>
      <c r="E1220" s="21">
        <v>0</v>
      </c>
      <c r="F1220" s="21">
        <v>0</v>
      </c>
      <c r="G1220" s="21">
        <v>0</v>
      </c>
      <c r="H1220" s="21">
        <v>0</v>
      </c>
      <c r="I1220" s="21">
        <v>0</v>
      </c>
      <c r="J1220" s="21">
        <v>20000000</v>
      </c>
      <c r="K1220" s="21">
        <v>0</v>
      </c>
      <c r="L1220" s="21">
        <v>3333333.34</v>
      </c>
      <c r="M1220" s="21">
        <v>3333333.34</v>
      </c>
      <c r="N1220" s="21">
        <v>0</v>
      </c>
      <c r="O1220" s="21">
        <v>3333333.34</v>
      </c>
      <c r="P1220" s="21">
        <v>3333333.34</v>
      </c>
      <c r="Q1220" s="76">
        <f t="shared" ref="Q1220:Q1228" si="1782">R1220+T1220</f>
        <v>3333333.34</v>
      </c>
      <c r="R1220" s="21">
        <v>0</v>
      </c>
      <c r="S1220" s="21">
        <v>3333333.34</v>
      </c>
      <c r="T1220" s="21">
        <v>3333333.34</v>
      </c>
      <c r="U1220" s="21">
        <f t="shared" ref="U1220" si="1783">J1220-M1220</f>
        <v>16666666.66</v>
      </c>
      <c r="V1220" s="22">
        <f t="shared" ref="V1220" si="1784">M1220-P1220</f>
        <v>0</v>
      </c>
      <c r="W1220" s="21">
        <f t="shared" ref="W1220" si="1785">P1220-Q1220</f>
        <v>0</v>
      </c>
      <c r="X1220" s="127">
        <f t="shared" ref="X1220" si="1786">P1220/J1220</f>
        <v>0.16666666699999999</v>
      </c>
    </row>
    <row r="1221" spans="1:24" ht="48.75" customHeight="1" x14ac:dyDescent="0.2">
      <c r="A1221" s="59" t="s">
        <v>272</v>
      </c>
      <c r="B1221" s="60" t="s">
        <v>1239</v>
      </c>
      <c r="C1221" s="54"/>
      <c r="D1221" s="21"/>
      <c r="E1221" s="21"/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  <c r="Q1221" s="76"/>
      <c r="R1221" s="21"/>
      <c r="S1221" s="21"/>
      <c r="T1221" s="21"/>
      <c r="U1221" s="21"/>
      <c r="V1221" s="21"/>
      <c r="W1221" s="21"/>
      <c r="X1221" s="117"/>
    </row>
    <row r="1222" spans="1:24" ht="48.75" customHeight="1" x14ac:dyDescent="0.2">
      <c r="A1222" s="61" t="s">
        <v>1240</v>
      </c>
      <c r="B1222" s="62" t="s">
        <v>1241</v>
      </c>
      <c r="C1222" s="62" t="s">
        <v>48</v>
      </c>
      <c r="D1222" s="21">
        <v>94000000</v>
      </c>
      <c r="E1222" s="21">
        <v>0</v>
      </c>
      <c r="F1222" s="21">
        <v>0</v>
      </c>
      <c r="G1222" s="21">
        <v>0</v>
      </c>
      <c r="H1222" s="21">
        <v>0</v>
      </c>
      <c r="I1222" s="21">
        <v>0</v>
      </c>
      <c r="J1222" s="21">
        <v>94000000</v>
      </c>
      <c r="K1222" s="21">
        <v>0</v>
      </c>
      <c r="L1222" s="21">
        <v>15666666.66</v>
      </c>
      <c r="M1222" s="21">
        <v>15666666.66</v>
      </c>
      <c r="N1222" s="21">
        <v>0</v>
      </c>
      <c r="O1222" s="21">
        <v>15666666.66</v>
      </c>
      <c r="P1222" s="21">
        <v>15666666.66</v>
      </c>
      <c r="Q1222" s="76">
        <f t="shared" si="1782"/>
        <v>15666666.66</v>
      </c>
      <c r="R1222" s="21">
        <v>0</v>
      </c>
      <c r="S1222" s="21">
        <v>15666666.66</v>
      </c>
      <c r="T1222" s="21">
        <v>15666666.66</v>
      </c>
      <c r="U1222" s="21">
        <f t="shared" ref="U1222" si="1787">J1222-M1222</f>
        <v>78333333.340000004</v>
      </c>
      <c r="V1222" s="22">
        <f t="shared" ref="V1222" si="1788">M1222-P1222</f>
        <v>0</v>
      </c>
      <c r="W1222" s="21">
        <f t="shared" ref="W1222" si="1789">P1222-Q1222</f>
        <v>0</v>
      </c>
      <c r="X1222" s="127">
        <f t="shared" ref="X1222" si="1790">P1222/J1222</f>
        <v>0.16666666659574469</v>
      </c>
    </row>
    <row r="1223" spans="1:24" ht="40.5" customHeight="1" x14ac:dyDescent="0.2">
      <c r="A1223" s="59" t="s">
        <v>272</v>
      </c>
      <c r="B1223" s="60" t="s">
        <v>1242</v>
      </c>
      <c r="C1223" s="54"/>
      <c r="D1223" s="21"/>
      <c r="E1223" s="21"/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  <c r="Q1223" s="76"/>
      <c r="R1223" s="21"/>
      <c r="S1223" s="21"/>
      <c r="T1223" s="21"/>
      <c r="U1223" s="21"/>
      <c r="V1223" s="21"/>
      <c r="W1223" s="21"/>
      <c r="X1223" s="117"/>
    </row>
    <row r="1224" spans="1:24" ht="30" customHeight="1" x14ac:dyDescent="0.2">
      <c r="A1224" s="61" t="s">
        <v>1243</v>
      </c>
      <c r="B1224" s="62" t="s">
        <v>1244</v>
      </c>
      <c r="C1224" s="62" t="s">
        <v>48</v>
      </c>
      <c r="D1224" s="21">
        <v>25000000</v>
      </c>
      <c r="E1224" s="21">
        <v>0</v>
      </c>
      <c r="F1224" s="21">
        <v>0</v>
      </c>
      <c r="G1224" s="21">
        <v>0</v>
      </c>
      <c r="H1224" s="21">
        <v>0</v>
      </c>
      <c r="I1224" s="21">
        <v>0</v>
      </c>
      <c r="J1224" s="21">
        <v>25000000</v>
      </c>
      <c r="K1224" s="21">
        <v>0</v>
      </c>
      <c r="L1224" s="21">
        <v>4166666.66</v>
      </c>
      <c r="M1224" s="21">
        <v>4166666.66</v>
      </c>
      <c r="N1224" s="21">
        <v>0</v>
      </c>
      <c r="O1224" s="21">
        <v>4166666.66</v>
      </c>
      <c r="P1224" s="21">
        <v>4166666.66</v>
      </c>
      <c r="Q1224" s="76">
        <f t="shared" si="1782"/>
        <v>4166666.66</v>
      </c>
      <c r="R1224" s="21">
        <v>0</v>
      </c>
      <c r="S1224" s="21">
        <v>4166666.66</v>
      </c>
      <c r="T1224" s="21">
        <v>4166666.66</v>
      </c>
      <c r="U1224" s="21">
        <f t="shared" ref="U1224" si="1791">J1224-M1224</f>
        <v>20833333.34</v>
      </c>
      <c r="V1224" s="22">
        <f t="shared" ref="V1224" si="1792">M1224-P1224</f>
        <v>0</v>
      </c>
      <c r="W1224" s="21">
        <f t="shared" ref="W1224" si="1793">P1224-Q1224</f>
        <v>0</v>
      </c>
      <c r="X1224" s="127">
        <f t="shared" ref="X1224" si="1794">P1224/J1224</f>
        <v>0.1666666664</v>
      </c>
    </row>
    <row r="1225" spans="1:24" ht="30" customHeight="1" x14ac:dyDescent="0.2">
      <c r="A1225" s="59" t="s">
        <v>272</v>
      </c>
      <c r="B1225" s="60" t="s">
        <v>1245</v>
      </c>
      <c r="C1225" s="54"/>
      <c r="D1225" s="21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76"/>
      <c r="R1225" s="21"/>
      <c r="S1225" s="21"/>
      <c r="T1225" s="21"/>
      <c r="U1225" s="21"/>
      <c r="V1225" s="21"/>
      <c r="W1225" s="21"/>
      <c r="X1225" s="117"/>
    </row>
    <row r="1226" spans="1:24" ht="24" customHeight="1" x14ac:dyDescent="0.2">
      <c r="A1226" s="61" t="s">
        <v>1246</v>
      </c>
      <c r="B1226" s="62" t="s">
        <v>1247</v>
      </c>
      <c r="C1226" s="62" t="s">
        <v>305</v>
      </c>
      <c r="D1226" s="21">
        <v>80000000</v>
      </c>
      <c r="E1226" s="21">
        <v>0</v>
      </c>
      <c r="F1226" s="21">
        <v>0</v>
      </c>
      <c r="G1226" s="21">
        <v>0</v>
      </c>
      <c r="H1226" s="21">
        <v>0</v>
      </c>
      <c r="I1226" s="21">
        <v>0</v>
      </c>
      <c r="J1226" s="21">
        <v>80000000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76">
        <f t="shared" si="1782"/>
        <v>0</v>
      </c>
      <c r="R1226" s="21">
        <v>0</v>
      </c>
      <c r="S1226" s="21">
        <v>0</v>
      </c>
      <c r="T1226" s="21">
        <v>0</v>
      </c>
      <c r="U1226" s="21">
        <f t="shared" ref="U1226" si="1795">J1226-M1226</f>
        <v>80000000</v>
      </c>
      <c r="V1226" s="22">
        <f t="shared" ref="V1226" si="1796">M1226-P1226</f>
        <v>0</v>
      </c>
      <c r="W1226" s="21">
        <f t="shared" ref="W1226" si="1797">P1226-Q1226</f>
        <v>0</v>
      </c>
      <c r="X1226" s="127">
        <f t="shared" ref="X1226" si="1798">P1226/J1226</f>
        <v>0</v>
      </c>
    </row>
    <row r="1227" spans="1:24" ht="40.5" customHeight="1" x14ac:dyDescent="0.2">
      <c r="A1227" s="59" t="s">
        <v>272</v>
      </c>
      <c r="B1227" s="60" t="s">
        <v>1248</v>
      </c>
      <c r="C1227" s="54"/>
      <c r="D1227" s="21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  <c r="Q1227" s="76"/>
      <c r="R1227" s="21"/>
      <c r="S1227" s="21"/>
      <c r="T1227" s="21"/>
      <c r="U1227" s="21"/>
      <c r="V1227" s="21"/>
      <c r="W1227" s="21"/>
      <c r="X1227" s="21"/>
    </row>
    <row r="1228" spans="1:24" ht="30" customHeight="1" x14ac:dyDescent="0.2">
      <c r="A1228" s="61" t="s">
        <v>1249</v>
      </c>
      <c r="B1228" s="62" t="s">
        <v>1244</v>
      </c>
      <c r="C1228" s="62" t="s">
        <v>48</v>
      </c>
      <c r="D1228" s="21">
        <v>55000000</v>
      </c>
      <c r="E1228" s="21">
        <v>0</v>
      </c>
      <c r="F1228" s="21">
        <v>0</v>
      </c>
      <c r="G1228" s="21">
        <v>0</v>
      </c>
      <c r="H1228" s="21">
        <v>0</v>
      </c>
      <c r="I1228" s="21">
        <v>0</v>
      </c>
      <c r="J1228" s="21">
        <v>55000000</v>
      </c>
      <c r="K1228" s="21">
        <v>0</v>
      </c>
      <c r="L1228" s="21">
        <v>9166666.6600000001</v>
      </c>
      <c r="M1228" s="21">
        <v>9166666.6600000001</v>
      </c>
      <c r="N1228" s="21">
        <v>0</v>
      </c>
      <c r="O1228" s="21">
        <v>9166666.6600000001</v>
      </c>
      <c r="P1228" s="21">
        <v>9166666.6600000001</v>
      </c>
      <c r="Q1228" s="76">
        <f t="shared" si="1782"/>
        <v>9166666.6600000001</v>
      </c>
      <c r="R1228" s="21">
        <v>0</v>
      </c>
      <c r="S1228" s="21">
        <v>9166666.6600000001</v>
      </c>
      <c r="T1228" s="21">
        <v>9166666.6600000001</v>
      </c>
      <c r="U1228" s="21">
        <f t="shared" ref="U1228" si="1799">J1228-M1228</f>
        <v>45833333.340000004</v>
      </c>
      <c r="V1228" s="22">
        <f t="shared" ref="V1228" si="1800">M1228-P1228</f>
        <v>0</v>
      </c>
      <c r="W1228" s="21">
        <f t="shared" ref="W1228" si="1801">P1228-Q1228</f>
        <v>0</v>
      </c>
      <c r="X1228" s="127">
        <f t="shared" ref="X1228" si="1802">P1228/J1228</f>
        <v>0.16666666654545456</v>
      </c>
    </row>
    <row r="1229" spans="1:24" ht="15" customHeight="1" x14ac:dyDescent="0.2">
      <c r="A1229" s="57" t="s">
        <v>1584</v>
      </c>
      <c r="B1229" s="53" t="s">
        <v>273</v>
      </c>
      <c r="C1229" s="62"/>
      <c r="D1229" s="21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  <c r="Q1229" s="76"/>
      <c r="R1229" s="21"/>
      <c r="S1229" s="21"/>
      <c r="T1229" s="21"/>
      <c r="U1229" s="21"/>
      <c r="V1229" s="21"/>
      <c r="W1229" s="21"/>
      <c r="X1229" s="21"/>
    </row>
    <row r="1230" spans="1:24" ht="39.75" customHeight="1" x14ac:dyDescent="0.2">
      <c r="A1230" s="41" t="s">
        <v>1714</v>
      </c>
      <c r="B1230" s="114" t="s">
        <v>1671</v>
      </c>
      <c r="C1230" s="65"/>
      <c r="D1230" s="22">
        <v>10000000</v>
      </c>
      <c r="E1230" s="21">
        <v>0</v>
      </c>
      <c r="F1230" s="21">
        <v>0</v>
      </c>
      <c r="G1230" s="21">
        <v>0</v>
      </c>
      <c r="H1230" s="21">
        <v>0</v>
      </c>
      <c r="I1230" s="21">
        <f>E1230-F1230+G1230-H1230</f>
        <v>0</v>
      </c>
      <c r="J1230" s="21">
        <f>D1230+I1230</f>
        <v>10000000</v>
      </c>
      <c r="K1230" s="21">
        <v>0</v>
      </c>
      <c r="L1230" s="21">
        <v>0</v>
      </c>
      <c r="M1230" s="21">
        <v>0</v>
      </c>
      <c r="N1230" s="21">
        <v>0</v>
      </c>
      <c r="O1230" s="21">
        <v>0</v>
      </c>
      <c r="P1230" s="21">
        <v>0</v>
      </c>
      <c r="Q1230" s="76"/>
      <c r="R1230" s="21">
        <v>0</v>
      </c>
      <c r="S1230" s="21">
        <v>0</v>
      </c>
      <c r="T1230" s="21">
        <v>0</v>
      </c>
      <c r="U1230" s="21">
        <f t="shared" ref="U1230" si="1803">J1230-M1230</f>
        <v>10000000</v>
      </c>
      <c r="V1230" s="22">
        <f t="shared" ref="V1230" si="1804">M1230-P1230</f>
        <v>0</v>
      </c>
      <c r="W1230" s="21">
        <f t="shared" ref="W1230" si="1805">P1230-Q1230</f>
        <v>0</v>
      </c>
      <c r="X1230" s="127">
        <f t="shared" ref="X1230" si="1806">P1230/J1230</f>
        <v>0</v>
      </c>
    </row>
    <row r="1231" spans="1:24" ht="28.5" customHeight="1" x14ac:dyDescent="0.2">
      <c r="A1231" s="57" t="s">
        <v>1672</v>
      </c>
      <c r="B1231" s="53" t="s">
        <v>184</v>
      </c>
      <c r="C1231" s="62"/>
      <c r="D1231" s="21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  <c r="Q1231" s="21"/>
      <c r="R1231" s="21"/>
      <c r="S1231" s="21"/>
      <c r="T1231" s="21"/>
      <c r="U1231" s="21"/>
      <c r="V1231" s="21"/>
      <c r="W1231" s="21"/>
      <c r="X1231" s="21"/>
    </row>
    <row r="1232" spans="1:24" ht="75" customHeight="1" x14ac:dyDescent="0.2">
      <c r="A1232" s="47" t="s">
        <v>272</v>
      </c>
      <c r="B1232" s="60" t="s">
        <v>1250</v>
      </c>
      <c r="C1232" s="54"/>
      <c r="D1232" s="21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  <c r="S1232" s="21"/>
      <c r="T1232" s="21"/>
      <c r="U1232" s="21"/>
      <c r="V1232" s="21"/>
      <c r="W1232" s="21"/>
      <c r="X1232" s="21"/>
    </row>
    <row r="1233" spans="1:24" ht="41.25" customHeight="1" x14ac:dyDescent="0.2">
      <c r="A1233" s="61" t="s">
        <v>1251</v>
      </c>
      <c r="B1233" s="62" t="s">
        <v>1252</v>
      </c>
      <c r="C1233" s="62" t="s">
        <v>305</v>
      </c>
      <c r="D1233" s="21">
        <v>60000000</v>
      </c>
      <c r="E1233" s="21">
        <v>0</v>
      </c>
      <c r="F1233" s="21">
        <v>0</v>
      </c>
      <c r="G1233" s="21">
        <v>0</v>
      </c>
      <c r="H1233" s="21">
        <v>0</v>
      </c>
      <c r="I1233" s="21">
        <v>0</v>
      </c>
      <c r="J1233" s="21">
        <v>60000000</v>
      </c>
      <c r="K1233" s="21">
        <v>0</v>
      </c>
      <c r="L1233" s="21">
        <v>0</v>
      </c>
      <c r="M1233" s="21">
        <v>0</v>
      </c>
      <c r="N1233" s="21">
        <v>0</v>
      </c>
      <c r="O1233" s="21">
        <v>0</v>
      </c>
      <c r="P1233" s="21">
        <v>0</v>
      </c>
      <c r="Q1233" s="76">
        <f t="shared" ref="Q1233:Q1250" si="1807">R1233+T1233</f>
        <v>0</v>
      </c>
      <c r="R1233" s="21">
        <v>0</v>
      </c>
      <c r="S1233" s="21">
        <v>0</v>
      </c>
      <c r="T1233" s="21">
        <v>0</v>
      </c>
      <c r="U1233" s="21">
        <f t="shared" ref="U1233" si="1808">J1233-M1233</f>
        <v>60000000</v>
      </c>
      <c r="V1233" s="22">
        <f t="shared" ref="V1233" si="1809">M1233-P1233</f>
        <v>0</v>
      </c>
      <c r="W1233" s="21">
        <f t="shared" ref="W1233" si="1810">P1233-Q1233</f>
        <v>0</v>
      </c>
      <c r="X1233" s="127">
        <f t="shared" ref="X1233" si="1811">P1233/J1233</f>
        <v>0</v>
      </c>
    </row>
    <row r="1234" spans="1:24" ht="57" customHeight="1" x14ac:dyDescent="0.2">
      <c r="A1234" s="59" t="s">
        <v>272</v>
      </c>
      <c r="B1234" s="60" t="s">
        <v>1253</v>
      </c>
      <c r="C1234" s="54"/>
      <c r="D1234" s="21"/>
      <c r="E1234" s="21"/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76"/>
      <c r="R1234" s="21"/>
      <c r="S1234" s="21"/>
      <c r="T1234" s="21"/>
      <c r="U1234" s="21"/>
      <c r="V1234" s="21"/>
      <c r="W1234" s="21"/>
      <c r="X1234" s="21"/>
    </row>
    <row r="1235" spans="1:24" ht="57" customHeight="1" x14ac:dyDescent="0.2">
      <c r="A1235" s="61" t="s">
        <v>1254</v>
      </c>
      <c r="B1235" s="62" t="s">
        <v>1255</v>
      </c>
      <c r="C1235" s="62" t="s">
        <v>48</v>
      </c>
      <c r="D1235" s="21">
        <v>23000000</v>
      </c>
      <c r="E1235" s="21">
        <v>0</v>
      </c>
      <c r="F1235" s="21">
        <v>0</v>
      </c>
      <c r="G1235" s="21">
        <v>0</v>
      </c>
      <c r="H1235" s="21">
        <v>0</v>
      </c>
      <c r="I1235" s="21">
        <v>0</v>
      </c>
      <c r="J1235" s="21">
        <v>23000000</v>
      </c>
      <c r="K1235" s="21">
        <v>0</v>
      </c>
      <c r="L1235" s="21">
        <v>3833333.34</v>
      </c>
      <c r="M1235" s="21">
        <v>3833333.34</v>
      </c>
      <c r="N1235" s="21">
        <v>0</v>
      </c>
      <c r="O1235" s="21">
        <v>3833333.34</v>
      </c>
      <c r="P1235" s="21">
        <v>3833333.34</v>
      </c>
      <c r="Q1235" s="76">
        <f t="shared" si="1807"/>
        <v>3833333.34</v>
      </c>
      <c r="R1235" s="21">
        <v>0</v>
      </c>
      <c r="S1235" s="21">
        <v>3833333.34</v>
      </c>
      <c r="T1235" s="21">
        <v>3833333.34</v>
      </c>
      <c r="U1235" s="21">
        <f t="shared" ref="U1235" si="1812">J1235-M1235</f>
        <v>19166666.66</v>
      </c>
      <c r="V1235" s="22">
        <f t="shared" ref="V1235" si="1813">M1235-P1235</f>
        <v>0</v>
      </c>
      <c r="W1235" s="21">
        <f t="shared" ref="W1235" si="1814">P1235-Q1235</f>
        <v>0</v>
      </c>
      <c r="X1235" s="127">
        <f t="shared" ref="X1235" si="1815">P1235/J1235</f>
        <v>0.16666666695652174</v>
      </c>
    </row>
    <row r="1236" spans="1:24" ht="57" customHeight="1" x14ac:dyDescent="0.2">
      <c r="A1236" s="59" t="s">
        <v>272</v>
      </c>
      <c r="B1236" s="60" t="s">
        <v>1256</v>
      </c>
      <c r="C1236" s="54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76"/>
      <c r="R1236" s="21"/>
      <c r="S1236" s="21"/>
      <c r="T1236" s="21"/>
      <c r="U1236" s="21"/>
      <c r="V1236" s="21"/>
      <c r="W1236" s="21"/>
      <c r="X1236" s="21"/>
    </row>
    <row r="1237" spans="1:24" ht="34.5" customHeight="1" x14ac:dyDescent="0.2">
      <c r="A1237" s="61" t="s">
        <v>1257</v>
      </c>
      <c r="B1237" s="62" t="s">
        <v>1255</v>
      </c>
      <c r="C1237" s="62" t="s">
        <v>48</v>
      </c>
      <c r="D1237" s="21">
        <v>40000000</v>
      </c>
      <c r="E1237" s="21">
        <v>0</v>
      </c>
      <c r="F1237" s="21">
        <v>0</v>
      </c>
      <c r="G1237" s="21">
        <v>0</v>
      </c>
      <c r="H1237" s="21">
        <v>0</v>
      </c>
      <c r="I1237" s="21">
        <v>0</v>
      </c>
      <c r="J1237" s="21">
        <v>40000000</v>
      </c>
      <c r="K1237" s="21">
        <v>0</v>
      </c>
      <c r="L1237" s="21">
        <v>6666666.6600000001</v>
      </c>
      <c r="M1237" s="21">
        <v>6666666.6600000001</v>
      </c>
      <c r="N1237" s="21">
        <v>0</v>
      </c>
      <c r="O1237" s="21">
        <v>6666666.6600000001</v>
      </c>
      <c r="P1237" s="21">
        <v>6666666.6600000001</v>
      </c>
      <c r="Q1237" s="76">
        <f t="shared" si="1807"/>
        <v>6666666.6600000001</v>
      </c>
      <c r="R1237" s="21">
        <v>0</v>
      </c>
      <c r="S1237" s="21">
        <v>6666666.6600000001</v>
      </c>
      <c r="T1237" s="21">
        <v>6666666.6600000001</v>
      </c>
      <c r="U1237" s="21">
        <f t="shared" ref="U1237" si="1816">J1237-M1237</f>
        <v>33333333.34</v>
      </c>
      <c r="V1237" s="22">
        <f t="shared" ref="V1237" si="1817">M1237-P1237</f>
        <v>0</v>
      </c>
      <c r="W1237" s="21">
        <f t="shared" ref="W1237" si="1818">P1237-Q1237</f>
        <v>0</v>
      </c>
      <c r="X1237" s="127">
        <f t="shared" ref="X1237" si="1819">P1237/J1237</f>
        <v>0.1666666665</v>
      </c>
    </row>
    <row r="1238" spans="1:24" ht="57" customHeight="1" x14ac:dyDescent="0.2">
      <c r="A1238" s="59" t="s">
        <v>272</v>
      </c>
      <c r="B1238" s="60" t="s">
        <v>1258</v>
      </c>
      <c r="C1238" s="54"/>
      <c r="D1238" s="21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76"/>
      <c r="R1238" s="21"/>
      <c r="S1238" s="21"/>
      <c r="T1238" s="21"/>
      <c r="U1238" s="21"/>
      <c r="V1238" s="21"/>
      <c r="W1238" s="21"/>
      <c r="X1238" s="21"/>
    </row>
    <row r="1239" spans="1:24" ht="44.25" customHeight="1" x14ac:dyDescent="0.2">
      <c r="A1239" s="61" t="s">
        <v>1259</v>
      </c>
      <c r="B1239" s="62" t="s">
        <v>1255</v>
      </c>
      <c r="C1239" s="62" t="s">
        <v>48</v>
      </c>
      <c r="D1239" s="21">
        <v>2000000</v>
      </c>
      <c r="E1239" s="21">
        <v>0</v>
      </c>
      <c r="F1239" s="21">
        <v>0</v>
      </c>
      <c r="G1239" s="21">
        <v>0</v>
      </c>
      <c r="H1239" s="21">
        <v>0</v>
      </c>
      <c r="I1239" s="21">
        <v>0</v>
      </c>
      <c r="J1239" s="21">
        <v>2000000</v>
      </c>
      <c r="K1239" s="21">
        <v>0</v>
      </c>
      <c r="L1239" s="21">
        <v>333333.34000000003</v>
      </c>
      <c r="M1239" s="21">
        <v>333333.34000000003</v>
      </c>
      <c r="N1239" s="21">
        <v>0</v>
      </c>
      <c r="O1239" s="21">
        <v>333333.34000000003</v>
      </c>
      <c r="P1239" s="21">
        <v>333333.34000000003</v>
      </c>
      <c r="Q1239" s="76">
        <f t="shared" si="1807"/>
        <v>333333.34000000003</v>
      </c>
      <c r="R1239" s="21">
        <v>0</v>
      </c>
      <c r="S1239" s="21">
        <v>333333.34000000003</v>
      </c>
      <c r="T1239" s="21">
        <v>333333.34000000003</v>
      </c>
      <c r="U1239" s="21">
        <f t="shared" ref="U1239" si="1820">J1239-M1239</f>
        <v>1666666.66</v>
      </c>
      <c r="V1239" s="22">
        <f t="shared" ref="V1239" si="1821">M1239-P1239</f>
        <v>0</v>
      </c>
      <c r="W1239" s="21">
        <f t="shared" ref="W1239" si="1822">P1239-Q1239</f>
        <v>0</v>
      </c>
      <c r="X1239" s="127">
        <f t="shared" ref="X1239" si="1823">P1239/J1239</f>
        <v>0.16666667000000002</v>
      </c>
    </row>
    <row r="1240" spans="1:24" ht="28.5" customHeight="1" x14ac:dyDescent="0.2">
      <c r="A1240" s="59" t="s">
        <v>272</v>
      </c>
      <c r="B1240" s="60" t="s">
        <v>1261</v>
      </c>
      <c r="C1240" s="54"/>
      <c r="D1240" s="21"/>
      <c r="E1240" s="21"/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76"/>
      <c r="R1240" s="21"/>
      <c r="S1240" s="21"/>
      <c r="T1240" s="21"/>
      <c r="U1240" s="21"/>
      <c r="V1240" s="21"/>
      <c r="W1240" s="21"/>
      <c r="X1240" s="21"/>
    </row>
    <row r="1241" spans="1:24" ht="30" customHeight="1" x14ac:dyDescent="0.2">
      <c r="A1241" s="61" t="s">
        <v>1262</v>
      </c>
      <c r="B1241" s="62" t="s">
        <v>1255</v>
      </c>
      <c r="C1241" s="62" t="s">
        <v>48</v>
      </c>
      <c r="D1241" s="21">
        <v>16000000</v>
      </c>
      <c r="E1241" s="21">
        <v>0</v>
      </c>
      <c r="F1241" s="21">
        <v>0</v>
      </c>
      <c r="G1241" s="21">
        <v>0</v>
      </c>
      <c r="H1241" s="21">
        <v>0</v>
      </c>
      <c r="I1241" s="21">
        <v>0</v>
      </c>
      <c r="J1241" s="21">
        <v>16000000</v>
      </c>
      <c r="K1241" s="21">
        <v>0</v>
      </c>
      <c r="L1241" s="21">
        <v>2666666.66</v>
      </c>
      <c r="M1241" s="21">
        <v>2666666.66</v>
      </c>
      <c r="N1241" s="21">
        <v>0</v>
      </c>
      <c r="O1241" s="21">
        <v>2666666.66</v>
      </c>
      <c r="P1241" s="21">
        <v>2666666.66</v>
      </c>
      <c r="Q1241" s="76">
        <f t="shared" si="1807"/>
        <v>2666666.66</v>
      </c>
      <c r="R1241" s="21">
        <v>0</v>
      </c>
      <c r="S1241" s="21">
        <v>2666666.66</v>
      </c>
      <c r="T1241" s="21">
        <v>2666666.66</v>
      </c>
      <c r="U1241" s="21">
        <f t="shared" ref="U1241:U1242" si="1824">J1241-M1241</f>
        <v>13333333.34</v>
      </c>
      <c r="V1241" s="22">
        <f t="shared" ref="V1241:V1242" si="1825">M1241-P1241</f>
        <v>0</v>
      </c>
      <c r="W1241" s="21">
        <f t="shared" ref="W1241:W1242" si="1826">P1241-Q1241</f>
        <v>0</v>
      </c>
      <c r="X1241" s="127">
        <f t="shared" ref="X1241:X1242" si="1827">P1241/J1241</f>
        <v>0.16666666625000001</v>
      </c>
    </row>
    <row r="1242" spans="1:24" ht="30" customHeight="1" x14ac:dyDescent="0.2">
      <c r="A1242" s="61" t="s">
        <v>1263</v>
      </c>
      <c r="B1242" s="62" t="s">
        <v>1264</v>
      </c>
      <c r="C1242" s="62" t="s">
        <v>305</v>
      </c>
      <c r="D1242" s="21">
        <v>11468643</v>
      </c>
      <c r="E1242" s="21">
        <v>0</v>
      </c>
      <c r="F1242" s="21">
        <v>0</v>
      </c>
      <c r="G1242" s="21">
        <v>0</v>
      </c>
      <c r="H1242" s="21">
        <v>0</v>
      </c>
      <c r="I1242" s="21">
        <v>0</v>
      </c>
      <c r="J1242" s="21">
        <v>11468643</v>
      </c>
      <c r="K1242" s="21">
        <v>0</v>
      </c>
      <c r="L1242" s="21">
        <v>0</v>
      </c>
      <c r="M1242" s="21">
        <v>0</v>
      </c>
      <c r="N1242" s="21">
        <v>0</v>
      </c>
      <c r="O1242" s="21">
        <v>0</v>
      </c>
      <c r="P1242" s="21">
        <v>0</v>
      </c>
      <c r="Q1242" s="76">
        <f t="shared" si="1807"/>
        <v>0</v>
      </c>
      <c r="R1242" s="21">
        <v>0</v>
      </c>
      <c r="S1242" s="21">
        <v>0</v>
      </c>
      <c r="T1242" s="21">
        <v>0</v>
      </c>
      <c r="U1242" s="21">
        <f t="shared" si="1824"/>
        <v>11468643</v>
      </c>
      <c r="V1242" s="22">
        <f t="shared" si="1825"/>
        <v>0</v>
      </c>
      <c r="W1242" s="21">
        <f t="shared" si="1826"/>
        <v>0</v>
      </c>
      <c r="X1242" s="127">
        <f t="shared" si="1827"/>
        <v>0</v>
      </c>
    </row>
    <row r="1243" spans="1:24" ht="22.5" customHeight="1" x14ac:dyDescent="0.2">
      <c r="A1243" s="57" t="s">
        <v>1673</v>
      </c>
      <c r="B1243" s="53" t="s">
        <v>186</v>
      </c>
      <c r="C1243" s="62"/>
      <c r="D1243" s="21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  <c r="Q1243" s="76"/>
      <c r="R1243" s="21"/>
      <c r="S1243" s="21"/>
      <c r="T1243" s="21"/>
      <c r="U1243" s="21"/>
      <c r="V1243" s="21"/>
      <c r="W1243" s="21"/>
      <c r="X1243" s="21"/>
    </row>
    <row r="1244" spans="1:24" ht="44.25" customHeight="1" x14ac:dyDescent="0.2">
      <c r="A1244" s="59" t="s">
        <v>272</v>
      </c>
      <c r="B1244" s="60" t="s">
        <v>1265</v>
      </c>
      <c r="C1244" s="54"/>
      <c r="D1244" s="21"/>
      <c r="E1244" s="21"/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76"/>
      <c r="R1244" s="21"/>
      <c r="S1244" s="21"/>
      <c r="T1244" s="21"/>
      <c r="U1244" s="21"/>
      <c r="V1244" s="21"/>
      <c r="W1244" s="21"/>
      <c r="X1244" s="21"/>
    </row>
    <row r="1245" spans="1:24" ht="30" customHeight="1" x14ac:dyDescent="0.2">
      <c r="A1245" s="61" t="s">
        <v>1266</v>
      </c>
      <c r="B1245" s="62" t="s">
        <v>321</v>
      </c>
      <c r="C1245" s="62" t="s">
        <v>48</v>
      </c>
      <c r="D1245" s="21">
        <v>9000000</v>
      </c>
      <c r="E1245" s="21">
        <v>0</v>
      </c>
      <c r="F1245" s="21">
        <v>0</v>
      </c>
      <c r="G1245" s="21">
        <v>0</v>
      </c>
      <c r="H1245" s="21">
        <v>0</v>
      </c>
      <c r="I1245" s="21">
        <v>0</v>
      </c>
      <c r="J1245" s="21">
        <v>9000000</v>
      </c>
      <c r="K1245" s="21">
        <v>0</v>
      </c>
      <c r="L1245" s="21">
        <v>1500000</v>
      </c>
      <c r="M1245" s="21">
        <v>1500000</v>
      </c>
      <c r="N1245" s="21">
        <v>0</v>
      </c>
      <c r="O1245" s="21">
        <v>1500000</v>
      </c>
      <c r="P1245" s="21">
        <v>1500000</v>
      </c>
      <c r="Q1245" s="76">
        <f t="shared" si="1807"/>
        <v>1500000</v>
      </c>
      <c r="R1245" s="21">
        <v>0</v>
      </c>
      <c r="S1245" s="21">
        <v>1500000</v>
      </c>
      <c r="T1245" s="21">
        <v>1500000</v>
      </c>
      <c r="U1245" s="21">
        <f t="shared" ref="U1245" si="1828">J1245-M1245</f>
        <v>7500000</v>
      </c>
      <c r="V1245" s="22">
        <f t="shared" ref="V1245" si="1829">M1245-P1245</f>
        <v>0</v>
      </c>
      <c r="W1245" s="21">
        <f t="shared" ref="W1245" si="1830">P1245-Q1245</f>
        <v>0</v>
      </c>
      <c r="X1245" s="127">
        <f t="shared" ref="X1245" si="1831">P1245/J1245</f>
        <v>0.16666666666666666</v>
      </c>
    </row>
    <row r="1246" spans="1:24" ht="45.75" customHeight="1" x14ac:dyDescent="0.2">
      <c r="A1246" s="59" t="s">
        <v>272</v>
      </c>
      <c r="B1246" s="60" t="s">
        <v>1267</v>
      </c>
      <c r="C1246" s="54"/>
      <c r="D1246" s="21"/>
      <c r="E1246" s="21"/>
      <c r="F1246" s="21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  <c r="Q1246" s="76"/>
      <c r="R1246" s="21"/>
      <c r="S1246" s="21"/>
      <c r="T1246" s="21"/>
      <c r="U1246" s="21"/>
      <c r="V1246" s="21"/>
      <c r="W1246" s="21"/>
      <c r="X1246" s="117"/>
    </row>
    <row r="1247" spans="1:24" ht="30" customHeight="1" x14ac:dyDescent="0.2">
      <c r="A1247" s="61" t="s">
        <v>1268</v>
      </c>
      <c r="B1247" s="62" t="s">
        <v>321</v>
      </c>
      <c r="C1247" s="62" t="s">
        <v>48</v>
      </c>
      <c r="D1247" s="21">
        <v>44000000</v>
      </c>
      <c r="E1247" s="21">
        <v>0</v>
      </c>
      <c r="F1247" s="21">
        <v>0</v>
      </c>
      <c r="G1247" s="21">
        <v>0</v>
      </c>
      <c r="H1247" s="21">
        <v>0</v>
      </c>
      <c r="I1247" s="21">
        <v>0</v>
      </c>
      <c r="J1247" s="21">
        <v>44000000</v>
      </c>
      <c r="K1247" s="21">
        <v>0</v>
      </c>
      <c r="L1247" s="21">
        <v>7333333.3399999999</v>
      </c>
      <c r="M1247" s="21">
        <v>7333333.3399999999</v>
      </c>
      <c r="N1247" s="21">
        <v>0</v>
      </c>
      <c r="O1247" s="21">
        <v>7333333.3399999999</v>
      </c>
      <c r="P1247" s="21">
        <v>7333333.3399999999</v>
      </c>
      <c r="Q1247" s="76">
        <f t="shared" si="1807"/>
        <v>7333333.3399999999</v>
      </c>
      <c r="R1247" s="21">
        <v>0</v>
      </c>
      <c r="S1247" s="21">
        <v>7333333.3399999999</v>
      </c>
      <c r="T1247" s="21">
        <v>7333333.3399999999</v>
      </c>
      <c r="U1247" s="21">
        <f t="shared" ref="U1247" si="1832">J1247-M1247</f>
        <v>36666666.659999996</v>
      </c>
      <c r="V1247" s="22">
        <f t="shared" ref="V1247" si="1833">M1247-P1247</f>
        <v>0</v>
      </c>
      <c r="W1247" s="21">
        <f t="shared" ref="W1247" si="1834">P1247-Q1247</f>
        <v>0</v>
      </c>
      <c r="X1247" s="127">
        <f t="shared" ref="X1247" si="1835">P1247/J1247</f>
        <v>0.16666666681818182</v>
      </c>
    </row>
    <row r="1248" spans="1:24" ht="49.5" customHeight="1" x14ac:dyDescent="0.2">
      <c r="A1248" s="59" t="s">
        <v>272</v>
      </c>
      <c r="B1248" s="60" t="s">
        <v>1260</v>
      </c>
      <c r="C1248" s="54"/>
      <c r="D1248" s="21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76"/>
      <c r="R1248" s="21"/>
      <c r="S1248" s="21"/>
      <c r="T1248" s="21"/>
      <c r="U1248" s="21"/>
      <c r="V1248" s="21"/>
      <c r="W1248" s="21"/>
      <c r="X1248" s="117"/>
    </row>
    <row r="1249" spans="1:24" ht="30" customHeight="1" x14ac:dyDescent="0.2">
      <c r="A1249" s="61" t="s">
        <v>1269</v>
      </c>
      <c r="B1249" s="62" t="s">
        <v>1045</v>
      </c>
      <c r="C1249" s="62" t="s">
        <v>48</v>
      </c>
      <c r="D1249" s="21">
        <v>51000000</v>
      </c>
      <c r="E1249" s="21">
        <v>0</v>
      </c>
      <c r="F1249" s="21">
        <v>0</v>
      </c>
      <c r="G1249" s="21">
        <v>0</v>
      </c>
      <c r="H1249" s="21">
        <v>0</v>
      </c>
      <c r="I1249" s="21">
        <v>0</v>
      </c>
      <c r="J1249" s="21">
        <v>51000000</v>
      </c>
      <c r="K1249" s="21">
        <v>0</v>
      </c>
      <c r="L1249" s="21">
        <v>8500000</v>
      </c>
      <c r="M1249" s="21">
        <v>8500000</v>
      </c>
      <c r="N1249" s="21">
        <v>0</v>
      </c>
      <c r="O1249" s="21">
        <v>8500000</v>
      </c>
      <c r="P1249" s="21">
        <v>8500000</v>
      </c>
      <c r="Q1249" s="76">
        <f t="shared" si="1807"/>
        <v>8500000</v>
      </c>
      <c r="R1249" s="21">
        <v>0</v>
      </c>
      <c r="S1249" s="21">
        <v>8500000</v>
      </c>
      <c r="T1249" s="21">
        <v>8500000</v>
      </c>
      <c r="U1249" s="21">
        <f t="shared" ref="U1249:U1250" si="1836">J1249-M1249</f>
        <v>42500000</v>
      </c>
      <c r="V1249" s="22">
        <f t="shared" ref="V1249:V1250" si="1837">M1249-P1249</f>
        <v>0</v>
      </c>
      <c r="W1249" s="21">
        <f t="shared" ref="W1249:W1250" si="1838">P1249-Q1249</f>
        <v>0</v>
      </c>
      <c r="X1249" s="127">
        <f t="shared" ref="X1249:X1250" si="1839">P1249/J1249</f>
        <v>0.16666666666666666</v>
      </c>
    </row>
    <row r="1250" spans="1:24" ht="55.5" customHeight="1" x14ac:dyDescent="0.2">
      <c r="A1250" s="61" t="s">
        <v>1270</v>
      </c>
      <c r="B1250" s="62" t="s">
        <v>1271</v>
      </c>
      <c r="C1250" s="62" t="s">
        <v>240</v>
      </c>
      <c r="D1250" s="21">
        <v>15000000</v>
      </c>
      <c r="E1250" s="21">
        <v>0</v>
      </c>
      <c r="F1250" s="21">
        <v>0</v>
      </c>
      <c r="G1250" s="21">
        <v>0</v>
      </c>
      <c r="H1250" s="21">
        <v>0</v>
      </c>
      <c r="I1250" s="21">
        <v>0</v>
      </c>
      <c r="J1250" s="21">
        <v>15000000</v>
      </c>
      <c r="K1250" s="21">
        <v>0</v>
      </c>
      <c r="L1250" s="21">
        <v>0</v>
      </c>
      <c r="M1250" s="21">
        <v>0</v>
      </c>
      <c r="N1250" s="21">
        <v>0</v>
      </c>
      <c r="O1250" s="21">
        <v>0</v>
      </c>
      <c r="P1250" s="21">
        <v>0</v>
      </c>
      <c r="Q1250" s="76">
        <f t="shared" si="1807"/>
        <v>0</v>
      </c>
      <c r="R1250" s="21">
        <v>0</v>
      </c>
      <c r="S1250" s="21">
        <v>0</v>
      </c>
      <c r="T1250" s="21">
        <v>0</v>
      </c>
      <c r="U1250" s="21">
        <f t="shared" si="1836"/>
        <v>15000000</v>
      </c>
      <c r="V1250" s="22">
        <f t="shared" si="1837"/>
        <v>0</v>
      </c>
      <c r="W1250" s="21">
        <f t="shared" si="1838"/>
        <v>0</v>
      </c>
      <c r="X1250" s="127">
        <f t="shared" si="1839"/>
        <v>0</v>
      </c>
    </row>
    <row r="1251" spans="1:24" ht="62.25" customHeight="1" x14ac:dyDescent="0.2">
      <c r="A1251" s="59" t="s">
        <v>272</v>
      </c>
      <c r="B1251" s="60" t="s">
        <v>1272</v>
      </c>
      <c r="C1251" s="54"/>
      <c r="D1251" s="21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  <c r="R1251" s="21"/>
      <c r="S1251" s="21"/>
      <c r="T1251" s="21"/>
      <c r="U1251" s="21"/>
      <c r="V1251" s="21"/>
      <c r="W1251" s="21"/>
      <c r="X1251" s="21"/>
    </row>
    <row r="1252" spans="1:24" ht="30" customHeight="1" x14ac:dyDescent="0.2">
      <c r="A1252" s="61" t="s">
        <v>1273</v>
      </c>
      <c r="B1252" s="62" t="s">
        <v>321</v>
      </c>
      <c r="C1252" s="62" t="s">
        <v>48</v>
      </c>
      <c r="D1252" s="21">
        <v>44000000</v>
      </c>
      <c r="E1252" s="21">
        <v>0</v>
      </c>
      <c r="F1252" s="21">
        <v>0</v>
      </c>
      <c r="G1252" s="21">
        <v>0</v>
      </c>
      <c r="H1252" s="21">
        <v>0</v>
      </c>
      <c r="I1252" s="21">
        <v>0</v>
      </c>
      <c r="J1252" s="21">
        <v>44000000</v>
      </c>
      <c r="K1252" s="21">
        <v>0</v>
      </c>
      <c r="L1252" s="21">
        <v>7333333.3399999999</v>
      </c>
      <c r="M1252" s="21">
        <v>7333333.3399999999</v>
      </c>
      <c r="N1252" s="21">
        <v>0</v>
      </c>
      <c r="O1252" s="21">
        <v>7333333.3399999999</v>
      </c>
      <c r="P1252" s="21">
        <v>7333333.3399999999</v>
      </c>
      <c r="Q1252" s="76">
        <f t="shared" ref="Q1252:Q1314" si="1840">R1252+T1252</f>
        <v>7333333.3399999999</v>
      </c>
      <c r="R1252" s="21">
        <v>0</v>
      </c>
      <c r="S1252" s="21">
        <v>7333333.3399999999</v>
      </c>
      <c r="T1252" s="21">
        <v>7333333.3399999999</v>
      </c>
      <c r="U1252" s="21">
        <f t="shared" ref="U1252" si="1841">J1252-M1252</f>
        <v>36666666.659999996</v>
      </c>
      <c r="V1252" s="22">
        <f t="shared" ref="V1252" si="1842">M1252-P1252</f>
        <v>0</v>
      </c>
      <c r="W1252" s="21">
        <f t="shared" ref="W1252" si="1843">P1252-Q1252</f>
        <v>0</v>
      </c>
      <c r="X1252" s="127">
        <f t="shared" ref="X1252" si="1844">P1252/J1252</f>
        <v>0.16666666681818182</v>
      </c>
    </row>
    <row r="1253" spans="1:24" ht="39" customHeight="1" x14ac:dyDescent="0.2">
      <c r="A1253" s="59" t="s">
        <v>272</v>
      </c>
      <c r="B1253" s="60" t="s">
        <v>1274</v>
      </c>
      <c r="C1253" s="54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76"/>
      <c r="R1253" s="21"/>
      <c r="S1253" s="21"/>
      <c r="T1253" s="21"/>
      <c r="U1253" s="21"/>
      <c r="V1253" s="21"/>
      <c r="W1253" s="21"/>
      <c r="X1253" s="21"/>
    </row>
    <row r="1254" spans="1:24" ht="57" customHeight="1" x14ac:dyDescent="0.2">
      <c r="A1254" s="61" t="s">
        <v>1275</v>
      </c>
      <c r="B1254" s="62" t="s">
        <v>1276</v>
      </c>
      <c r="C1254" s="62" t="s">
        <v>240</v>
      </c>
      <c r="D1254" s="21">
        <v>30000000</v>
      </c>
      <c r="E1254" s="21">
        <v>0</v>
      </c>
      <c r="F1254" s="21">
        <v>0</v>
      </c>
      <c r="G1254" s="21">
        <v>0</v>
      </c>
      <c r="H1254" s="21">
        <v>0</v>
      </c>
      <c r="I1254" s="21">
        <v>0</v>
      </c>
      <c r="J1254" s="21">
        <v>30000000</v>
      </c>
      <c r="K1254" s="21">
        <v>0</v>
      </c>
      <c r="L1254" s="21">
        <v>0</v>
      </c>
      <c r="M1254" s="21">
        <v>0</v>
      </c>
      <c r="N1254" s="21">
        <v>0</v>
      </c>
      <c r="O1254" s="21">
        <v>0</v>
      </c>
      <c r="P1254" s="21">
        <v>0</v>
      </c>
      <c r="Q1254" s="76">
        <f t="shared" si="1840"/>
        <v>0</v>
      </c>
      <c r="R1254" s="21">
        <v>0</v>
      </c>
      <c r="S1254" s="21">
        <v>0</v>
      </c>
      <c r="T1254" s="21">
        <v>0</v>
      </c>
      <c r="U1254" s="21">
        <f t="shared" ref="U1254" si="1845">J1254-M1254</f>
        <v>30000000</v>
      </c>
      <c r="V1254" s="22">
        <f t="shared" ref="V1254" si="1846">M1254-P1254</f>
        <v>0</v>
      </c>
      <c r="W1254" s="21">
        <f t="shared" ref="W1254" si="1847">P1254-Q1254</f>
        <v>0</v>
      </c>
      <c r="X1254" s="127">
        <f t="shared" ref="X1254" si="1848">P1254/J1254</f>
        <v>0</v>
      </c>
    </row>
    <row r="1255" spans="1:24" ht="54" customHeight="1" x14ac:dyDescent="0.2">
      <c r="A1255" s="59" t="s">
        <v>272</v>
      </c>
      <c r="B1255" s="60" t="s">
        <v>1277</v>
      </c>
      <c r="C1255" s="54"/>
      <c r="D1255" s="21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  <c r="Q1255" s="76"/>
      <c r="R1255" s="21"/>
      <c r="S1255" s="21"/>
      <c r="T1255" s="21"/>
      <c r="U1255" s="21"/>
      <c r="V1255" s="21"/>
      <c r="W1255" s="21"/>
      <c r="X1255" s="21"/>
    </row>
    <row r="1256" spans="1:24" ht="57" customHeight="1" x14ac:dyDescent="0.2">
      <c r="A1256" s="61" t="s">
        <v>1278</v>
      </c>
      <c r="B1256" s="62" t="s">
        <v>1279</v>
      </c>
      <c r="C1256" s="62" t="s">
        <v>240</v>
      </c>
      <c r="D1256" s="21">
        <v>35000000</v>
      </c>
      <c r="E1256" s="21">
        <v>0</v>
      </c>
      <c r="F1256" s="21">
        <v>0</v>
      </c>
      <c r="G1256" s="21">
        <v>0</v>
      </c>
      <c r="H1256" s="21">
        <v>0</v>
      </c>
      <c r="I1256" s="21">
        <v>0</v>
      </c>
      <c r="J1256" s="21">
        <v>35000000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76">
        <f t="shared" si="1840"/>
        <v>0</v>
      </c>
      <c r="R1256" s="21">
        <v>0</v>
      </c>
      <c r="S1256" s="21">
        <v>0</v>
      </c>
      <c r="T1256" s="21">
        <v>0</v>
      </c>
      <c r="U1256" s="21">
        <f t="shared" ref="U1256" si="1849">J1256-M1256</f>
        <v>35000000</v>
      </c>
      <c r="V1256" s="22">
        <f t="shared" ref="V1256" si="1850">M1256-P1256</f>
        <v>0</v>
      </c>
      <c r="W1256" s="21">
        <f t="shared" ref="W1256" si="1851">P1256-Q1256</f>
        <v>0</v>
      </c>
      <c r="X1256" s="127">
        <f t="shared" ref="X1256" si="1852">P1256/J1256</f>
        <v>0</v>
      </c>
    </row>
    <row r="1257" spans="1:24" ht="36.75" customHeight="1" x14ac:dyDescent="0.2">
      <c r="A1257" s="59" t="s">
        <v>272</v>
      </c>
      <c r="B1257" s="60" t="s">
        <v>1280</v>
      </c>
      <c r="C1257" s="54"/>
      <c r="D1257" s="21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  <c r="Q1257" s="76"/>
      <c r="R1257" s="21"/>
      <c r="S1257" s="21"/>
      <c r="T1257" s="21"/>
      <c r="U1257" s="21"/>
      <c r="V1257" s="21"/>
      <c r="W1257" s="21"/>
      <c r="X1257" s="21"/>
    </row>
    <row r="1258" spans="1:24" ht="42.75" customHeight="1" x14ac:dyDescent="0.2">
      <c r="A1258" s="61" t="s">
        <v>1281</v>
      </c>
      <c r="B1258" s="62" t="s">
        <v>1282</v>
      </c>
      <c r="C1258" s="62" t="s">
        <v>240</v>
      </c>
      <c r="D1258" s="21">
        <v>40000000</v>
      </c>
      <c r="E1258" s="21">
        <v>0</v>
      </c>
      <c r="F1258" s="21">
        <v>0</v>
      </c>
      <c r="G1258" s="21">
        <v>0</v>
      </c>
      <c r="H1258" s="21">
        <v>0</v>
      </c>
      <c r="I1258" s="21">
        <v>0</v>
      </c>
      <c r="J1258" s="21">
        <v>40000000</v>
      </c>
      <c r="K1258" s="21">
        <v>0</v>
      </c>
      <c r="L1258" s="21">
        <v>0</v>
      </c>
      <c r="M1258" s="21">
        <v>0</v>
      </c>
      <c r="N1258" s="21">
        <v>0</v>
      </c>
      <c r="O1258" s="21">
        <v>0</v>
      </c>
      <c r="P1258" s="21">
        <v>0</v>
      </c>
      <c r="Q1258" s="76">
        <f t="shared" si="1840"/>
        <v>0</v>
      </c>
      <c r="R1258" s="21">
        <v>0</v>
      </c>
      <c r="S1258" s="21">
        <v>0</v>
      </c>
      <c r="T1258" s="21">
        <v>0</v>
      </c>
      <c r="U1258" s="21">
        <f t="shared" ref="U1258" si="1853">J1258-M1258</f>
        <v>40000000</v>
      </c>
      <c r="V1258" s="22">
        <f t="shared" ref="V1258" si="1854">M1258-P1258</f>
        <v>0</v>
      </c>
      <c r="W1258" s="21">
        <f t="shared" ref="W1258" si="1855">P1258-Q1258</f>
        <v>0</v>
      </c>
      <c r="X1258" s="127">
        <f t="shared" ref="X1258" si="1856">P1258/J1258</f>
        <v>0</v>
      </c>
    </row>
    <row r="1259" spans="1:24" ht="60.75" customHeight="1" x14ac:dyDescent="0.2">
      <c r="A1259" s="59" t="s">
        <v>272</v>
      </c>
      <c r="B1259" s="60" t="s">
        <v>1283</v>
      </c>
      <c r="C1259" s="54"/>
      <c r="D1259" s="21"/>
      <c r="E1259" s="21"/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  <c r="Q1259" s="76"/>
      <c r="R1259" s="21"/>
      <c r="S1259" s="21"/>
      <c r="T1259" s="21"/>
      <c r="U1259" s="21"/>
      <c r="V1259" s="21"/>
      <c r="W1259" s="21"/>
      <c r="X1259" s="117"/>
    </row>
    <row r="1260" spans="1:24" ht="39" customHeight="1" x14ac:dyDescent="0.2">
      <c r="A1260" s="61" t="s">
        <v>1284</v>
      </c>
      <c r="B1260" s="62" t="s">
        <v>1285</v>
      </c>
      <c r="C1260" s="62" t="s">
        <v>240</v>
      </c>
      <c r="D1260" s="21">
        <v>7200000</v>
      </c>
      <c r="E1260" s="21">
        <v>0</v>
      </c>
      <c r="F1260" s="21">
        <v>0</v>
      </c>
      <c r="G1260" s="21">
        <v>0</v>
      </c>
      <c r="H1260" s="21">
        <v>0</v>
      </c>
      <c r="I1260" s="21">
        <v>0</v>
      </c>
      <c r="J1260" s="21">
        <v>7200000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76">
        <f t="shared" si="1840"/>
        <v>0</v>
      </c>
      <c r="R1260" s="21">
        <v>0</v>
      </c>
      <c r="S1260" s="21">
        <v>0</v>
      </c>
      <c r="T1260" s="21">
        <v>0</v>
      </c>
      <c r="U1260" s="21">
        <f t="shared" ref="U1260:U1261" si="1857">J1260-M1260</f>
        <v>7200000</v>
      </c>
      <c r="V1260" s="22">
        <f t="shared" ref="V1260:V1261" si="1858">M1260-P1260</f>
        <v>0</v>
      </c>
      <c r="W1260" s="21">
        <f t="shared" ref="W1260:W1261" si="1859">P1260-Q1260</f>
        <v>0</v>
      </c>
      <c r="X1260" s="127">
        <f t="shared" ref="X1260:X1261" si="1860">P1260/J1260</f>
        <v>0</v>
      </c>
    </row>
    <row r="1261" spans="1:24" ht="19.5" customHeight="1" x14ac:dyDescent="0.2">
      <c r="A1261" s="70" t="s">
        <v>1674</v>
      </c>
      <c r="B1261" s="65" t="s">
        <v>1675</v>
      </c>
      <c r="C1261" s="65"/>
      <c r="D1261" s="22">
        <v>60000000</v>
      </c>
      <c r="E1261" s="21">
        <v>0</v>
      </c>
      <c r="F1261" s="21">
        <v>0</v>
      </c>
      <c r="G1261" s="21">
        <v>0</v>
      </c>
      <c r="H1261" s="21">
        <v>0</v>
      </c>
      <c r="I1261" s="21">
        <f>E1261-F1261+G1261-H1261</f>
        <v>0</v>
      </c>
      <c r="J1261" s="21">
        <f>D1261+I1261</f>
        <v>60000000</v>
      </c>
      <c r="K1261" s="21">
        <v>0</v>
      </c>
      <c r="L1261" s="21">
        <v>0</v>
      </c>
      <c r="M1261" s="21">
        <v>0</v>
      </c>
      <c r="N1261" s="21">
        <v>0</v>
      </c>
      <c r="O1261" s="21">
        <v>0</v>
      </c>
      <c r="P1261" s="21">
        <v>0</v>
      </c>
      <c r="Q1261" s="76">
        <f t="shared" si="1840"/>
        <v>0</v>
      </c>
      <c r="R1261" s="21">
        <v>0</v>
      </c>
      <c r="S1261" s="21">
        <v>0</v>
      </c>
      <c r="T1261" s="21">
        <v>0</v>
      </c>
      <c r="U1261" s="21">
        <f t="shared" si="1857"/>
        <v>60000000</v>
      </c>
      <c r="V1261" s="22">
        <f t="shared" si="1858"/>
        <v>0</v>
      </c>
      <c r="W1261" s="21">
        <f t="shared" si="1859"/>
        <v>0</v>
      </c>
      <c r="X1261" s="127">
        <f t="shared" si="1860"/>
        <v>0</v>
      </c>
    </row>
    <row r="1262" spans="1:24" ht="33" customHeight="1" x14ac:dyDescent="0.2">
      <c r="A1262" s="59" t="s">
        <v>272</v>
      </c>
      <c r="B1262" s="60" t="s">
        <v>1286</v>
      </c>
      <c r="C1262" s="54"/>
      <c r="D1262" s="21"/>
      <c r="E1262" s="21"/>
      <c r="F1262" s="21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  <c r="Q1262" s="76"/>
      <c r="R1262" s="21"/>
      <c r="S1262" s="21"/>
      <c r="T1262" s="21"/>
      <c r="U1262" s="21"/>
      <c r="V1262" s="21"/>
      <c r="W1262" s="21"/>
      <c r="X1262" s="21"/>
    </row>
    <row r="1263" spans="1:24" ht="51.75" customHeight="1" x14ac:dyDescent="0.2">
      <c r="A1263" s="61" t="s">
        <v>1287</v>
      </c>
      <c r="B1263" s="62" t="s">
        <v>1285</v>
      </c>
      <c r="C1263" s="62" t="s">
        <v>240</v>
      </c>
      <c r="D1263" s="21">
        <v>50000000</v>
      </c>
      <c r="E1263" s="21">
        <v>0</v>
      </c>
      <c r="F1263" s="21">
        <v>0</v>
      </c>
      <c r="G1263" s="21">
        <v>0</v>
      </c>
      <c r="H1263" s="21">
        <v>0</v>
      </c>
      <c r="I1263" s="21">
        <v>0</v>
      </c>
      <c r="J1263" s="21">
        <v>50000000</v>
      </c>
      <c r="K1263" s="21">
        <v>0</v>
      </c>
      <c r="L1263" s="21">
        <v>0</v>
      </c>
      <c r="M1263" s="21">
        <v>0</v>
      </c>
      <c r="N1263" s="21">
        <v>0</v>
      </c>
      <c r="O1263" s="21">
        <v>0</v>
      </c>
      <c r="P1263" s="21">
        <v>0</v>
      </c>
      <c r="Q1263" s="76">
        <f t="shared" si="1840"/>
        <v>0</v>
      </c>
      <c r="R1263" s="21">
        <v>0</v>
      </c>
      <c r="S1263" s="21">
        <v>0</v>
      </c>
      <c r="T1263" s="21">
        <v>0</v>
      </c>
      <c r="U1263" s="21">
        <f t="shared" ref="U1263" si="1861">J1263-M1263</f>
        <v>50000000</v>
      </c>
      <c r="V1263" s="22">
        <f t="shared" ref="V1263" si="1862">M1263-P1263</f>
        <v>0</v>
      </c>
      <c r="W1263" s="21">
        <f t="shared" ref="W1263" si="1863">P1263-Q1263</f>
        <v>0</v>
      </c>
      <c r="X1263" s="127">
        <f t="shared" ref="X1263" si="1864">P1263/J1263</f>
        <v>0</v>
      </c>
    </row>
    <row r="1264" spans="1:24" ht="43.5" customHeight="1" x14ac:dyDescent="0.2">
      <c r="A1264" s="59" t="s">
        <v>272</v>
      </c>
      <c r="B1264" s="60" t="s">
        <v>1288</v>
      </c>
      <c r="C1264" s="54"/>
      <c r="D1264" s="21"/>
      <c r="E1264" s="21"/>
      <c r="F1264" s="21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76"/>
      <c r="R1264" s="21"/>
      <c r="S1264" s="21"/>
      <c r="T1264" s="21"/>
      <c r="U1264" s="21"/>
      <c r="V1264" s="21"/>
      <c r="W1264" s="21"/>
      <c r="X1264" s="21"/>
    </row>
    <row r="1265" spans="1:24" ht="39.75" customHeight="1" x14ac:dyDescent="0.2">
      <c r="A1265" s="61" t="s">
        <v>1289</v>
      </c>
      <c r="B1265" s="62" t="s">
        <v>1290</v>
      </c>
      <c r="C1265" s="62" t="s">
        <v>240</v>
      </c>
      <c r="D1265" s="21">
        <v>200000000</v>
      </c>
      <c r="E1265" s="21">
        <v>0</v>
      </c>
      <c r="F1265" s="21">
        <v>0</v>
      </c>
      <c r="G1265" s="21">
        <v>0</v>
      </c>
      <c r="H1265" s="21">
        <v>0</v>
      </c>
      <c r="I1265" s="21">
        <v>0</v>
      </c>
      <c r="J1265" s="21">
        <v>200000000</v>
      </c>
      <c r="K1265" s="21">
        <v>0</v>
      </c>
      <c r="L1265" s="21">
        <v>0</v>
      </c>
      <c r="M1265" s="21">
        <v>0</v>
      </c>
      <c r="N1265" s="21">
        <v>0</v>
      </c>
      <c r="O1265" s="21">
        <v>0</v>
      </c>
      <c r="P1265" s="21">
        <v>0</v>
      </c>
      <c r="Q1265" s="76">
        <f t="shared" si="1840"/>
        <v>0</v>
      </c>
      <c r="R1265" s="21">
        <v>0</v>
      </c>
      <c r="S1265" s="21">
        <v>0</v>
      </c>
      <c r="T1265" s="21">
        <v>0</v>
      </c>
      <c r="U1265" s="21">
        <f t="shared" ref="U1265" si="1865">J1265-M1265</f>
        <v>200000000</v>
      </c>
      <c r="V1265" s="22">
        <f t="shared" ref="V1265" si="1866">M1265-P1265</f>
        <v>0</v>
      </c>
      <c r="W1265" s="21">
        <f t="shared" ref="W1265" si="1867">P1265-Q1265</f>
        <v>0</v>
      </c>
      <c r="X1265" s="127">
        <f t="shared" ref="X1265" si="1868">P1265/J1265</f>
        <v>0</v>
      </c>
    </row>
    <row r="1266" spans="1:24" ht="30" customHeight="1" x14ac:dyDescent="0.2">
      <c r="A1266" s="59" t="s">
        <v>272</v>
      </c>
      <c r="B1266" s="60" t="s">
        <v>1291</v>
      </c>
      <c r="C1266" s="54"/>
      <c r="D1266" s="21"/>
      <c r="E1266" s="21"/>
      <c r="F1266" s="21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  <c r="Q1266" s="76"/>
      <c r="R1266" s="21"/>
      <c r="S1266" s="21"/>
      <c r="T1266" s="21"/>
      <c r="U1266" s="21"/>
      <c r="V1266" s="21"/>
      <c r="W1266" s="21"/>
      <c r="X1266" s="117"/>
    </row>
    <row r="1267" spans="1:24" ht="30" customHeight="1" x14ac:dyDescent="0.2">
      <c r="A1267" s="61" t="s">
        <v>1292</v>
      </c>
      <c r="B1267" s="62" t="s">
        <v>1045</v>
      </c>
      <c r="C1267" s="62" t="s">
        <v>48</v>
      </c>
      <c r="D1267" s="21">
        <v>181500000</v>
      </c>
      <c r="E1267" s="21">
        <v>0</v>
      </c>
      <c r="F1267" s="21">
        <v>0</v>
      </c>
      <c r="G1267" s="21">
        <v>0</v>
      </c>
      <c r="H1267" s="21">
        <v>0</v>
      </c>
      <c r="I1267" s="21">
        <v>0</v>
      </c>
      <c r="J1267" s="21">
        <v>181500000</v>
      </c>
      <c r="K1267" s="21">
        <v>0</v>
      </c>
      <c r="L1267" s="21">
        <v>30250000</v>
      </c>
      <c r="M1267" s="21">
        <v>30250000</v>
      </c>
      <c r="N1267" s="21">
        <v>0</v>
      </c>
      <c r="O1267" s="21">
        <v>30250000</v>
      </c>
      <c r="P1267" s="21">
        <v>30250000</v>
      </c>
      <c r="Q1267" s="76">
        <f t="shared" si="1840"/>
        <v>30250000</v>
      </c>
      <c r="R1267" s="21">
        <v>0</v>
      </c>
      <c r="S1267" s="21">
        <v>30250000</v>
      </c>
      <c r="T1267" s="21">
        <v>30250000</v>
      </c>
      <c r="U1267" s="21">
        <f t="shared" ref="U1267" si="1869">J1267-M1267</f>
        <v>151250000</v>
      </c>
      <c r="V1267" s="22">
        <f t="shared" ref="V1267" si="1870">M1267-P1267</f>
        <v>0</v>
      </c>
      <c r="W1267" s="21">
        <f t="shared" ref="W1267" si="1871">P1267-Q1267</f>
        <v>0</v>
      </c>
      <c r="X1267" s="127">
        <f t="shared" ref="X1267" si="1872">P1267/J1267</f>
        <v>0.16666666666666666</v>
      </c>
    </row>
    <row r="1268" spans="1:24" ht="23.25" customHeight="1" x14ac:dyDescent="0.2">
      <c r="A1268" s="59" t="s">
        <v>272</v>
      </c>
      <c r="B1268" s="60" t="s">
        <v>1293</v>
      </c>
      <c r="C1268" s="54"/>
      <c r="D1268" s="21"/>
      <c r="E1268" s="21"/>
      <c r="F1268" s="21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  <c r="Q1268" s="76"/>
      <c r="R1268" s="21"/>
      <c r="S1268" s="21"/>
      <c r="T1268" s="21"/>
      <c r="U1268" s="21"/>
      <c r="V1268" s="21"/>
      <c r="W1268" s="21"/>
      <c r="X1268" s="117"/>
    </row>
    <row r="1269" spans="1:24" ht="30" customHeight="1" x14ac:dyDescent="0.2">
      <c r="A1269" s="61" t="s">
        <v>1294</v>
      </c>
      <c r="B1269" s="62" t="s">
        <v>1045</v>
      </c>
      <c r="C1269" s="62" t="s">
        <v>48</v>
      </c>
      <c r="D1269" s="21">
        <v>40000000</v>
      </c>
      <c r="E1269" s="21">
        <v>0</v>
      </c>
      <c r="F1269" s="21">
        <v>0</v>
      </c>
      <c r="G1269" s="21">
        <v>0</v>
      </c>
      <c r="H1269" s="21">
        <v>0</v>
      </c>
      <c r="I1269" s="21">
        <v>0</v>
      </c>
      <c r="J1269" s="21">
        <v>40000000</v>
      </c>
      <c r="K1269" s="21">
        <v>0</v>
      </c>
      <c r="L1269" s="21">
        <v>6666666.6600000001</v>
      </c>
      <c r="M1269" s="21">
        <v>6666666.6600000001</v>
      </c>
      <c r="N1269" s="21">
        <v>0</v>
      </c>
      <c r="O1269" s="21">
        <v>6666666.6600000001</v>
      </c>
      <c r="P1269" s="21">
        <v>6666666.6600000001</v>
      </c>
      <c r="Q1269" s="76">
        <f t="shared" si="1840"/>
        <v>6666666.6600000001</v>
      </c>
      <c r="R1269" s="21">
        <v>0</v>
      </c>
      <c r="S1269" s="21">
        <v>6666666.6600000001</v>
      </c>
      <c r="T1269" s="21">
        <v>6666666.6600000001</v>
      </c>
      <c r="U1269" s="21">
        <f t="shared" ref="U1269" si="1873">J1269-M1269</f>
        <v>33333333.34</v>
      </c>
      <c r="V1269" s="22">
        <f t="shared" ref="V1269" si="1874">M1269-P1269</f>
        <v>0</v>
      </c>
      <c r="W1269" s="21">
        <f t="shared" ref="W1269" si="1875">P1269-Q1269</f>
        <v>0</v>
      </c>
      <c r="X1269" s="127">
        <f t="shared" ref="X1269" si="1876">P1269/J1269</f>
        <v>0.1666666665</v>
      </c>
    </row>
    <row r="1270" spans="1:24" ht="30" customHeight="1" x14ac:dyDescent="0.2">
      <c r="A1270" s="59" t="s">
        <v>272</v>
      </c>
      <c r="B1270" s="60" t="s">
        <v>1295</v>
      </c>
      <c r="C1270" s="54"/>
      <c r="D1270" s="21"/>
      <c r="E1270" s="21"/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  <c r="Q1270" s="76"/>
      <c r="R1270" s="21"/>
      <c r="S1270" s="21"/>
      <c r="T1270" s="21"/>
      <c r="U1270" s="21"/>
      <c r="V1270" s="21"/>
      <c r="W1270" s="21"/>
      <c r="X1270" s="117"/>
    </row>
    <row r="1271" spans="1:24" ht="30" customHeight="1" x14ac:dyDescent="0.2">
      <c r="A1271" s="61" t="s">
        <v>1296</v>
      </c>
      <c r="B1271" s="62" t="s">
        <v>1045</v>
      </c>
      <c r="C1271" s="62" t="s">
        <v>48</v>
      </c>
      <c r="D1271" s="21">
        <v>102000000</v>
      </c>
      <c r="E1271" s="21">
        <v>0</v>
      </c>
      <c r="F1271" s="21">
        <v>0</v>
      </c>
      <c r="G1271" s="21">
        <v>0</v>
      </c>
      <c r="H1271" s="21">
        <v>0</v>
      </c>
      <c r="I1271" s="21">
        <v>0</v>
      </c>
      <c r="J1271" s="21">
        <v>102000000</v>
      </c>
      <c r="K1271" s="21">
        <v>0</v>
      </c>
      <c r="L1271" s="21">
        <v>17000000</v>
      </c>
      <c r="M1271" s="21">
        <v>17000000</v>
      </c>
      <c r="N1271" s="21">
        <v>0</v>
      </c>
      <c r="O1271" s="21">
        <v>17000000</v>
      </c>
      <c r="P1271" s="21">
        <v>17000000</v>
      </c>
      <c r="Q1271" s="76">
        <f t="shared" si="1840"/>
        <v>17000000</v>
      </c>
      <c r="R1271" s="21">
        <v>0</v>
      </c>
      <c r="S1271" s="21">
        <v>17000000</v>
      </c>
      <c r="T1271" s="21">
        <v>17000000</v>
      </c>
      <c r="U1271" s="21">
        <f t="shared" ref="U1271" si="1877">J1271-M1271</f>
        <v>85000000</v>
      </c>
      <c r="V1271" s="22">
        <f t="shared" ref="V1271" si="1878">M1271-P1271</f>
        <v>0</v>
      </c>
      <c r="W1271" s="21">
        <f t="shared" ref="W1271" si="1879">P1271-Q1271</f>
        <v>0</v>
      </c>
      <c r="X1271" s="127">
        <f t="shared" ref="X1271" si="1880">P1271/J1271</f>
        <v>0.16666666666666666</v>
      </c>
    </row>
    <row r="1272" spans="1:24" ht="30" customHeight="1" x14ac:dyDescent="0.2">
      <c r="A1272" s="59" t="s">
        <v>272</v>
      </c>
      <c r="B1272" s="60" t="s">
        <v>1297</v>
      </c>
      <c r="C1272" s="54"/>
      <c r="D1272" s="21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76"/>
      <c r="R1272" s="21"/>
      <c r="S1272" s="21"/>
      <c r="T1272" s="21"/>
      <c r="U1272" s="21"/>
      <c r="V1272" s="21"/>
      <c r="W1272" s="21"/>
      <c r="X1272" s="117"/>
    </row>
    <row r="1273" spans="1:24" ht="30" customHeight="1" x14ac:dyDescent="0.2">
      <c r="A1273" s="61" t="s">
        <v>1298</v>
      </c>
      <c r="B1273" s="62" t="s">
        <v>1045</v>
      </c>
      <c r="C1273" s="62" t="s">
        <v>48</v>
      </c>
      <c r="D1273" s="21">
        <v>47300000</v>
      </c>
      <c r="E1273" s="21">
        <v>0</v>
      </c>
      <c r="F1273" s="21">
        <v>0</v>
      </c>
      <c r="G1273" s="21">
        <v>0</v>
      </c>
      <c r="H1273" s="21">
        <v>0</v>
      </c>
      <c r="I1273" s="21">
        <v>0</v>
      </c>
      <c r="J1273" s="21">
        <v>47300000</v>
      </c>
      <c r="K1273" s="21">
        <v>0</v>
      </c>
      <c r="L1273" s="21">
        <v>7883333.3399999999</v>
      </c>
      <c r="M1273" s="21">
        <v>7883333.3399999999</v>
      </c>
      <c r="N1273" s="21">
        <v>0</v>
      </c>
      <c r="O1273" s="21">
        <v>7883333.3399999999</v>
      </c>
      <c r="P1273" s="21">
        <v>7883333.3399999999</v>
      </c>
      <c r="Q1273" s="76">
        <f t="shared" si="1840"/>
        <v>7883333.3399999999</v>
      </c>
      <c r="R1273" s="21">
        <v>0</v>
      </c>
      <c r="S1273" s="21">
        <v>7883333.3399999999</v>
      </c>
      <c r="T1273" s="21">
        <v>7883333.3399999999</v>
      </c>
      <c r="U1273" s="21">
        <f t="shared" ref="U1273" si="1881">J1273-M1273</f>
        <v>39416666.659999996</v>
      </c>
      <c r="V1273" s="22">
        <f t="shared" ref="V1273" si="1882">M1273-P1273</f>
        <v>0</v>
      </c>
      <c r="W1273" s="21">
        <f t="shared" ref="W1273" si="1883">P1273-Q1273</f>
        <v>0</v>
      </c>
      <c r="X1273" s="127">
        <f t="shared" ref="X1273" si="1884">P1273/J1273</f>
        <v>0.166666666807611</v>
      </c>
    </row>
    <row r="1274" spans="1:24" ht="38.25" customHeight="1" x14ac:dyDescent="0.2">
      <c r="A1274" s="59" t="s">
        <v>272</v>
      </c>
      <c r="B1274" s="60" t="s">
        <v>1299</v>
      </c>
      <c r="C1274" s="54"/>
      <c r="D1274" s="21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76"/>
      <c r="R1274" s="21"/>
      <c r="S1274" s="21"/>
      <c r="T1274" s="21"/>
      <c r="U1274" s="21"/>
      <c r="V1274" s="21"/>
      <c r="W1274" s="21"/>
      <c r="X1274" s="117"/>
    </row>
    <row r="1275" spans="1:24" ht="30" customHeight="1" x14ac:dyDescent="0.2">
      <c r="A1275" s="61" t="s">
        <v>1300</v>
      </c>
      <c r="B1275" s="62" t="s">
        <v>1301</v>
      </c>
      <c r="C1275" s="62" t="s">
        <v>48</v>
      </c>
      <c r="D1275" s="21">
        <v>43000000</v>
      </c>
      <c r="E1275" s="21">
        <v>0</v>
      </c>
      <c r="F1275" s="21">
        <v>0</v>
      </c>
      <c r="G1275" s="21">
        <v>0</v>
      </c>
      <c r="H1275" s="21">
        <v>0</v>
      </c>
      <c r="I1275" s="21">
        <v>0</v>
      </c>
      <c r="J1275" s="21">
        <v>43000000</v>
      </c>
      <c r="K1275" s="21">
        <v>0</v>
      </c>
      <c r="L1275" s="21">
        <v>7166666.6600000001</v>
      </c>
      <c r="M1275" s="21">
        <v>7166666.6600000001</v>
      </c>
      <c r="N1275" s="21">
        <v>0</v>
      </c>
      <c r="O1275" s="21">
        <v>7166666.6600000001</v>
      </c>
      <c r="P1275" s="21">
        <v>7166666.6600000001</v>
      </c>
      <c r="Q1275" s="76">
        <f t="shared" si="1840"/>
        <v>7166666.6600000001</v>
      </c>
      <c r="R1275" s="21">
        <v>0</v>
      </c>
      <c r="S1275" s="21">
        <v>7166666.6600000001</v>
      </c>
      <c r="T1275" s="21">
        <v>7166666.6600000001</v>
      </c>
      <c r="U1275" s="21">
        <f t="shared" ref="U1275" si="1885">J1275-M1275</f>
        <v>35833333.340000004</v>
      </c>
      <c r="V1275" s="22">
        <f t="shared" ref="V1275" si="1886">M1275-P1275</f>
        <v>0</v>
      </c>
      <c r="W1275" s="21">
        <f t="shared" ref="W1275" si="1887">P1275-Q1275</f>
        <v>0</v>
      </c>
      <c r="X1275" s="127">
        <f t="shared" ref="X1275" si="1888">P1275/J1275</f>
        <v>0.1666666665116279</v>
      </c>
    </row>
    <row r="1276" spans="1:24" ht="30" customHeight="1" x14ac:dyDescent="0.2">
      <c r="A1276" s="59" t="s">
        <v>272</v>
      </c>
      <c r="B1276" s="60" t="s">
        <v>1302</v>
      </c>
      <c r="C1276" s="54"/>
      <c r="D1276" s="21"/>
      <c r="E1276" s="21"/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  <c r="Q1276" s="76"/>
      <c r="R1276" s="21"/>
      <c r="S1276" s="21"/>
      <c r="T1276" s="21"/>
      <c r="U1276" s="21"/>
      <c r="V1276" s="21"/>
      <c r="W1276" s="21"/>
      <c r="X1276" s="21"/>
    </row>
    <row r="1277" spans="1:24" ht="30" customHeight="1" x14ac:dyDescent="0.2">
      <c r="A1277" s="61" t="s">
        <v>1303</v>
      </c>
      <c r="B1277" s="62" t="s">
        <v>1045</v>
      </c>
      <c r="C1277" s="62" t="s">
        <v>48</v>
      </c>
      <c r="D1277" s="21">
        <v>96800000</v>
      </c>
      <c r="E1277" s="21">
        <v>0</v>
      </c>
      <c r="F1277" s="21">
        <v>0</v>
      </c>
      <c r="G1277" s="21">
        <v>0</v>
      </c>
      <c r="H1277" s="21">
        <v>0</v>
      </c>
      <c r="I1277" s="21">
        <v>0</v>
      </c>
      <c r="J1277" s="21">
        <v>96800000</v>
      </c>
      <c r="K1277" s="21">
        <v>0</v>
      </c>
      <c r="L1277" s="21">
        <v>16133333.34</v>
      </c>
      <c r="M1277" s="21">
        <v>16133333.34</v>
      </c>
      <c r="N1277" s="21">
        <v>0</v>
      </c>
      <c r="O1277" s="21">
        <v>16133333.34</v>
      </c>
      <c r="P1277" s="21">
        <v>16133333.34</v>
      </c>
      <c r="Q1277" s="76">
        <f t="shared" si="1840"/>
        <v>16133333.34</v>
      </c>
      <c r="R1277" s="21">
        <v>0</v>
      </c>
      <c r="S1277" s="21">
        <v>16133333.34</v>
      </c>
      <c r="T1277" s="21">
        <v>16133333.34</v>
      </c>
      <c r="U1277" s="21">
        <f t="shared" ref="U1277" si="1889">J1277-M1277</f>
        <v>80666666.659999996</v>
      </c>
      <c r="V1277" s="22">
        <f t="shared" ref="V1277" si="1890">M1277-P1277</f>
        <v>0</v>
      </c>
      <c r="W1277" s="21">
        <f t="shared" ref="W1277" si="1891">P1277-Q1277</f>
        <v>0</v>
      </c>
      <c r="X1277" s="127">
        <f t="shared" ref="X1277" si="1892">P1277/J1277</f>
        <v>0.16666666673553718</v>
      </c>
    </row>
    <row r="1278" spans="1:24" ht="30" customHeight="1" x14ac:dyDescent="0.2">
      <c r="A1278" s="59" t="s">
        <v>272</v>
      </c>
      <c r="B1278" s="60" t="s">
        <v>1304</v>
      </c>
      <c r="C1278" s="54"/>
      <c r="D1278" s="21"/>
      <c r="E1278" s="21"/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  <c r="Q1278" s="76"/>
      <c r="R1278" s="21"/>
      <c r="S1278" s="21"/>
      <c r="T1278" s="21"/>
      <c r="U1278" s="21"/>
      <c r="V1278" s="21"/>
      <c r="W1278" s="21"/>
      <c r="X1278" s="117"/>
    </row>
    <row r="1279" spans="1:24" ht="30" customHeight="1" x14ac:dyDescent="0.2">
      <c r="A1279" s="61" t="s">
        <v>1305</v>
      </c>
      <c r="B1279" s="62" t="s">
        <v>1045</v>
      </c>
      <c r="C1279" s="62" t="s">
        <v>48</v>
      </c>
      <c r="D1279" s="21">
        <v>24000000</v>
      </c>
      <c r="E1279" s="21">
        <v>0</v>
      </c>
      <c r="F1279" s="21">
        <v>0</v>
      </c>
      <c r="G1279" s="21">
        <v>0</v>
      </c>
      <c r="H1279" s="21">
        <v>0</v>
      </c>
      <c r="I1279" s="21">
        <v>0</v>
      </c>
      <c r="J1279" s="21">
        <v>24000000</v>
      </c>
      <c r="K1279" s="21">
        <v>0</v>
      </c>
      <c r="L1279" s="21">
        <v>4000000</v>
      </c>
      <c r="M1279" s="21">
        <v>4000000</v>
      </c>
      <c r="N1279" s="21">
        <v>0</v>
      </c>
      <c r="O1279" s="21">
        <v>4000000</v>
      </c>
      <c r="P1279" s="21">
        <v>4000000</v>
      </c>
      <c r="Q1279" s="76">
        <f t="shared" si="1840"/>
        <v>4000000</v>
      </c>
      <c r="R1279" s="21">
        <v>0</v>
      </c>
      <c r="S1279" s="21">
        <v>4000000</v>
      </c>
      <c r="T1279" s="21">
        <v>4000000</v>
      </c>
      <c r="U1279" s="21">
        <f t="shared" ref="U1279" si="1893">J1279-M1279</f>
        <v>20000000</v>
      </c>
      <c r="V1279" s="22">
        <f t="shared" ref="V1279" si="1894">M1279-P1279</f>
        <v>0</v>
      </c>
      <c r="W1279" s="21">
        <f t="shared" ref="W1279" si="1895">P1279-Q1279</f>
        <v>0</v>
      </c>
      <c r="X1279" s="127">
        <f t="shared" ref="X1279" si="1896">P1279/J1279</f>
        <v>0.16666666666666666</v>
      </c>
    </row>
    <row r="1280" spans="1:24" ht="30" customHeight="1" x14ac:dyDescent="0.2">
      <c r="A1280" s="59" t="s">
        <v>272</v>
      </c>
      <c r="B1280" s="60" t="s">
        <v>1306</v>
      </c>
      <c r="C1280" s="54"/>
      <c r="D1280" s="21"/>
      <c r="E1280" s="21"/>
      <c r="F1280" s="21"/>
      <c r="G1280" s="21"/>
      <c r="H1280" s="21"/>
      <c r="I1280" s="21"/>
      <c r="J1280" s="21"/>
      <c r="K1280" s="21"/>
      <c r="L1280" s="21"/>
      <c r="M1280" s="21"/>
      <c r="N1280" s="21"/>
      <c r="O1280" s="21"/>
      <c r="P1280" s="21"/>
      <c r="Q1280" s="76"/>
      <c r="R1280" s="21"/>
      <c r="S1280" s="21"/>
      <c r="T1280" s="21"/>
      <c r="U1280" s="21"/>
      <c r="V1280" s="21"/>
      <c r="W1280" s="21"/>
      <c r="X1280" s="117"/>
    </row>
    <row r="1281" spans="1:24" ht="30" customHeight="1" x14ac:dyDescent="0.2">
      <c r="A1281" s="61" t="s">
        <v>1307</v>
      </c>
      <c r="B1281" s="62" t="s">
        <v>1045</v>
      </c>
      <c r="C1281" s="62" t="s">
        <v>48</v>
      </c>
      <c r="D1281" s="21">
        <v>5531357</v>
      </c>
      <c r="E1281" s="21">
        <v>0</v>
      </c>
      <c r="F1281" s="21">
        <v>0</v>
      </c>
      <c r="G1281" s="21">
        <v>0</v>
      </c>
      <c r="H1281" s="21">
        <v>0</v>
      </c>
      <c r="I1281" s="21">
        <v>0</v>
      </c>
      <c r="J1281" s="21">
        <v>5531357</v>
      </c>
      <c r="K1281" s="21">
        <v>0</v>
      </c>
      <c r="L1281" s="21">
        <v>921892.84</v>
      </c>
      <c r="M1281" s="21">
        <v>921892.84</v>
      </c>
      <c r="N1281" s="21">
        <v>0</v>
      </c>
      <c r="O1281" s="21">
        <v>921892.84</v>
      </c>
      <c r="P1281" s="21">
        <v>921892.84</v>
      </c>
      <c r="Q1281" s="76">
        <f t="shared" si="1840"/>
        <v>921892.84</v>
      </c>
      <c r="R1281" s="21">
        <v>0</v>
      </c>
      <c r="S1281" s="21">
        <v>921892.84</v>
      </c>
      <c r="T1281" s="21">
        <v>921892.84</v>
      </c>
      <c r="U1281" s="21">
        <f t="shared" ref="U1281" si="1897">J1281-M1281</f>
        <v>4609464.16</v>
      </c>
      <c r="V1281" s="22">
        <f t="shared" ref="V1281" si="1898">M1281-P1281</f>
        <v>0</v>
      </c>
      <c r="W1281" s="21">
        <f t="shared" ref="W1281" si="1899">P1281-Q1281</f>
        <v>0</v>
      </c>
      <c r="X1281" s="127">
        <f t="shared" ref="X1281" si="1900">P1281/J1281</f>
        <v>0.16666666787191642</v>
      </c>
    </row>
    <row r="1282" spans="1:24" ht="30" customHeight="1" x14ac:dyDescent="0.2">
      <c r="A1282" s="59" t="s">
        <v>272</v>
      </c>
      <c r="B1282" s="60" t="s">
        <v>1308</v>
      </c>
      <c r="C1282" s="54"/>
      <c r="D1282" s="21"/>
      <c r="E1282" s="21"/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  <c r="Q1282" s="76"/>
      <c r="R1282" s="21"/>
      <c r="S1282" s="21"/>
      <c r="T1282" s="21"/>
      <c r="U1282" s="21"/>
      <c r="V1282" s="21"/>
      <c r="W1282" s="21"/>
      <c r="X1282" s="117"/>
    </row>
    <row r="1283" spans="1:24" ht="30" customHeight="1" x14ac:dyDescent="0.2">
      <c r="A1283" s="61" t="s">
        <v>1309</v>
      </c>
      <c r="B1283" s="62" t="s">
        <v>1045</v>
      </c>
      <c r="C1283" s="62" t="s">
        <v>48</v>
      </c>
      <c r="D1283" s="21">
        <v>48000000</v>
      </c>
      <c r="E1283" s="21">
        <v>0</v>
      </c>
      <c r="F1283" s="21">
        <v>0</v>
      </c>
      <c r="G1283" s="21">
        <v>0</v>
      </c>
      <c r="H1283" s="21">
        <v>0</v>
      </c>
      <c r="I1283" s="21">
        <v>0</v>
      </c>
      <c r="J1283" s="21">
        <v>48000000</v>
      </c>
      <c r="K1283" s="21">
        <v>0</v>
      </c>
      <c r="L1283" s="21">
        <v>8000000</v>
      </c>
      <c r="M1283" s="21">
        <v>8000000</v>
      </c>
      <c r="N1283" s="21">
        <v>0</v>
      </c>
      <c r="O1283" s="21">
        <v>8000000</v>
      </c>
      <c r="P1283" s="21">
        <v>8000000</v>
      </c>
      <c r="Q1283" s="76">
        <f t="shared" si="1840"/>
        <v>8000000</v>
      </c>
      <c r="R1283" s="21">
        <v>0</v>
      </c>
      <c r="S1283" s="21">
        <v>8000000</v>
      </c>
      <c r="T1283" s="21">
        <v>8000000</v>
      </c>
      <c r="U1283" s="21">
        <f t="shared" ref="U1283" si="1901">J1283-M1283</f>
        <v>40000000</v>
      </c>
      <c r="V1283" s="22">
        <f t="shared" ref="V1283" si="1902">M1283-P1283</f>
        <v>0</v>
      </c>
      <c r="W1283" s="21">
        <f t="shared" ref="W1283" si="1903">P1283-Q1283</f>
        <v>0</v>
      </c>
      <c r="X1283" s="127">
        <f t="shared" ref="X1283" si="1904">P1283/J1283</f>
        <v>0.16666666666666666</v>
      </c>
    </row>
    <row r="1284" spans="1:24" ht="30" customHeight="1" x14ac:dyDescent="0.2">
      <c r="A1284" s="59" t="s">
        <v>272</v>
      </c>
      <c r="B1284" s="60" t="s">
        <v>1310</v>
      </c>
      <c r="C1284" s="54"/>
      <c r="D1284" s="21"/>
      <c r="E1284" s="21"/>
      <c r="F1284" s="21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  <c r="Q1284" s="76"/>
      <c r="R1284" s="21"/>
      <c r="S1284" s="21"/>
      <c r="T1284" s="21"/>
      <c r="U1284" s="21"/>
      <c r="V1284" s="21"/>
      <c r="W1284" s="21"/>
      <c r="X1284" s="117"/>
    </row>
    <row r="1285" spans="1:24" ht="30" customHeight="1" x14ac:dyDescent="0.2">
      <c r="A1285" s="61" t="s">
        <v>1311</v>
      </c>
      <c r="B1285" s="62" t="s">
        <v>1045</v>
      </c>
      <c r="C1285" s="62" t="s">
        <v>48</v>
      </c>
      <c r="D1285" s="21">
        <v>22000000</v>
      </c>
      <c r="E1285" s="21">
        <v>0</v>
      </c>
      <c r="F1285" s="21">
        <v>0</v>
      </c>
      <c r="G1285" s="21">
        <v>0</v>
      </c>
      <c r="H1285" s="21">
        <v>0</v>
      </c>
      <c r="I1285" s="21">
        <v>0</v>
      </c>
      <c r="J1285" s="21">
        <v>22000000</v>
      </c>
      <c r="K1285" s="21">
        <v>0</v>
      </c>
      <c r="L1285" s="21">
        <v>3666666.66</v>
      </c>
      <c r="M1285" s="21">
        <v>3666666.66</v>
      </c>
      <c r="N1285" s="21">
        <v>0</v>
      </c>
      <c r="O1285" s="21">
        <v>3666666.66</v>
      </c>
      <c r="P1285" s="21">
        <v>3666666.66</v>
      </c>
      <c r="Q1285" s="76">
        <f t="shared" si="1840"/>
        <v>3666666.66</v>
      </c>
      <c r="R1285" s="21">
        <v>0</v>
      </c>
      <c r="S1285" s="21">
        <v>3666666.66</v>
      </c>
      <c r="T1285" s="21">
        <v>3666666.66</v>
      </c>
      <c r="U1285" s="21">
        <f t="shared" ref="U1285" si="1905">J1285-M1285</f>
        <v>18333333.34</v>
      </c>
      <c r="V1285" s="22">
        <f t="shared" ref="V1285" si="1906">M1285-P1285</f>
        <v>0</v>
      </c>
      <c r="W1285" s="21">
        <f t="shared" ref="W1285" si="1907">P1285-Q1285</f>
        <v>0</v>
      </c>
      <c r="X1285" s="127">
        <f t="shared" ref="X1285" si="1908">P1285/J1285</f>
        <v>0.16666666636363636</v>
      </c>
    </row>
    <row r="1286" spans="1:24" ht="30" customHeight="1" x14ac:dyDescent="0.2">
      <c r="A1286" s="59" t="s">
        <v>272</v>
      </c>
      <c r="B1286" s="60" t="s">
        <v>1312</v>
      </c>
      <c r="C1286" s="54"/>
      <c r="D1286" s="21"/>
      <c r="E1286" s="21"/>
      <c r="F1286" s="21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  <c r="Q1286" s="76"/>
      <c r="R1286" s="21"/>
      <c r="S1286" s="21"/>
      <c r="T1286" s="21"/>
      <c r="U1286" s="21"/>
      <c r="V1286" s="21"/>
      <c r="W1286" s="21"/>
      <c r="X1286" s="21"/>
    </row>
    <row r="1287" spans="1:24" ht="30" customHeight="1" x14ac:dyDescent="0.2">
      <c r="A1287" s="61" t="s">
        <v>1313</v>
      </c>
      <c r="B1287" s="62" t="s">
        <v>1045</v>
      </c>
      <c r="C1287" s="62" t="s">
        <v>48</v>
      </c>
      <c r="D1287" s="21">
        <v>58300000</v>
      </c>
      <c r="E1287" s="21">
        <v>0</v>
      </c>
      <c r="F1287" s="21">
        <v>0</v>
      </c>
      <c r="G1287" s="21">
        <v>0</v>
      </c>
      <c r="H1287" s="21">
        <v>0</v>
      </c>
      <c r="I1287" s="21">
        <v>0</v>
      </c>
      <c r="J1287" s="21">
        <v>58300000</v>
      </c>
      <c r="K1287" s="21">
        <v>0</v>
      </c>
      <c r="L1287" s="21">
        <v>9716666.6600000001</v>
      </c>
      <c r="M1287" s="21">
        <v>9716666.6600000001</v>
      </c>
      <c r="N1287" s="21">
        <v>0</v>
      </c>
      <c r="O1287" s="21">
        <v>9716666.6600000001</v>
      </c>
      <c r="P1287" s="21">
        <v>9716666.6600000001</v>
      </c>
      <c r="Q1287" s="76">
        <f t="shared" si="1840"/>
        <v>9716666.6600000001</v>
      </c>
      <c r="R1287" s="21">
        <v>0</v>
      </c>
      <c r="S1287" s="21">
        <v>9716666.6600000001</v>
      </c>
      <c r="T1287" s="21">
        <v>9716666.6600000001</v>
      </c>
      <c r="U1287" s="21">
        <f t="shared" ref="U1287" si="1909">J1287-M1287</f>
        <v>48583333.340000004</v>
      </c>
      <c r="V1287" s="22">
        <f t="shared" ref="V1287" si="1910">M1287-P1287</f>
        <v>0</v>
      </c>
      <c r="W1287" s="21">
        <f t="shared" ref="W1287" si="1911">P1287-Q1287</f>
        <v>0</v>
      </c>
      <c r="X1287" s="127">
        <f t="shared" ref="X1287" si="1912">P1287/J1287</f>
        <v>0.1666666665523156</v>
      </c>
    </row>
    <row r="1288" spans="1:24" ht="30" customHeight="1" x14ac:dyDescent="0.2">
      <c r="A1288" s="59" t="s">
        <v>272</v>
      </c>
      <c r="B1288" s="60" t="s">
        <v>1314</v>
      </c>
      <c r="C1288" s="54"/>
      <c r="D1288" s="21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76"/>
      <c r="R1288" s="21"/>
      <c r="S1288" s="21"/>
      <c r="T1288" s="21"/>
      <c r="U1288" s="21"/>
      <c r="V1288" s="21"/>
      <c r="W1288" s="21"/>
      <c r="X1288" s="117"/>
    </row>
    <row r="1289" spans="1:24" ht="30" customHeight="1" x14ac:dyDescent="0.2">
      <c r="A1289" s="61" t="s">
        <v>1315</v>
      </c>
      <c r="B1289" s="62" t="s">
        <v>1045</v>
      </c>
      <c r="C1289" s="62" t="s">
        <v>48</v>
      </c>
      <c r="D1289" s="21">
        <v>115500000</v>
      </c>
      <c r="E1289" s="21">
        <v>0</v>
      </c>
      <c r="F1289" s="21">
        <v>0</v>
      </c>
      <c r="G1289" s="21">
        <v>0</v>
      </c>
      <c r="H1289" s="21">
        <v>0</v>
      </c>
      <c r="I1289" s="21">
        <v>0</v>
      </c>
      <c r="J1289" s="21">
        <v>115500000</v>
      </c>
      <c r="K1289" s="21">
        <v>0</v>
      </c>
      <c r="L1289" s="21">
        <v>19250000</v>
      </c>
      <c r="M1289" s="21">
        <v>19250000</v>
      </c>
      <c r="N1289" s="21">
        <v>0</v>
      </c>
      <c r="O1289" s="21">
        <v>19250000</v>
      </c>
      <c r="P1289" s="21">
        <v>19250000</v>
      </c>
      <c r="Q1289" s="76">
        <f t="shared" si="1840"/>
        <v>19250000</v>
      </c>
      <c r="R1289" s="21">
        <v>0</v>
      </c>
      <c r="S1289" s="21">
        <v>19250000</v>
      </c>
      <c r="T1289" s="21">
        <v>19250000</v>
      </c>
      <c r="U1289" s="21">
        <f t="shared" ref="U1289" si="1913">J1289-M1289</f>
        <v>96250000</v>
      </c>
      <c r="V1289" s="22">
        <f t="shared" ref="V1289" si="1914">M1289-P1289</f>
        <v>0</v>
      </c>
      <c r="W1289" s="21">
        <f t="shared" ref="W1289" si="1915">P1289-Q1289</f>
        <v>0</v>
      </c>
      <c r="X1289" s="127">
        <f t="shared" ref="X1289" si="1916">P1289/J1289</f>
        <v>0.16666666666666666</v>
      </c>
    </row>
    <row r="1290" spans="1:24" ht="30" customHeight="1" x14ac:dyDescent="0.2">
      <c r="A1290" s="59" t="s">
        <v>272</v>
      </c>
      <c r="B1290" s="60" t="s">
        <v>1316</v>
      </c>
      <c r="C1290" s="54"/>
      <c r="D1290" s="21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76"/>
      <c r="R1290" s="21"/>
      <c r="S1290" s="21"/>
      <c r="T1290" s="21"/>
      <c r="U1290" s="21"/>
      <c r="V1290" s="21"/>
      <c r="W1290" s="21"/>
      <c r="X1290" s="117"/>
    </row>
    <row r="1291" spans="1:24" ht="30" customHeight="1" x14ac:dyDescent="0.2">
      <c r="A1291" s="61" t="s">
        <v>1317</v>
      </c>
      <c r="B1291" s="62" t="s">
        <v>321</v>
      </c>
      <c r="C1291" s="62" t="s">
        <v>48</v>
      </c>
      <c r="D1291" s="21">
        <v>424900000</v>
      </c>
      <c r="E1291" s="21">
        <v>0</v>
      </c>
      <c r="F1291" s="21">
        <v>0</v>
      </c>
      <c r="G1291" s="21">
        <v>0</v>
      </c>
      <c r="H1291" s="21">
        <v>0</v>
      </c>
      <c r="I1291" s="21">
        <v>0</v>
      </c>
      <c r="J1291" s="21">
        <v>424900000</v>
      </c>
      <c r="K1291" s="21">
        <v>0</v>
      </c>
      <c r="L1291" s="21">
        <v>70816666.659999996</v>
      </c>
      <c r="M1291" s="21">
        <v>70816666.659999996</v>
      </c>
      <c r="N1291" s="21">
        <v>0</v>
      </c>
      <c r="O1291" s="21">
        <v>70816666.659999996</v>
      </c>
      <c r="P1291" s="21">
        <v>70816666.659999996</v>
      </c>
      <c r="Q1291" s="76">
        <f t="shared" si="1840"/>
        <v>70816666.659999996</v>
      </c>
      <c r="R1291" s="21">
        <v>0</v>
      </c>
      <c r="S1291" s="21">
        <v>70816666.659999996</v>
      </c>
      <c r="T1291" s="21">
        <v>70816666.659999996</v>
      </c>
      <c r="U1291" s="21">
        <f t="shared" ref="U1291" si="1917">J1291-M1291</f>
        <v>354083333.34000003</v>
      </c>
      <c r="V1291" s="22">
        <f t="shared" ref="V1291" si="1918">M1291-P1291</f>
        <v>0</v>
      </c>
      <c r="W1291" s="21">
        <f t="shared" ref="W1291" si="1919">P1291-Q1291</f>
        <v>0</v>
      </c>
      <c r="X1291" s="127">
        <f t="shared" ref="X1291" si="1920">P1291/J1291</f>
        <v>0.16666666665097668</v>
      </c>
    </row>
    <row r="1292" spans="1:24" ht="48" customHeight="1" x14ac:dyDescent="0.2">
      <c r="A1292" s="59" t="s">
        <v>272</v>
      </c>
      <c r="B1292" s="60" t="s">
        <v>1318</v>
      </c>
      <c r="C1292" s="54"/>
      <c r="D1292" s="21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76"/>
      <c r="R1292" s="21"/>
      <c r="S1292" s="21"/>
      <c r="T1292" s="21"/>
      <c r="U1292" s="21"/>
      <c r="V1292" s="21"/>
      <c r="W1292" s="21"/>
      <c r="X1292" s="117"/>
    </row>
    <row r="1293" spans="1:24" ht="30" customHeight="1" x14ac:dyDescent="0.2">
      <c r="A1293" s="61" t="s">
        <v>1319</v>
      </c>
      <c r="B1293" s="62" t="s">
        <v>1264</v>
      </c>
      <c r="C1293" s="62" t="s">
        <v>305</v>
      </c>
      <c r="D1293" s="21">
        <v>31500000</v>
      </c>
      <c r="E1293" s="21">
        <v>0</v>
      </c>
      <c r="F1293" s="21">
        <v>0</v>
      </c>
      <c r="G1293" s="21">
        <v>0</v>
      </c>
      <c r="H1293" s="21">
        <v>0</v>
      </c>
      <c r="I1293" s="21">
        <v>0</v>
      </c>
      <c r="J1293" s="21">
        <v>31500000</v>
      </c>
      <c r="K1293" s="21">
        <v>0</v>
      </c>
      <c r="L1293" s="21">
        <v>0</v>
      </c>
      <c r="M1293" s="21">
        <v>0</v>
      </c>
      <c r="N1293" s="21">
        <v>0</v>
      </c>
      <c r="O1293" s="21">
        <v>0</v>
      </c>
      <c r="P1293" s="21">
        <v>0</v>
      </c>
      <c r="Q1293" s="76">
        <f t="shared" si="1840"/>
        <v>0</v>
      </c>
      <c r="R1293" s="21">
        <v>0</v>
      </c>
      <c r="S1293" s="21">
        <v>0</v>
      </c>
      <c r="T1293" s="21">
        <v>0</v>
      </c>
      <c r="U1293" s="21">
        <f t="shared" ref="U1293" si="1921">J1293-M1293</f>
        <v>31500000</v>
      </c>
      <c r="V1293" s="22">
        <f t="shared" ref="V1293" si="1922">M1293-P1293</f>
        <v>0</v>
      </c>
      <c r="W1293" s="21">
        <f t="shared" ref="W1293" si="1923">P1293-Q1293</f>
        <v>0</v>
      </c>
      <c r="X1293" s="127">
        <f t="shared" ref="X1293" si="1924">P1293/J1293</f>
        <v>0</v>
      </c>
    </row>
    <row r="1294" spans="1:24" ht="30" customHeight="1" x14ac:dyDescent="0.2">
      <c r="A1294" s="59" t="s">
        <v>272</v>
      </c>
      <c r="B1294" s="60" t="s">
        <v>1320</v>
      </c>
      <c r="C1294" s="54"/>
      <c r="D1294" s="21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  <c r="Q1294" s="76"/>
      <c r="R1294" s="21"/>
      <c r="S1294" s="21"/>
      <c r="T1294" s="21"/>
      <c r="U1294" s="21"/>
      <c r="V1294" s="21"/>
      <c r="W1294" s="21"/>
      <c r="X1294" s="117"/>
    </row>
    <row r="1295" spans="1:24" ht="30" customHeight="1" x14ac:dyDescent="0.2">
      <c r="A1295" s="61" t="s">
        <v>1321</v>
      </c>
      <c r="B1295" s="62" t="s">
        <v>1322</v>
      </c>
      <c r="C1295" s="62" t="s">
        <v>305</v>
      </c>
      <c r="D1295" s="21">
        <v>131250000</v>
      </c>
      <c r="E1295" s="21">
        <v>0</v>
      </c>
      <c r="F1295" s="21">
        <v>0</v>
      </c>
      <c r="G1295" s="21">
        <v>0</v>
      </c>
      <c r="H1295" s="21">
        <v>0</v>
      </c>
      <c r="I1295" s="21">
        <v>0</v>
      </c>
      <c r="J1295" s="21">
        <v>131250000</v>
      </c>
      <c r="K1295" s="21">
        <v>0</v>
      </c>
      <c r="L1295" s="21">
        <v>0</v>
      </c>
      <c r="M1295" s="21">
        <v>0</v>
      </c>
      <c r="N1295" s="21">
        <v>0</v>
      </c>
      <c r="O1295" s="21">
        <v>0</v>
      </c>
      <c r="P1295" s="21">
        <v>0</v>
      </c>
      <c r="Q1295" s="76">
        <f t="shared" si="1840"/>
        <v>0</v>
      </c>
      <c r="R1295" s="21">
        <v>0</v>
      </c>
      <c r="S1295" s="21">
        <v>0</v>
      </c>
      <c r="T1295" s="21">
        <v>0</v>
      </c>
      <c r="U1295" s="21">
        <f t="shared" ref="U1295" si="1925">J1295-M1295</f>
        <v>131250000</v>
      </c>
      <c r="V1295" s="22">
        <f t="shared" ref="V1295" si="1926">M1295-P1295</f>
        <v>0</v>
      </c>
      <c r="W1295" s="21">
        <f t="shared" ref="W1295" si="1927">P1295-Q1295</f>
        <v>0</v>
      </c>
      <c r="X1295" s="127">
        <f t="shared" ref="X1295" si="1928">P1295/J1295</f>
        <v>0</v>
      </c>
    </row>
    <row r="1296" spans="1:24" ht="30" customHeight="1" x14ac:dyDescent="0.2">
      <c r="A1296" s="59" t="s">
        <v>272</v>
      </c>
      <c r="B1296" s="60" t="s">
        <v>1323</v>
      </c>
      <c r="C1296" s="54"/>
      <c r="D1296" s="21"/>
      <c r="E1296" s="21"/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  <c r="Q1296" s="76"/>
      <c r="R1296" s="21"/>
      <c r="S1296" s="21"/>
      <c r="T1296" s="21"/>
      <c r="U1296" s="21"/>
      <c r="V1296" s="21"/>
      <c r="W1296" s="21"/>
      <c r="X1296" s="117"/>
    </row>
    <row r="1297" spans="1:24" ht="39" customHeight="1" x14ac:dyDescent="0.2">
      <c r="A1297" s="61" t="s">
        <v>1324</v>
      </c>
      <c r="B1297" s="62" t="s">
        <v>1325</v>
      </c>
      <c r="C1297" s="62" t="s">
        <v>240</v>
      </c>
      <c r="D1297" s="21">
        <v>50000000</v>
      </c>
      <c r="E1297" s="21">
        <v>0</v>
      </c>
      <c r="F1297" s="21">
        <v>0</v>
      </c>
      <c r="G1297" s="21">
        <v>0</v>
      </c>
      <c r="H1297" s="21">
        <v>0</v>
      </c>
      <c r="I1297" s="21">
        <v>0</v>
      </c>
      <c r="J1297" s="21">
        <v>50000000</v>
      </c>
      <c r="K1297" s="21">
        <v>0</v>
      </c>
      <c r="L1297" s="21">
        <v>0</v>
      </c>
      <c r="M1297" s="21">
        <v>0</v>
      </c>
      <c r="N1297" s="21">
        <v>0</v>
      </c>
      <c r="O1297" s="21">
        <v>0</v>
      </c>
      <c r="P1297" s="21">
        <v>0</v>
      </c>
      <c r="Q1297" s="76">
        <f t="shared" si="1840"/>
        <v>0</v>
      </c>
      <c r="R1297" s="21">
        <v>0</v>
      </c>
      <c r="S1297" s="21">
        <v>0</v>
      </c>
      <c r="T1297" s="21">
        <v>0</v>
      </c>
      <c r="U1297" s="21">
        <f t="shared" ref="U1297" si="1929">J1297-M1297</f>
        <v>50000000</v>
      </c>
      <c r="V1297" s="22">
        <f t="shared" ref="V1297" si="1930">M1297-P1297</f>
        <v>0</v>
      </c>
      <c r="W1297" s="21">
        <f t="shared" ref="W1297" si="1931">P1297-Q1297</f>
        <v>0</v>
      </c>
      <c r="X1297" s="127">
        <f t="shared" ref="X1297" si="1932">P1297/J1297</f>
        <v>0</v>
      </c>
    </row>
    <row r="1298" spans="1:24" ht="45" customHeight="1" x14ac:dyDescent="0.2">
      <c r="A1298" s="59" t="s">
        <v>272</v>
      </c>
      <c r="B1298" s="60" t="s">
        <v>1326</v>
      </c>
      <c r="C1298" s="54"/>
      <c r="D1298" s="21"/>
      <c r="E1298" s="21"/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  <c r="Q1298" s="76"/>
      <c r="R1298" s="21"/>
      <c r="S1298" s="21"/>
      <c r="T1298" s="21"/>
      <c r="U1298" s="21"/>
      <c r="V1298" s="21"/>
      <c r="W1298" s="21"/>
      <c r="X1298" s="21"/>
    </row>
    <row r="1299" spans="1:24" ht="30" customHeight="1" x14ac:dyDescent="0.2">
      <c r="A1299" s="61" t="s">
        <v>1327</v>
      </c>
      <c r="B1299" s="62" t="s">
        <v>1328</v>
      </c>
      <c r="C1299" s="62" t="s">
        <v>338</v>
      </c>
      <c r="D1299" s="21">
        <v>1286250000</v>
      </c>
      <c r="E1299" s="21">
        <v>0</v>
      </c>
      <c r="F1299" s="21">
        <v>0</v>
      </c>
      <c r="G1299" s="21">
        <v>0</v>
      </c>
      <c r="H1299" s="21">
        <v>0</v>
      </c>
      <c r="I1299" s="21">
        <v>0</v>
      </c>
      <c r="J1299" s="21">
        <v>1286250000</v>
      </c>
      <c r="K1299" s="21">
        <v>0</v>
      </c>
      <c r="L1299" s="21">
        <v>0</v>
      </c>
      <c r="M1299" s="21">
        <v>0</v>
      </c>
      <c r="N1299" s="21">
        <v>0</v>
      </c>
      <c r="O1299" s="21">
        <v>0</v>
      </c>
      <c r="P1299" s="21">
        <v>0</v>
      </c>
      <c r="Q1299" s="76">
        <f t="shared" si="1840"/>
        <v>0</v>
      </c>
      <c r="R1299" s="21">
        <v>0</v>
      </c>
      <c r="S1299" s="21">
        <v>0</v>
      </c>
      <c r="T1299" s="21">
        <v>0</v>
      </c>
      <c r="U1299" s="21">
        <f t="shared" ref="U1299" si="1933">J1299-M1299</f>
        <v>1286250000</v>
      </c>
      <c r="V1299" s="22">
        <f t="shared" ref="V1299" si="1934">M1299-P1299</f>
        <v>0</v>
      </c>
      <c r="W1299" s="21">
        <f t="shared" ref="W1299" si="1935">P1299-Q1299</f>
        <v>0</v>
      </c>
      <c r="X1299" s="127">
        <f t="shared" ref="X1299" si="1936">P1299/J1299</f>
        <v>0</v>
      </c>
    </row>
    <row r="1300" spans="1:24" ht="39" customHeight="1" x14ac:dyDescent="0.2">
      <c r="A1300" s="59" t="s">
        <v>272</v>
      </c>
      <c r="B1300" s="60" t="s">
        <v>1329</v>
      </c>
      <c r="C1300" s="54"/>
      <c r="D1300" s="21"/>
      <c r="E1300" s="21"/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  <c r="Q1300" s="76"/>
      <c r="R1300" s="21"/>
      <c r="S1300" s="21"/>
      <c r="T1300" s="21"/>
      <c r="U1300" s="21"/>
      <c r="V1300" s="21"/>
      <c r="W1300" s="21"/>
      <c r="X1300" s="117"/>
    </row>
    <row r="1301" spans="1:24" ht="30" customHeight="1" x14ac:dyDescent="0.2">
      <c r="A1301" s="61" t="s">
        <v>1330</v>
      </c>
      <c r="B1301" s="62" t="s">
        <v>1331</v>
      </c>
      <c r="C1301" s="62" t="s">
        <v>338</v>
      </c>
      <c r="D1301" s="21">
        <v>82889833</v>
      </c>
      <c r="E1301" s="21">
        <v>0</v>
      </c>
      <c r="F1301" s="21">
        <v>0</v>
      </c>
      <c r="G1301" s="21">
        <v>0</v>
      </c>
      <c r="H1301" s="21">
        <v>0</v>
      </c>
      <c r="I1301" s="21">
        <v>0</v>
      </c>
      <c r="J1301" s="21">
        <v>82889833</v>
      </c>
      <c r="K1301" s="21">
        <v>0</v>
      </c>
      <c r="L1301" s="21">
        <v>0</v>
      </c>
      <c r="M1301" s="21">
        <v>0</v>
      </c>
      <c r="N1301" s="21">
        <v>0</v>
      </c>
      <c r="O1301" s="21">
        <v>0</v>
      </c>
      <c r="P1301" s="21">
        <v>0</v>
      </c>
      <c r="Q1301" s="76">
        <f t="shared" si="1840"/>
        <v>0</v>
      </c>
      <c r="R1301" s="21">
        <v>0</v>
      </c>
      <c r="S1301" s="21">
        <v>0</v>
      </c>
      <c r="T1301" s="21">
        <v>0</v>
      </c>
      <c r="U1301" s="21">
        <f t="shared" ref="U1301:U1302" si="1937">J1301-M1301</f>
        <v>82889833</v>
      </c>
      <c r="V1301" s="22">
        <f t="shared" ref="V1301:V1302" si="1938">M1301-P1301</f>
        <v>0</v>
      </c>
      <c r="W1301" s="21">
        <f t="shared" ref="W1301:W1302" si="1939">P1301-Q1301</f>
        <v>0</v>
      </c>
      <c r="X1301" s="127">
        <f t="shared" ref="X1301:X1302" si="1940">P1301/J1301</f>
        <v>0</v>
      </c>
    </row>
    <row r="1302" spans="1:24" ht="30" customHeight="1" x14ac:dyDescent="0.2">
      <c r="A1302" s="61" t="s">
        <v>1332</v>
      </c>
      <c r="B1302" s="62" t="s">
        <v>1264</v>
      </c>
      <c r="C1302" s="62" t="s">
        <v>305</v>
      </c>
      <c r="D1302" s="21">
        <v>13360167</v>
      </c>
      <c r="E1302" s="21">
        <v>0</v>
      </c>
      <c r="F1302" s="21">
        <v>0</v>
      </c>
      <c r="G1302" s="21">
        <v>0</v>
      </c>
      <c r="H1302" s="21">
        <v>0</v>
      </c>
      <c r="I1302" s="21">
        <v>0</v>
      </c>
      <c r="J1302" s="21">
        <v>13360167</v>
      </c>
      <c r="K1302" s="21">
        <v>0</v>
      </c>
      <c r="L1302" s="21">
        <v>0</v>
      </c>
      <c r="M1302" s="21">
        <v>0</v>
      </c>
      <c r="N1302" s="21">
        <v>0</v>
      </c>
      <c r="O1302" s="21">
        <v>0</v>
      </c>
      <c r="P1302" s="21">
        <v>0</v>
      </c>
      <c r="Q1302" s="76">
        <f t="shared" si="1840"/>
        <v>0</v>
      </c>
      <c r="R1302" s="21">
        <v>0</v>
      </c>
      <c r="S1302" s="21">
        <v>0</v>
      </c>
      <c r="T1302" s="21">
        <v>0</v>
      </c>
      <c r="U1302" s="21">
        <f t="shared" si="1937"/>
        <v>13360167</v>
      </c>
      <c r="V1302" s="22">
        <f t="shared" si="1938"/>
        <v>0</v>
      </c>
      <c r="W1302" s="21">
        <f t="shared" si="1939"/>
        <v>0</v>
      </c>
      <c r="X1302" s="127">
        <f t="shared" si="1940"/>
        <v>0</v>
      </c>
    </row>
    <row r="1303" spans="1:24" ht="39.75" customHeight="1" x14ac:dyDescent="0.2">
      <c r="A1303" s="61"/>
      <c r="B1303" s="60" t="s">
        <v>1333</v>
      </c>
      <c r="C1303" s="54"/>
      <c r="D1303" s="21"/>
      <c r="E1303" s="21"/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/>
      <c r="Q1303" s="76"/>
      <c r="R1303" s="21"/>
      <c r="S1303" s="21"/>
      <c r="T1303" s="21"/>
      <c r="U1303" s="21"/>
      <c r="V1303" s="21"/>
      <c r="W1303" s="21"/>
      <c r="X1303" s="117"/>
    </row>
    <row r="1304" spans="1:24" ht="39" customHeight="1" x14ac:dyDescent="0.2">
      <c r="A1304" s="61" t="s">
        <v>1334</v>
      </c>
      <c r="B1304" s="62" t="s">
        <v>1264</v>
      </c>
      <c r="C1304" s="62" t="s">
        <v>305</v>
      </c>
      <c r="D1304" s="21">
        <v>57750000</v>
      </c>
      <c r="E1304" s="21">
        <v>0</v>
      </c>
      <c r="F1304" s="21">
        <v>0</v>
      </c>
      <c r="G1304" s="21">
        <v>0</v>
      </c>
      <c r="H1304" s="21">
        <v>0</v>
      </c>
      <c r="I1304" s="21">
        <v>0</v>
      </c>
      <c r="J1304" s="21">
        <v>57750000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76">
        <f t="shared" si="1840"/>
        <v>0</v>
      </c>
      <c r="R1304" s="21">
        <v>0</v>
      </c>
      <c r="S1304" s="21">
        <v>0</v>
      </c>
      <c r="T1304" s="21">
        <v>0</v>
      </c>
      <c r="U1304" s="21">
        <f t="shared" ref="U1304" si="1941">J1304-M1304</f>
        <v>57750000</v>
      </c>
      <c r="V1304" s="22">
        <f t="shared" ref="V1304" si="1942">M1304-P1304</f>
        <v>0</v>
      </c>
      <c r="W1304" s="21">
        <f t="shared" ref="W1304" si="1943">P1304-Q1304</f>
        <v>0</v>
      </c>
      <c r="X1304" s="127">
        <f t="shared" ref="X1304" si="1944">P1304/J1304</f>
        <v>0</v>
      </c>
    </row>
    <row r="1305" spans="1:24" ht="44.25" customHeight="1" x14ac:dyDescent="0.2">
      <c r="A1305" s="59" t="s">
        <v>272</v>
      </c>
      <c r="B1305" s="60" t="s">
        <v>1286</v>
      </c>
      <c r="C1305" s="54"/>
      <c r="D1305" s="21"/>
      <c r="E1305" s="21"/>
      <c r="F1305" s="21"/>
      <c r="G1305" s="21"/>
      <c r="H1305" s="21"/>
      <c r="I1305" s="21"/>
      <c r="J1305" s="21"/>
      <c r="K1305" s="21"/>
      <c r="L1305" s="21"/>
      <c r="M1305" s="21"/>
      <c r="N1305" s="21"/>
      <c r="O1305" s="21"/>
      <c r="P1305" s="21"/>
      <c r="Q1305" s="76"/>
      <c r="R1305" s="21"/>
      <c r="S1305" s="21"/>
      <c r="T1305" s="21"/>
      <c r="U1305" s="21"/>
      <c r="V1305" s="21"/>
      <c r="W1305" s="21"/>
      <c r="X1305" s="117"/>
    </row>
    <row r="1306" spans="1:24" ht="40.5" customHeight="1" x14ac:dyDescent="0.2">
      <c r="A1306" s="61" t="s">
        <v>1335</v>
      </c>
      <c r="B1306" s="62" t="s">
        <v>1336</v>
      </c>
      <c r="C1306" s="62" t="s">
        <v>240</v>
      </c>
      <c r="D1306" s="21">
        <v>50000000</v>
      </c>
      <c r="E1306" s="21">
        <v>0</v>
      </c>
      <c r="F1306" s="21">
        <v>0</v>
      </c>
      <c r="G1306" s="21">
        <v>0</v>
      </c>
      <c r="H1306" s="21">
        <v>0</v>
      </c>
      <c r="I1306" s="21">
        <v>0</v>
      </c>
      <c r="J1306" s="21">
        <v>50000000</v>
      </c>
      <c r="K1306" s="21">
        <v>0</v>
      </c>
      <c r="L1306" s="21">
        <v>0</v>
      </c>
      <c r="M1306" s="21">
        <v>0</v>
      </c>
      <c r="N1306" s="21">
        <v>0</v>
      </c>
      <c r="O1306" s="21">
        <v>0</v>
      </c>
      <c r="P1306" s="21">
        <v>0</v>
      </c>
      <c r="Q1306" s="76">
        <f t="shared" si="1840"/>
        <v>0</v>
      </c>
      <c r="R1306" s="21">
        <v>0</v>
      </c>
      <c r="S1306" s="21">
        <v>0</v>
      </c>
      <c r="T1306" s="21">
        <v>0</v>
      </c>
      <c r="U1306" s="21">
        <f t="shared" ref="U1306" si="1945">J1306-M1306</f>
        <v>50000000</v>
      </c>
      <c r="V1306" s="22">
        <f t="shared" ref="V1306" si="1946">M1306-P1306</f>
        <v>0</v>
      </c>
      <c r="W1306" s="21">
        <f t="shared" ref="W1306" si="1947">P1306-Q1306</f>
        <v>0</v>
      </c>
      <c r="X1306" s="127">
        <f t="shared" ref="X1306" si="1948">P1306/J1306</f>
        <v>0</v>
      </c>
    </row>
    <row r="1307" spans="1:24" ht="30" customHeight="1" x14ac:dyDescent="0.2">
      <c r="A1307" s="59" t="s">
        <v>272</v>
      </c>
      <c r="B1307" s="60" t="s">
        <v>1337</v>
      </c>
      <c r="C1307" s="54"/>
      <c r="D1307" s="21"/>
      <c r="E1307" s="21"/>
      <c r="F1307" s="21"/>
      <c r="G1307" s="21"/>
      <c r="H1307" s="21"/>
      <c r="I1307" s="21"/>
      <c r="J1307" s="21"/>
      <c r="K1307" s="21"/>
      <c r="L1307" s="21"/>
      <c r="M1307" s="21"/>
      <c r="N1307" s="21"/>
      <c r="O1307" s="21"/>
      <c r="P1307" s="21"/>
      <c r="Q1307" s="76"/>
      <c r="R1307" s="21"/>
      <c r="S1307" s="21"/>
      <c r="T1307" s="21"/>
      <c r="U1307" s="21"/>
      <c r="V1307" s="21"/>
      <c r="W1307" s="21"/>
      <c r="X1307" s="21"/>
    </row>
    <row r="1308" spans="1:24" ht="39" customHeight="1" x14ac:dyDescent="0.2">
      <c r="A1308" s="61" t="s">
        <v>1338</v>
      </c>
      <c r="B1308" s="62" t="s">
        <v>1336</v>
      </c>
      <c r="C1308" s="62" t="s">
        <v>240</v>
      </c>
      <c r="D1308" s="21">
        <v>50000000</v>
      </c>
      <c r="E1308" s="21">
        <v>0</v>
      </c>
      <c r="F1308" s="21">
        <v>0</v>
      </c>
      <c r="G1308" s="21">
        <v>0</v>
      </c>
      <c r="H1308" s="21">
        <v>0</v>
      </c>
      <c r="I1308" s="21">
        <v>0</v>
      </c>
      <c r="J1308" s="21">
        <v>50000000</v>
      </c>
      <c r="K1308" s="21">
        <v>0</v>
      </c>
      <c r="L1308" s="21">
        <v>0</v>
      </c>
      <c r="M1308" s="21">
        <v>0</v>
      </c>
      <c r="N1308" s="21">
        <v>0</v>
      </c>
      <c r="O1308" s="21">
        <v>0</v>
      </c>
      <c r="P1308" s="21">
        <v>0</v>
      </c>
      <c r="Q1308" s="76">
        <f t="shared" si="1840"/>
        <v>0</v>
      </c>
      <c r="R1308" s="21">
        <v>0</v>
      </c>
      <c r="S1308" s="21">
        <v>0</v>
      </c>
      <c r="T1308" s="21">
        <v>0</v>
      </c>
      <c r="U1308" s="21">
        <f t="shared" ref="U1308" si="1949">J1308-M1308</f>
        <v>50000000</v>
      </c>
      <c r="V1308" s="22">
        <f t="shared" ref="V1308" si="1950">M1308-P1308</f>
        <v>0</v>
      </c>
      <c r="W1308" s="21">
        <f t="shared" ref="W1308" si="1951">P1308-Q1308</f>
        <v>0</v>
      </c>
      <c r="X1308" s="127">
        <f t="shared" ref="X1308" si="1952">P1308/J1308</f>
        <v>0</v>
      </c>
    </row>
    <row r="1309" spans="1:24" ht="30" customHeight="1" x14ac:dyDescent="0.2">
      <c r="A1309" s="59" t="s">
        <v>272</v>
      </c>
      <c r="B1309" s="60" t="s">
        <v>1339</v>
      </c>
      <c r="C1309" s="54"/>
      <c r="D1309" s="21"/>
      <c r="E1309" s="21"/>
      <c r="F1309" s="21"/>
      <c r="G1309" s="21"/>
      <c r="H1309" s="21"/>
      <c r="I1309" s="21"/>
      <c r="J1309" s="21"/>
      <c r="K1309" s="21"/>
      <c r="L1309" s="21"/>
      <c r="M1309" s="21"/>
      <c r="N1309" s="21"/>
      <c r="O1309" s="21"/>
      <c r="P1309" s="21"/>
      <c r="Q1309" s="76"/>
      <c r="R1309" s="21"/>
      <c r="S1309" s="21"/>
      <c r="T1309" s="21"/>
      <c r="U1309" s="21"/>
      <c r="V1309" s="21"/>
      <c r="W1309" s="21"/>
      <c r="X1309" s="117"/>
    </row>
    <row r="1310" spans="1:24" ht="36.75" customHeight="1" x14ac:dyDescent="0.2">
      <c r="A1310" s="61" t="s">
        <v>1340</v>
      </c>
      <c r="B1310" s="62" t="s">
        <v>1336</v>
      </c>
      <c r="C1310" s="62" t="s">
        <v>240</v>
      </c>
      <c r="D1310" s="21">
        <v>50000000</v>
      </c>
      <c r="E1310" s="21">
        <v>0</v>
      </c>
      <c r="F1310" s="21">
        <v>0</v>
      </c>
      <c r="G1310" s="21">
        <v>0</v>
      </c>
      <c r="H1310" s="21">
        <v>0</v>
      </c>
      <c r="I1310" s="21">
        <v>0</v>
      </c>
      <c r="J1310" s="21">
        <v>50000000</v>
      </c>
      <c r="K1310" s="21">
        <v>0</v>
      </c>
      <c r="L1310" s="21">
        <v>0</v>
      </c>
      <c r="M1310" s="21">
        <v>0</v>
      </c>
      <c r="N1310" s="21">
        <v>0</v>
      </c>
      <c r="O1310" s="21">
        <v>0</v>
      </c>
      <c r="P1310" s="21">
        <v>0</v>
      </c>
      <c r="Q1310" s="76">
        <f t="shared" si="1840"/>
        <v>0</v>
      </c>
      <c r="R1310" s="21">
        <v>0</v>
      </c>
      <c r="S1310" s="21">
        <v>0</v>
      </c>
      <c r="T1310" s="21">
        <v>0</v>
      </c>
      <c r="U1310" s="21">
        <f t="shared" ref="U1310" si="1953">J1310-M1310</f>
        <v>50000000</v>
      </c>
      <c r="V1310" s="22">
        <f t="shared" ref="V1310" si="1954">M1310-P1310</f>
        <v>0</v>
      </c>
      <c r="W1310" s="21">
        <f t="shared" ref="W1310" si="1955">P1310-Q1310</f>
        <v>0</v>
      </c>
      <c r="X1310" s="127">
        <f t="shared" ref="X1310" si="1956">P1310/J1310</f>
        <v>0</v>
      </c>
    </row>
    <row r="1311" spans="1:24" ht="36" customHeight="1" x14ac:dyDescent="0.2">
      <c r="A1311" s="59" t="s">
        <v>272</v>
      </c>
      <c r="B1311" s="60" t="s">
        <v>1341</v>
      </c>
      <c r="C1311" s="54"/>
      <c r="D1311" s="21"/>
      <c r="E1311" s="21"/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  <c r="Q1311" s="76"/>
      <c r="R1311" s="21"/>
      <c r="S1311" s="21"/>
      <c r="T1311" s="21"/>
      <c r="U1311" s="21"/>
      <c r="V1311" s="21"/>
      <c r="W1311" s="21"/>
      <c r="X1311" s="117"/>
    </row>
    <row r="1312" spans="1:24" ht="30" customHeight="1" x14ac:dyDescent="0.2">
      <c r="A1312" s="61" t="s">
        <v>1342</v>
      </c>
      <c r="B1312" s="62" t="s">
        <v>321</v>
      </c>
      <c r="C1312" s="62" t="s">
        <v>48</v>
      </c>
      <c r="D1312" s="21">
        <v>184115990</v>
      </c>
      <c r="E1312" s="21">
        <v>0</v>
      </c>
      <c r="F1312" s="21">
        <v>0</v>
      </c>
      <c r="G1312" s="21">
        <v>0</v>
      </c>
      <c r="H1312" s="21">
        <v>0</v>
      </c>
      <c r="I1312" s="21">
        <v>0</v>
      </c>
      <c r="J1312" s="21">
        <v>184115990</v>
      </c>
      <c r="K1312" s="21">
        <v>0</v>
      </c>
      <c r="L1312" s="21">
        <v>30685998.34</v>
      </c>
      <c r="M1312" s="21">
        <v>30685998.34</v>
      </c>
      <c r="N1312" s="21">
        <v>0</v>
      </c>
      <c r="O1312" s="21">
        <v>30685998.34</v>
      </c>
      <c r="P1312" s="21">
        <v>30685998.34</v>
      </c>
      <c r="Q1312" s="76">
        <f t="shared" si="1840"/>
        <v>30685998.34</v>
      </c>
      <c r="R1312" s="21">
        <v>0</v>
      </c>
      <c r="S1312" s="21">
        <v>30685998.34</v>
      </c>
      <c r="T1312" s="21">
        <v>30685998.34</v>
      </c>
      <c r="U1312" s="21">
        <f t="shared" ref="U1312" si="1957">J1312-M1312</f>
        <v>153429991.66</v>
      </c>
      <c r="V1312" s="22">
        <f t="shared" ref="V1312" si="1958">M1312-P1312</f>
        <v>0</v>
      </c>
      <c r="W1312" s="21">
        <f t="shared" ref="W1312" si="1959">P1312-Q1312</f>
        <v>0</v>
      </c>
      <c r="X1312" s="127">
        <f t="shared" ref="X1312" si="1960">P1312/J1312</f>
        <v>0.16666666670287572</v>
      </c>
    </row>
    <row r="1313" spans="1:24" ht="30" customHeight="1" x14ac:dyDescent="0.2">
      <c r="A1313" s="59" t="s">
        <v>272</v>
      </c>
      <c r="B1313" s="60" t="s">
        <v>1343</v>
      </c>
      <c r="C1313" s="54"/>
      <c r="D1313" s="21"/>
      <c r="E1313" s="21"/>
      <c r="F1313" s="21"/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76"/>
      <c r="R1313" s="21"/>
      <c r="S1313" s="21"/>
      <c r="T1313" s="21"/>
      <c r="U1313" s="21"/>
      <c r="V1313" s="21"/>
      <c r="W1313" s="21"/>
      <c r="X1313" s="117"/>
    </row>
    <row r="1314" spans="1:24" ht="30" customHeight="1" x14ac:dyDescent="0.2">
      <c r="A1314" s="61" t="s">
        <v>1344</v>
      </c>
      <c r="B1314" s="62" t="s">
        <v>1345</v>
      </c>
      <c r="C1314" s="62" t="s">
        <v>240</v>
      </c>
      <c r="D1314" s="21">
        <v>10000000</v>
      </c>
      <c r="E1314" s="21">
        <v>0</v>
      </c>
      <c r="F1314" s="21">
        <v>0</v>
      </c>
      <c r="G1314" s="21">
        <v>0</v>
      </c>
      <c r="H1314" s="21">
        <v>0</v>
      </c>
      <c r="I1314" s="21">
        <v>0</v>
      </c>
      <c r="J1314" s="21">
        <v>10000000</v>
      </c>
      <c r="K1314" s="21">
        <v>0</v>
      </c>
      <c r="L1314" s="21">
        <v>0</v>
      </c>
      <c r="M1314" s="21">
        <v>0</v>
      </c>
      <c r="N1314" s="21">
        <v>0</v>
      </c>
      <c r="O1314" s="21">
        <v>0</v>
      </c>
      <c r="P1314" s="21">
        <v>0</v>
      </c>
      <c r="Q1314" s="76">
        <f t="shared" si="1840"/>
        <v>0</v>
      </c>
      <c r="R1314" s="21">
        <v>0</v>
      </c>
      <c r="S1314" s="21">
        <v>0</v>
      </c>
      <c r="T1314" s="21">
        <v>0</v>
      </c>
      <c r="U1314" s="21">
        <f t="shared" ref="U1314" si="1961">J1314-M1314</f>
        <v>10000000</v>
      </c>
      <c r="V1314" s="22">
        <f t="shared" ref="V1314" si="1962">M1314-P1314</f>
        <v>0</v>
      </c>
      <c r="W1314" s="21">
        <f t="shared" ref="W1314" si="1963">P1314-Q1314</f>
        <v>0</v>
      </c>
      <c r="X1314" s="127">
        <f t="shared" ref="X1314" si="1964">P1314/J1314</f>
        <v>0</v>
      </c>
    </row>
    <row r="1315" spans="1:24" ht="30" customHeight="1" x14ac:dyDescent="0.2">
      <c r="A1315" s="59" t="s">
        <v>272</v>
      </c>
      <c r="B1315" s="60" t="s">
        <v>1346</v>
      </c>
      <c r="C1315" s="54"/>
      <c r="D1315" s="21"/>
      <c r="E1315" s="21"/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  <c r="Q1315" s="76"/>
      <c r="R1315" s="21"/>
      <c r="S1315" s="21"/>
      <c r="T1315" s="21"/>
      <c r="U1315" s="21"/>
      <c r="V1315" s="21"/>
      <c r="W1315" s="21"/>
      <c r="X1315" s="117"/>
    </row>
    <row r="1316" spans="1:24" ht="30" customHeight="1" x14ac:dyDescent="0.2">
      <c r="A1316" s="61" t="s">
        <v>1347</v>
      </c>
      <c r="B1316" s="62" t="s">
        <v>1348</v>
      </c>
      <c r="C1316" s="62" t="s">
        <v>48</v>
      </c>
      <c r="D1316" s="21">
        <v>31500000</v>
      </c>
      <c r="E1316" s="21">
        <v>0</v>
      </c>
      <c r="F1316" s="21">
        <v>0</v>
      </c>
      <c r="G1316" s="21">
        <v>0</v>
      </c>
      <c r="H1316" s="21">
        <v>0</v>
      </c>
      <c r="I1316" s="21">
        <v>0</v>
      </c>
      <c r="J1316" s="21">
        <v>31500000</v>
      </c>
      <c r="K1316" s="21">
        <v>0</v>
      </c>
      <c r="L1316" s="21">
        <v>5250000</v>
      </c>
      <c r="M1316" s="21">
        <v>5250000</v>
      </c>
      <c r="N1316" s="21">
        <v>0</v>
      </c>
      <c r="O1316" s="21">
        <v>5250000</v>
      </c>
      <c r="P1316" s="21">
        <v>5250000</v>
      </c>
      <c r="Q1316" s="76">
        <f t="shared" ref="Q1316:Q1379" si="1965">R1316+T1316</f>
        <v>5250000</v>
      </c>
      <c r="R1316" s="21">
        <v>0</v>
      </c>
      <c r="S1316" s="21">
        <v>5250000</v>
      </c>
      <c r="T1316" s="21">
        <v>5250000</v>
      </c>
      <c r="U1316" s="21">
        <f t="shared" ref="U1316" si="1966">J1316-M1316</f>
        <v>26250000</v>
      </c>
      <c r="V1316" s="22">
        <f t="shared" ref="V1316" si="1967">M1316-P1316</f>
        <v>0</v>
      </c>
      <c r="W1316" s="21">
        <f t="shared" ref="W1316" si="1968">P1316-Q1316</f>
        <v>0</v>
      </c>
      <c r="X1316" s="127">
        <f t="shared" ref="X1316" si="1969">P1316/J1316</f>
        <v>0.16666666666666666</v>
      </c>
    </row>
    <row r="1317" spans="1:24" ht="30" customHeight="1" x14ac:dyDescent="0.2">
      <c r="A1317" s="59" t="s">
        <v>272</v>
      </c>
      <c r="B1317" s="60" t="s">
        <v>1349</v>
      </c>
      <c r="C1317" s="54"/>
      <c r="D1317" s="21"/>
      <c r="E1317" s="21"/>
      <c r="F1317" s="21"/>
      <c r="G1317" s="21"/>
      <c r="H1317" s="21"/>
      <c r="I1317" s="21"/>
      <c r="J1317" s="21"/>
      <c r="K1317" s="21"/>
      <c r="L1317" s="21"/>
      <c r="M1317" s="21"/>
      <c r="N1317" s="21"/>
      <c r="O1317" s="21"/>
      <c r="P1317" s="21"/>
      <c r="Q1317" s="76"/>
      <c r="R1317" s="21"/>
      <c r="S1317" s="21"/>
      <c r="T1317" s="21"/>
      <c r="U1317" s="21"/>
      <c r="V1317" s="21"/>
      <c r="W1317" s="21"/>
      <c r="X1317" s="21"/>
    </row>
    <row r="1318" spans="1:24" ht="30" customHeight="1" x14ac:dyDescent="0.2">
      <c r="A1318" s="61" t="s">
        <v>1350</v>
      </c>
      <c r="B1318" s="62" t="s">
        <v>321</v>
      </c>
      <c r="C1318" s="62" t="s">
        <v>48</v>
      </c>
      <c r="D1318" s="21">
        <v>46200000</v>
      </c>
      <c r="E1318" s="21">
        <v>0</v>
      </c>
      <c r="F1318" s="21">
        <v>0</v>
      </c>
      <c r="G1318" s="21">
        <v>0</v>
      </c>
      <c r="H1318" s="21">
        <v>0</v>
      </c>
      <c r="I1318" s="21">
        <v>0</v>
      </c>
      <c r="J1318" s="21">
        <v>46200000</v>
      </c>
      <c r="K1318" s="21">
        <v>0</v>
      </c>
      <c r="L1318" s="21">
        <v>7700000</v>
      </c>
      <c r="M1318" s="21">
        <v>7700000</v>
      </c>
      <c r="N1318" s="21">
        <v>0</v>
      </c>
      <c r="O1318" s="21">
        <v>7700000</v>
      </c>
      <c r="P1318" s="21">
        <v>7700000</v>
      </c>
      <c r="Q1318" s="76">
        <f t="shared" si="1965"/>
        <v>7700000</v>
      </c>
      <c r="R1318" s="21">
        <v>0</v>
      </c>
      <c r="S1318" s="21">
        <v>7700000</v>
      </c>
      <c r="T1318" s="21">
        <v>7700000</v>
      </c>
      <c r="U1318" s="21">
        <f t="shared" ref="U1318" si="1970">J1318-M1318</f>
        <v>38500000</v>
      </c>
      <c r="V1318" s="22">
        <f t="shared" ref="V1318" si="1971">M1318-P1318</f>
        <v>0</v>
      </c>
      <c r="W1318" s="21">
        <f t="shared" ref="W1318" si="1972">P1318-Q1318</f>
        <v>0</v>
      </c>
      <c r="X1318" s="127">
        <f t="shared" ref="X1318" si="1973">P1318/J1318</f>
        <v>0.16666666666666666</v>
      </c>
    </row>
    <row r="1319" spans="1:24" ht="30" customHeight="1" x14ac:dyDescent="0.2">
      <c r="A1319" s="59" t="s">
        <v>272</v>
      </c>
      <c r="B1319" s="60" t="s">
        <v>1351</v>
      </c>
      <c r="C1319" s="54"/>
      <c r="D1319" s="21"/>
      <c r="E1319" s="21"/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  <c r="Q1319" s="76"/>
      <c r="R1319" s="21"/>
      <c r="S1319" s="21"/>
      <c r="T1319" s="21"/>
      <c r="U1319" s="21"/>
      <c r="V1319" s="21"/>
      <c r="W1319" s="21"/>
      <c r="X1319" s="117"/>
    </row>
    <row r="1320" spans="1:24" ht="30" customHeight="1" x14ac:dyDescent="0.2">
      <c r="A1320" s="61" t="s">
        <v>1352</v>
      </c>
      <c r="B1320" s="62" t="s">
        <v>1045</v>
      </c>
      <c r="C1320" s="62" t="s">
        <v>48</v>
      </c>
      <c r="D1320" s="21">
        <v>150000000</v>
      </c>
      <c r="E1320" s="21">
        <v>0</v>
      </c>
      <c r="F1320" s="21">
        <v>0</v>
      </c>
      <c r="G1320" s="21">
        <v>0</v>
      </c>
      <c r="H1320" s="21">
        <v>0</v>
      </c>
      <c r="I1320" s="21">
        <v>0</v>
      </c>
      <c r="J1320" s="21">
        <v>150000000</v>
      </c>
      <c r="K1320" s="21">
        <v>0</v>
      </c>
      <c r="L1320" s="21">
        <v>25000000</v>
      </c>
      <c r="M1320" s="21">
        <v>25000000</v>
      </c>
      <c r="N1320" s="21">
        <v>0</v>
      </c>
      <c r="O1320" s="21">
        <v>25000000</v>
      </c>
      <c r="P1320" s="21">
        <v>25000000</v>
      </c>
      <c r="Q1320" s="76">
        <f t="shared" si="1965"/>
        <v>25000000</v>
      </c>
      <c r="R1320" s="21">
        <v>0</v>
      </c>
      <c r="S1320" s="21">
        <v>25000000</v>
      </c>
      <c r="T1320" s="21">
        <v>25000000</v>
      </c>
      <c r="U1320" s="21">
        <f t="shared" ref="U1320" si="1974">J1320-M1320</f>
        <v>125000000</v>
      </c>
      <c r="V1320" s="22">
        <f t="shared" ref="V1320" si="1975">M1320-P1320</f>
        <v>0</v>
      </c>
      <c r="W1320" s="21">
        <f t="shared" ref="W1320" si="1976">P1320-Q1320</f>
        <v>0</v>
      </c>
      <c r="X1320" s="127">
        <f t="shared" ref="X1320" si="1977">P1320/J1320</f>
        <v>0.16666666666666666</v>
      </c>
    </row>
    <row r="1321" spans="1:24" ht="27" customHeight="1" x14ac:dyDescent="0.2">
      <c r="A1321" s="59" t="s">
        <v>1587</v>
      </c>
      <c r="B1321" s="60" t="s">
        <v>852</v>
      </c>
      <c r="C1321" s="62"/>
      <c r="D1321" s="21"/>
      <c r="E1321" s="21"/>
      <c r="F1321" s="21"/>
      <c r="G1321" s="21"/>
      <c r="H1321" s="21"/>
      <c r="I1321" s="21"/>
      <c r="J1321" s="21"/>
      <c r="K1321" s="21"/>
      <c r="L1321" s="21"/>
      <c r="M1321" s="21"/>
      <c r="N1321" s="21"/>
      <c r="O1321" s="21"/>
      <c r="P1321" s="21"/>
      <c r="Q1321" s="76">
        <f t="shared" si="1965"/>
        <v>0</v>
      </c>
      <c r="R1321" s="21"/>
      <c r="S1321" s="21"/>
      <c r="T1321" s="21"/>
      <c r="U1321" s="21"/>
      <c r="V1321" s="21"/>
      <c r="W1321" s="21"/>
      <c r="X1321" s="117"/>
    </row>
    <row r="1322" spans="1:24" ht="30" customHeight="1" x14ac:dyDescent="0.2">
      <c r="A1322" s="59" t="s">
        <v>272</v>
      </c>
      <c r="B1322" s="60" t="s">
        <v>1353</v>
      </c>
      <c r="C1322" s="54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76"/>
      <c r="R1322" s="21"/>
      <c r="S1322" s="21"/>
      <c r="T1322" s="21"/>
      <c r="U1322" s="21"/>
      <c r="V1322" s="21"/>
      <c r="W1322" s="21"/>
      <c r="X1322" s="117"/>
    </row>
    <row r="1323" spans="1:24" ht="30" customHeight="1" x14ac:dyDescent="0.2">
      <c r="A1323" s="61" t="s">
        <v>1354</v>
      </c>
      <c r="B1323" s="62" t="s">
        <v>852</v>
      </c>
      <c r="C1323" s="62" t="s">
        <v>48</v>
      </c>
      <c r="D1323" s="21">
        <v>132000000</v>
      </c>
      <c r="E1323" s="21">
        <v>0</v>
      </c>
      <c r="F1323" s="21">
        <v>0</v>
      </c>
      <c r="G1323" s="21">
        <v>0</v>
      </c>
      <c r="H1323" s="21">
        <v>0</v>
      </c>
      <c r="I1323" s="21">
        <v>0</v>
      </c>
      <c r="J1323" s="21">
        <v>132000000</v>
      </c>
      <c r="K1323" s="21">
        <v>0</v>
      </c>
      <c r="L1323" s="21">
        <v>22000000</v>
      </c>
      <c r="M1323" s="21">
        <v>22000000</v>
      </c>
      <c r="N1323" s="21">
        <v>0</v>
      </c>
      <c r="O1323" s="21">
        <v>22000000</v>
      </c>
      <c r="P1323" s="21">
        <v>22000000</v>
      </c>
      <c r="Q1323" s="76">
        <f t="shared" si="1965"/>
        <v>22000000</v>
      </c>
      <c r="R1323" s="21">
        <v>0</v>
      </c>
      <c r="S1323" s="21">
        <v>22000000</v>
      </c>
      <c r="T1323" s="21">
        <v>22000000</v>
      </c>
      <c r="U1323" s="21">
        <f t="shared" ref="U1323:U1324" si="1978">J1323-M1323</f>
        <v>110000000</v>
      </c>
      <c r="V1323" s="22">
        <f t="shared" ref="V1323:V1324" si="1979">M1323-P1323</f>
        <v>0</v>
      </c>
      <c r="W1323" s="21">
        <f t="shared" ref="W1323:W1324" si="1980">P1323-Q1323</f>
        <v>0</v>
      </c>
      <c r="X1323" s="127">
        <f t="shared" ref="X1323:X1324" si="1981">P1323/J1323</f>
        <v>0.16666666666666666</v>
      </c>
    </row>
    <row r="1324" spans="1:24" ht="30" customHeight="1" x14ac:dyDescent="0.2">
      <c r="A1324" s="61" t="s">
        <v>1355</v>
      </c>
      <c r="B1324" s="62" t="s">
        <v>1356</v>
      </c>
      <c r="C1324" s="62" t="s">
        <v>305</v>
      </c>
      <c r="D1324" s="21">
        <v>253000000</v>
      </c>
      <c r="E1324" s="21">
        <v>0</v>
      </c>
      <c r="F1324" s="21">
        <v>0</v>
      </c>
      <c r="G1324" s="21">
        <v>0</v>
      </c>
      <c r="H1324" s="21">
        <v>0</v>
      </c>
      <c r="I1324" s="21">
        <v>0</v>
      </c>
      <c r="J1324" s="21">
        <v>253000000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76">
        <f t="shared" si="1965"/>
        <v>0</v>
      </c>
      <c r="R1324" s="21">
        <v>0</v>
      </c>
      <c r="S1324" s="21">
        <v>0</v>
      </c>
      <c r="T1324" s="21">
        <v>0</v>
      </c>
      <c r="U1324" s="21">
        <f t="shared" si="1978"/>
        <v>253000000</v>
      </c>
      <c r="V1324" s="22">
        <f t="shared" si="1979"/>
        <v>0</v>
      </c>
      <c r="W1324" s="21">
        <f t="shared" si="1980"/>
        <v>0</v>
      </c>
      <c r="X1324" s="127">
        <f t="shared" si="1981"/>
        <v>0</v>
      </c>
    </row>
    <row r="1325" spans="1:24" ht="30" customHeight="1" x14ac:dyDescent="0.2">
      <c r="A1325" s="59" t="s">
        <v>272</v>
      </c>
      <c r="B1325" s="60" t="s">
        <v>1357</v>
      </c>
      <c r="C1325" s="54"/>
      <c r="D1325" s="21"/>
      <c r="E1325" s="21"/>
      <c r="F1325" s="21"/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76"/>
      <c r="R1325" s="21"/>
      <c r="S1325" s="21"/>
      <c r="T1325" s="21"/>
      <c r="U1325" s="21"/>
      <c r="V1325" s="21"/>
      <c r="W1325" s="21"/>
      <c r="X1325" s="117"/>
    </row>
    <row r="1326" spans="1:24" ht="30" customHeight="1" x14ac:dyDescent="0.2">
      <c r="A1326" s="61" t="s">
        <v>1358</v>
      </c>
      <c r="B1326" s="62" t="s">
        <v>852</v>
      </c>
      <c r="C1326" s="62" t="s">
        <v>48</v>
      </c>
      <c r="D1326" s="21">
        <v>55000000</v>
      </c>
      <c r="E1326" s="21">
        <v>0</v>
      </c>
      <c r="F1326" s="21">
        <v>0</v>
      </c>
      <c r="G1326" s="21">
        <v>0</v>
      </c>
      <c r="H1326" s="21">
        <v>0</v>
      </c>
      <c r="I1326" s="21">
        <v>0</v>
      </c>
      <c r="J1326" s="21">
        <v>55000000</v>
      </c>
      <c r="K1326" s="21">
        <v>0</v>
      </c>
      <c r="L1326" s="21">
        <v>9166666.6600000001</v>
      </c>
      <c r="M1326" s="21">
        <v>9166666.6600000001</v>
      </c>
      <c r="N1326" s="21">
        <v>0</v>
      </c>
      <c r="O1326" s="21">
        <v>9166666.6600000001</v>
      </c>
      <c r="P1326" s="21">
        <v>9166666.6600000001</v>
      </c>
      <c r="Q1326" s="76">
        <f t="shared" si="1965"/>
        <v>9166666.6600000001</v>
      </c>
      <c r="R1326" s="21">
        <v>0</v>
      </c>
      <c r="S1326" s="21">
        <v>9166666.6600000001</v>
      </c>
      <c r="T1326" s="21">
        <v>9166666.6600000001</v>
      </c>
      <c r="U1326" s="21">
        <f t="shared" ref="U1326" si="1982">J1326-M1326</f>
        <v>45833333.340000004</v>
      </c>
      <c r="V1326" s="22">
        <f t="shared" ref="V1326" si="1983">M1326-P1326</f>
        <v>0</v>
      </c>
      <c r="W1326" s="21">
        <f t="shared" ref="W1326" si="1984">P1326-Q1326</f>
        <v>0</v>
      </c>
      <c r="X1326" s="127">
        <f t="shared" ref="X1326" si="1985">P1326/J1326</f>
        <v>0.16666666654545456</v>
      </c>
    </row>
    <row r="1327" spans="1:24" ht="51" customHeight="1" x14ac:dyDescent="0.2">
      <c r="A1327" s="59" t="s">
        <v>272</v>
      </c>
      <c r="B1327" s="60" t="s">
        <v>1359</v>
      </c>
      <c r="C1327" s="54"/>
      <c r="D1327" s="21"/>
      <c r="E1327" s="21"/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  <c r="Q1327" s="76"/>
      <c r="R1327" s="21"/>
      <c r="S1327" s="21"/>
      <c r="T1327" s="21"/>
      <c r="U1327" s="21"/>
      <c r="V1327" s="21"/>
      <c r="W1327" s="21"/>
      <c r="X1327" s="21"/>
    </row>
    <row r="1328" spans="1:24" ht="57" customHeight="1" x14ac:dyDescent="0.2">
      <c r="A1328" s="61" t="s">
        <v>1360</v>
      </c>
      <c r="B1328" s="62" t="s">
        <v>1361</v>
      </c>
      <c r="C1328" s="62" t="s">
        <v>305</v>
      </c>
      <c r="D1328" s="21">
        <v>20000000</v>
      </c>
      <c r="E1328" s="21">
        <v>0</v>
      </c>
      <c r="F1328" s="21">
        <v>0</v>
      </c>
      <c r="G1328" s="21">
        <v>0</v>
      </c>
      <c r="H1328" s="21">
        <v>0</v>
      </c>
      <c r="I1328" s="21">
        <v>0</v>
      </c>
      <c r="J1328" s="21">
        <v>20000000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76">
        <f t="shared" si="1965"/>
        <v>0</v>
      </c>
      <c r="R1328" s="21">
        <v>0</v>
      </c>
      <c r="S1328" s="21">
        <v>0</v>
      </c>
      <c r="T1328" s="21">
        <v>0</v>
      </c>
      <c r="U1328" s="21">
        <f t="shared" ref="U1328" si="1986">J1328-M1328</f>
        <v>20000000</v>
      </c>
      <c r="V1328" s="22">
        <f t="shared" ref="V1328" si="1987">M1328-P1328</f>
        <v>0</v>
      </c>
      <c r="W1328" s="21">
        <f t="shared" ref="W1328" si="1988">P1328-Q1328</f>
        <v>0</v>
      </c>
      <c r="X1328" s="127">
        <f t="shared" ref="X1328" si="1989">P1328/J1328</f>
        <v>0</v>
      </c>
    </row>
    <row r="1329" spans="1:24" ht="55.5" customHeight="1" x14ac:dyDescent="0.2">
      <c r="A1329" s="59" t="s">
        <v>272</v>
      </c>
      <c r="B1329" s="60" t="s">
        <v>1362</v>
      </c>
      <c r="C1329" s="54"/>
      <c r="D1329" s="21"/>
      <c r="E1329" s="21"/>
      <c r="F1329" s="21"/>
      <c r="G1329" s="21"/>
      <c r="H1329" s="21"/>
      <c r="I1329" s="21"/>
      <c r="J1329" s="21"/>
      <c r="K1329" s="21"/>
      <c r="L1329" s="21"/>
      <c r="M1329" s="21"/>
      <c r="N1329" s="21"/>
      <c r="O1329" s="21"/>
      <c r="P1329" s="21"/>
      <c r="Q1329" s="76"/>
      <c r="R1329" s="21"/>
      <c r="S1329" s="21"/>
      <c r="T1329" s="21"/>
      <c r="U1329" s="21"/>
      <c r="V1329" s="21"/>
      <c r="W1329" s="21"/>
      <c r="X1329" s="117"/>
    </row>
    <row r="1330" spans="1:24" ht="55.5" customHeight="1" x14ac:dyDescent="0.2">
      <c r="A1330" s="61" t="s">
        <v>1363</v>
      </c>
      <c r="B1330" s="62" t="s">
        <v>1364</v>
      </c>
      <c r="C1330" s="62" t="s">
        <v>245</v>
      </c>
      <c r="D1330" s="21">
        <v>30000000</v>
      </c>
      <c r="E1330" s="21">
        <v>0</v>
      </c>
      <c r="F1330" s="21">
        <v>0</v>
      </c>
      <c r="G1330" s="21">
        <v>0</v>
      </c>
      <c r="H1330" s="21">
        <v>0</v>
      </c>
      <c r="I1330" s="21">
        <v>0</v>
      </c>
      <c r="J1330" s="21">
        <v>30000000</v>
      </c>
      <c r="K1330" s="21">
        <v>0</v>
      </c>
      <c r="L1330" s="21">
        <v>0</v>
      </c>
      <c r="M1330" s="21">
        <v>0</v>
      </c>
      <c r="N1330" s="21">
        <v>0</v>
      </c>
      <c r="O1330" s="21">
        <v>0</v>
      </c>
      <c r="P1330" s="21">
        <v>0</v>
      </c>
      <c r="Q1330" s="76">
        <f t="shared" si="1965"/>
        <v>0</v>
      </c>
      <c r="R1330" s="21">
        <v>0</v>
      </c>
      <c r="S1330" s="21">
        <v>0</v>
      </c>
      <c r="T1330" s="21">
        <v>0</v>
      </c>
      <c r="U1330" s="21">
        <f t="shared" ref="U1330:U1331" si="1990">J1330-M1330</f>
        <v>30000000</v>
      </c>
      <c r="V1330" s="22">
        <f t="shared" ref="V1330:V1331" si="1991">M1330-P1330</f>
        <v>0</v>
      </c>
      <c r="W1330" s="21">
        <f t="shared" ref="W1330:W1331" si="1992">P1330-Q1330</f>
        <v>0</v>
      </c>
      <c r="X1330" s="127">
        <f t="shared" ref="X1330:X1331" si="1993">P1330/J1330</f>
        <v>0</v>
      </c>
    </row>
    <row r="1331" spans="1:24" ht="55.5" customHeight="1" x14ac:dyDescent="0.2">
      <c r="A1331" s="61" t="s">
        <v>1365</v>
      </c>
      <c r="B1331" s="62" t="s">
        <v>1366</v>
      </c>
      <c r="C1331" s="62" t="s">
        <v>305</v>
      </c>
      <c r="D1331" s="21">
        <v>70000000</v>
      </c>
      <c r="E1331" s="21">
        <v>0</v>
      </c>
      <c r="F1331" s="21">
        <v>0</v>
      </c>
      <c r="G1331" s="21">
        <v>0</v>
      </c>
      <c r="H1331" s="21">
        <v>0</v>
      </c>
      <c r="I1331" s="21">
        <v>0</v>
      </c>
      <c r="J1331" s="21">
        <v>70000000</v>
      </c>
      <c r="K1331" s="21">
        <v>0</v>
      </c>
      <c r="L1331" s="21">
        <v>0</v>
      </c>
      <c r="M1331" s="21">
        <v>0</v>
      </c>
      <c r="N1331" s="21">
        <v>0</v>
      </c>
      <c r="O1331" s="21">
        <v>0</v>
      </c>
      <c r="P1331" s="21">
        <v>0</v>
      </c>
      <c r="Q1331" s="76">
        <f t="shared" si="1965"/>
        <v>0</v>
      </c>
      <c r="R1331" s="21">
        <v>0</v>
      </c>
      <c r="S1331" s="21">
        <v>0</v>
      </c>
      <c r="T1331" s="21">
        <v>0</v>
      </c>
      <c r="U1331" s="21">
        <f t="shared" si="1990"/>
        <v>70000000</v>
      </c>
      <c r="V1331" s="22">
        <f t="shared" si="1991"/>
        <v>0</v>
      </c>
      <c r="W1331" s="21">
        <f t="shared" si="1992"/>
        <v>0</v>
      </c>
      <c r="X1331" s="127">
        <f t="shared" si="1993"/>
        <v>0</v>
      </c>
    </row>
    <row r="1332" spans="1:24" ht="55.5" customHeight="1" x14ac:dyDescent="0.2">
      <c r="A1332" s="59" t="s">
        <v>272</v>
      </c>
      <c r="B1332" s="60" t="s">
        <v>1367</v>
      </c>
      <c r="C1332" s="54"/>
      <c r="D1332" s="21"/>
      <c r="E1332" s="21"/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  <c r="Q1332" s="76"/>
      <c r="R1332" s="21"/>
      <c r="S1332" s="21"/>
      <c r="T1332" s="21"/>
      <c r="U1332" s="21"/>
      <c r="V1332" s="21"/>
      <c r="W1332" s="21"/>
      <c r="X1332" s="117"/>
    </row>
    <row r="1333" spans="1:24" ht="55.5" customHeight="1" x14ac:dyDescent="0.2">
      <c r="A1333" s="61" t="s">
        <v>1368</v>
      </c>
      <c r="B1333" s="62" t="s">
        <v>1369</v>
      </c>
      <c r="C1333" s="62" t="s">
        <v>305</v>
      </c>
      <c r="D1333" s="21">
        <v>20000000</v>
      </c>
      <c r="E1333" s="21">
        <v>0</v>
      </c>
      <c r="F1333" s="21">
        <v>0</v>
      </c>
      <c r="G1333" s="21">
        <v>0</v>
      </c>
      <c r="H1333" s="21">
        <v>0</v>
      </c>
      <c r="I1333" s="21">
        <v>0</v>
      </c>
      <c r="J1333" s="21">
        <v>20000000</v>
      </c>
      <c r="K1333" s="21">
        <v>0</v>
      </c>
      <c r="L1333" s="21">
        <v>0</v>
      </c>
      <c r="M1333" s="21">
        <v>0</v>
      </c>
      <c r="N1333" s="21">
        <v>0</v>
      </c>
      <c r="O1333" s="21">
        <v>0</v>
      </c>
      <c r="P1333" s="21">
        <v>0</v>
      </c>
      <c r="Q1333" s="76">
        <f t="shared" si="1965"/>
        <v>0</v>
      </c>
      <c r="R1333" s="21">
        <v>0</v>
      </c>
      <c r="S1333" s="21">
        <v>0</v>
      </c>
      <c r="T1333" s="21">
        <v>0</v>
      </c>
      <c r="U1333" s="21">
        <f t="shared" ref="U1333" si="1994">J1333-M1333</f>
        <v>20000000</v>
      </c>
      <c r="V1333" s="22">
        <f t="shared" ref="V1333" si="1995">M1333-P1333</f>
        <v>0</v>
      </c>
      <c r="W1333" s="21">
        <f t="shared" ref="W1333" si="1996">P1333-Q1333</f>
        <v>0</v>
      </c>
      <c r="X1333" s="127">
        <f t="shared" ref="X1333" si="1997">P1333/J1333</f>
        <v>0</v>
      </c>
    </row>
    <row r="1334" spans="1:24" ht="55.5" customHeight="1" x14ac:dyDescent="0.2">
      <c r="A1334" s="59" t="s">
        <v>272</v>
      </c>
      <c r="B1334" s="60" t="s">
        <v>1370</v>
      </c>
      <c r="C1334" s="54"/>
      <c r="D1334" s="21"/>
      <c r="E1334" s="21"/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  <c r="Q1334" s="76"/>
      <c r="R1334" s="21"/>
      <c r="S1334" s="21"/>
      <c r="T1334" s="21"/>
      <c r="U1334" s="21"/>
      <c r="V1334" s="21"/>
      <c r="W1334" s="21"/>
      <c r="X1334" s="21"/>
    </row>
    <row r="1335" spans="1:24" ht="30" customHeight="1" x14ac:dyDescent="0.2">
      <c r="A1335" s="61" t="s">
        <v>1371</v>
      </c>
      <c r="B1335" s="62" t="s">
        <v>852</v>
      </c>
      <c r="C1335" s="62" t="s">
        <v>48</v>
      </c>
      <c r="D1335" s="21">
        <v>2662000000</v>
      </c>
      <c r="E1335" s="21">
        <v>0</v>
      </c>
      <c r="F1335" s="21">
        <v>0</v>
      </c>
      <c r="G1335" s="21">
        <v>0</v>
      </c>
      <c r="H1335" s="21">
        <v>0</v>
      </c>
      <c r="I1335" s="21">
        <v>0</v>
      </c>
      <c r="J1335" s="21">
        <v>2662000000</v>
      </c>
      <c r="K1335" s="21">
        <v>0</v>
      </c>
      <c r="L1335" s="21">
        <v>443666666.66000003</v>
      </c>
      <c r="M1335" s="21">
        <v>443666666.66000003</v>
      </c>
      <c r="N1335" s="21">
        <v>0</v>
      </c>
      <c r="O1335" s="21">
        <v>443666666.66000003</v>
      </c>
      <c r="P1335" s="21">
        <v>443666666.66000003</v>
      </c>
      <c r="Q1335" s="76">
        <f t="shared" si="1965"/>
        <v>443666666.66000003</v>
      </c>
      <c r="R1335" s="21">
        <v>0</v>
      </c>
      <c r="S1335" s="21">
        <v>443666666.66000003</v>
      </c>
      <c r="T1335" s="21">
        <v>443666666.66000003</v>
      </c>
      <c r="U1335" s="21">
        <f t="shared" ref="U1335" si="1998">J1335-M1335</f>
        <v>2218333333.3400002</v>
      </c>
      <c r="V1335" s="22">
        <f t="shared" ref="V1335" si="1999">M1335-P1335</f>
        <v>0</v>
      </c>
      <c r="W1335" s="21">
        <f t="shared" ref="W1335" si="2000">P1335-Q1335</f>
        <v>0</v>
      </c>
      <c r="X1335" s="127">
        <f t="shared" ref="X1335" si="2001">P1335/J1335</f>
        <v>0.1666666666641623</v>
      </c>
    </row>
    <row r="1336" spans="1:24" ht="30" customHeight="1" x14ac:dyDescent="0.2">
      <c r="A1336" s="59" t="s">
        <v>272</v>
      </c>
      <c r="B1336" s="60" t="s">
        <v>1372</v>
      </c>
      <c r="C1336" s="54"/>
      <c r="D1336" s="21"/>
      <c r="E1336" s="21"/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  <c r="Q1336" s="76"/>
      <c r="R1336" s="21"/>
      <c r="S1336" s="21"/>
      <c r="T1336" s="21"/>
      <c r="U1336" s="21"/>
      <c r="V1336" s="21"/>
      <c r="W1336" s="21"/>
      <c r="X1336" s="117"/>
    </row>
    <row r="1337" spans="1:24" ht="40.5" customHeight="1" x14ac:dyDescent="0.2">
      <c r="A1337" s="61" t="s">
        <v>1373</v>
      </c>
      <c r="B1337" s="62" t="s">
        <v>1374</v>
      </c>
      <c r="C1337" s="62" t="s">
        <v>305</v>
      </c>
      <c r="D1337" s="21">
        <v>100000000</v>
      </c>
      <c r="E1337" s="21">
        <v>0</v>
      </c>
      <c r="F1337" s="21">
        <v>0</v>
      </c>
      <c r="G1337" s="21">
        <v>0</v>
      </c>
      <c r="H1337" s="21">
        <v>0</v>
      </c>
      <c r="I1337" s="21">
        <v>0</v>
      </c>
      <c r="J1337" s="21">
        <v>100000000</v>
      </c>
      <c r="K1337" s="21">
        <v>0</v>
      </c>
      <c r="L1337" s="21">
        <v>0</v>
      </c>
      <c r="M1337" s="21">
        <v>0</v>
      </c>
      <c r="N1337" s="21">
        <v>0</v>
      </c>
      <c r="O1337" s="21">
        <v>0</v>
      </c>
      <c r="P1337" s="21">
        <v>0</v>
      </c>
      <c r="Q1337" s="76">
        <f t="shared" si="1965"/>
        <v>0</v>
      </c>
      <c r="R1337" s="21">
        <v>0</v>
      </c>
      <c r="S1337" s="21">
        <v>0</v>
      </c>
      <c r="T1337" s="21">
        <v>0</v>
      </c>
      <c r="U1337" s="21">
        <v>100000000</v>
      </c>
      <c r="V1337" s="21">
        <v>0</v>
      </c>
      <c r="W1337" s="21">
        <v>0</v>
      </c>
      <c r="X1337" s="117">
        <f t="shared" ref="X1337" si="2002">P1337/J1337</f>
        <v>0</v>
      </c>
    </row>
    <row r="1338" spans="1:24" ht="37.5" customHeight="1" x14ac:dyDescent="0.2">
      <c r="A1338" s="59" t="s">
        <v>272</v>
      </c>
      <c r="B1338" s="60" t="s">
        <v>1375</v>
      </c>
      <c r="C1338" s="54"/>
      <c r="D1338" s="21"/>
      <c r="E1338" s="21"/>
      <c r="F1338" s="21"/>
      <c r="G1338" s="21"/>
      <c r="H1338" s="21"/>
      <c r="I1338" s="21"/>
      <c r="J1338" s="21"/>
      <c r="K1338" s="21"/>
      <c r="L1338" s="21"/>
      <c r="M1338" s="21"/>
      <c r="N1338" s="21"/>
      <c r="O1338" s="21"/>
      <c r="P1338" s="21"/>
      <c r="Q1338" s="76"/>
      <c r="R1338" s="21"/>
      <c r="S1338" s="21"/>
      <c r="T1338" s="21"/>
      <c r="U1338" s="21"/>
      <c r="V1338" s="21"/>
      <c r="W1338" s="21"/>
      <c r="X1338" s="117"/>
    </row>
    <row r="1339" spans="1:24" ht="30" customHeight="1" x14ac:dyDescent="0.2">
      <c r="A1339" s="61" t="s">
        <v>1376</v>
      </c>
      <c r="B1339" s="62" t="s">
        <v>852</v>
      </c>
      <c r="C1339" s="62" t="s">
        <v>48</v>
      </c>
      <c r="D1339" s="21">
        <v>249680000</v>
      </c>
      <c r="E1339" s="21">
        <v>0</v>
      </c>
      <c r="F1339" s="21">
        <v>0</v>
      </c>
      <c r="G1339" s="21">
        <v>0</v>
      </c>
      <c r="H1339" s="21">
        <v>0</v>
      </c>
      <c r="I1339" s="21">
        <v>0</v>
      </c>
      <c r="J1339" s="21">
        <v>249680000</v>
      </c>
      <c r="K1339" s="21">
        <v>0</v>
      </c>
      <c r="L1339" s="21">
        <v>41613333.340000004</v>
      </c>
      <c r="M1339" s="21">
        <v>41613333.340000004</v>
      </c>
      <c r="N1339" s="21">
        <v>0</v>
      </c>
      <c r="O1339" s="21">
        <v>41613333.340000004</v>
      </c>
      <c r="P1339" s="21">
        <v>41613333.340000004</v>
      </c>
      <c r="Q1339" s="76">
        <f t="shared" si="1965"/>
        <v>41613333.340000004</v>
      </c>
      <c r="R1339" s="21">
        <v>0</v>
      </c>
      <c r="S1339" s="21">
        <v>41613333.340000004</v>
      </c>
      <c r="T1339" s="21">
        <v>41613333.340000004</v>
      </c>
      <c r="U1339" s="21">
        <f t="shared" ref="U1339" si="2003">J1339-M1339</f>
        <v>208066666.66</v>
      </c>
      <c r="V1339" s="22">
        <f t="shared" ref="V1339" si="2004">M1339-P1339</f>
        <v>0</v>
      </c>
      <c r="W1339" s="21">
        <f t="shared" ref="W1339" si="2005">P1339-Q1339</f>
        <v>0</v>
      </c>
      <c r="X1339" s="127">
        <f t="shared" ref="X1339" si="2006">P1339/J1339</f>
        <v>0.16666666669336752</v>
      </c>
    </row>
    <row r="1340" spans="1:24" ht="37.5" customHeight="1" x14ac:dyDescent="0.2">
      <c r="A1340" s="59" t="s">
        <v>272</v>
      </c>
      <c r="B1340" s="60" t="s">
        <v>1377</v>
      </c>
      <c r="C1340" s="54"/>
      <c r="D1340" s="21"/>
      <c r="E1340" s="21"/>
      <c r="F1340" s="21"/>
      <c r="G1340" s="21"/>
      <c r="H1340" s="21"/>
      <c r="I1340" s="21"/>
      <c r="J1340" s="21"/>
      <c r="K1340" s="21"/>
      <c r="L1340" s="21"/>
      <c r="M1340" s="21"/>
      <c r="N1340" s="21"/>
      <c r="O1340" s="21"/>
      <c r="P1340" s="21"/>
      <c r="Q1340" s="76"/>
      <c r="R1340" s="21"/>
      <c r="S1340" s="21"/>
      <c r="T1340" s="21"/>
      <c r="U1340" s="21"/>
      <c r="V1340" s="21"/>
      <c r="W1340" s="21"/>
      <c r="X1340" s="117"/>
    </row>
    <row r="1341" spans="1:24" ht="46.5" customHeight="1" x14ac:dyDescent="0.2">
      <c r="A1341" s="61" t="s">
        <v>1378</v>
      </c>
      <c r="B1341" s="62" t="s">
        <v>1379</v>
      </c>
      <c r="C1341" s="62" t="s">
        <v>305</v>
      </c>
      <c r="D1341" s="21">
        <v>30000000</v>
      </c>
      <c r="E1341" s="21">
        <v>0</v>
      </c>
      <c r="F1341" s="21">
        <v>0</v>
      </c>
      <c r="G1341" s="21">
        <v>0</v>
      </c>
      <c r="H1341" s="21">
        <v>0</v>
      </c>
      <c r="I1341" s="21">
        <v>0</v>
      </c>
      <c r="J1341" s="21">
        <v>30000000</v>
      </c>
      <c r="K1341" s="21">
        <v>0</v>
      </c>
      <c r="L1341" s="21">
        <v>0</v>
      </c>
      <c r="M1341" s="21">
        <v>0</v>
      </c>
      <c r="N1341" s="21">
        <v>0</v>
      </c>
      <c r="O1341" s="21">
        <v>0</v>
      </c>
      <c r="P1341" s="21">
        <v>0</v>
      </c>
      <c r="Q1341" s="76">
        <f t="shared" si="1965"/>
        <v>0</v>
      </c>
      <c r="R1341" s="21">
        <v>0</v>
      </c>
      <c r="S1341" s="21">
        <v>0</v>
      </c>
      <c r="T1341" s="21">
        <v>0</v>
      </c>
      <c r="U1341" s="21">
        <f t="shared" ref="U1341" si="2007">J1341-M1341</f>
        <v>30000000</v>
      </c>
      <c r="V1341" s="22">
        <f t="shared" ref="V1341" si="2008">M1341-P1341</f>
        <v>0</v>
      </c>
      <c r="W1341" s="21">
        <f t="shared" ref="W1341" si="2009">P1341-Q1341</f>
        <v>0</v>
      </c>
      <c r="X1341" s="127">
        <f t="shared" ref="X1341" si="2010">P1341/J1341</f>
        <v>0</v>
      </c>
    </row>
    <row r="1342" spans="1:24" ht="46.5" customHeight="1" x14ac:dyDescent="0.2">
      <c r="A1342" s="59" t="s">
        <v>272</v>
      </c>
      <c r="B1342" s="60" t="s">
        <v>1380</v>
      </c>
      <c r="C1342" s="54"/>
      <c r="D1342" s="21"/>
      <c r="E1342" s="21"/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  <c r="Q1342" s="76"/>
      <c r="R1342" s="21"/>
      <c r="S1342" s="21"/>
      <c r="T1342" s="21"/>
      <c r="U1342" s="21"/>
      <c r="V1342" s="21"/>
      <c r="W1342" s="21"/>
      <c r="X1342" s="21"/>
    </row>
    <row r="1343" spans="1:24" ht="46.5" customHeight="1" x14ac:dyDescent="0.2">
      <c r="A1343" s="61" t="s">
        <v>1381</v>
      </c>
      <c r="B1343" s="62" t="s">
        <v>1382</v>
      </c>
      <c r="C1343" s="62" t="s">
        <v>305</v>
      </c>
      <c r="D1343" s="21">
        <v>427354010</v>
      </c>
      <c r="E1343" s="21">
        <v>0</v>
      </c>
      <c r="F1343" s="21">
        <v>0</v>
      </c>
      <c r="G1343" s="21">
        <v>0</v>
      </c>
      <c r="H1343" s="21">
        <v>0</v>
      </c>
      <c r="I1343" s="21">
        <v>0</v>
      </c>
      <c r="J1343" s="21">
        <v>427354010</v>
      </c>
      <c r="K1343" s="21">
        <v>0</v>
      </c>
      <c r="L1343" s="21">
        <v>0</v>
      </c>
      <c r="M1343" s="21">
        <v>0</v>
      </c>
      <c r="N1343" s="21">
        <v>0</v>
      </c>
      <c r="O1343" s="21">
        <v>0</v>
      </c>
      <c r="P1343" s="21">
        <v>0</v>
      </c>
      <c r="Q1343" s="76">
        <f t="shared" si="1965"/>
        <v>0</v>
      </c>
      <c r="R1343" s="21">
        <v>0</v>
      </c>
      <c r="S1343" s="21">
        <v>0</v>
      </c>
      <c r="T1343" s="21">
        <v>0</v>
      </c>
      <c r="U1343" s="21">
        <f t="shared" ref="U1343" si="2011">J1343-M1343</f>
        <v>427354010</v>
      </c>
      <c r="V1343" s="22">
        <f t="shared" ref="V1343" si="2012">M1343-P1343</f>
        <v>0</v>
      </c>
      <c r="W1343" s="21">
        <f t="shared" ref="W1343" si="2013">P1343-Q1343</f>
        <v>0</v>
      </c>
      <c r="X1343" s="127">
        <f t="shared" ref="X1343" si="2014">P1343/J1343</f>
        <v>0</v>
      </c>
    </row>
    <row r="1344" spans="1:24" ht="46.5" customHeight="1" x14ac:dyDescent="0.2">
      <c r="A1344" s="59" t="s">
        <v>272</v>
      </c>
      <c r="B1344" s="60" t="s">
        <v>1383</v>
      </c>
      <c r="C1344" s="54"/>
      <c r="D1344" s="21"/>
      <c r="E1344" s="21"/>
      <c r="F1344" s="21"/>
      <c r="G1344" s="21"/>
      <c r="H1344" s="21"/>
      <c r="I1344" s="21"/>
      <c r="J1344" s="21"/>
      <c r="K1344" s="21"/>
      <c r="L1344" s="21"/>
      <c r="M1344" s="21"/>
      <c r="N1344" s="21"/>
      <c r="O1344" s="21"/>
      <c r="P1344" s="21"/>
      <c r="Q1344" s="76"/>
      <c r="R1344" s="21"/>
      <c r="S1344" s="21"/>
      <c r="T1344" s="21"/>
      <c r="U1344" s="21"/>
      <c r="V1344" s="21"/>
      <c r="W1344" s="21"/>
      <c r="X1344" s="117"/>
    </row>
    <row r="1345" spans="1:24" ht="38.25" customHeight="1" x14ac:dyDescent="0.2">
      <c r="A1345" s="61" t="s">
        <v>1384</v>
      </c>
      <c r="B1345" s="62" t="s">
        <v>852</v>
      </c>
      <c r="C1345" s="62" t="s">
        <v>48</v>
      </c>
      <c r="D1345" s="21">
        <v>597680000</v>
      </c>
      <c r="E1345" s="21">
        <v>0</v>
      </c>
      <c r="F1345" s="21">
        <v>0</v>
      </c>
      <c r="G1345" s="21">
        <v>0</v>
      </c>
      <c r="H1345" s="21">
        <v>0</v>
      </c>
      <c r="I1345" s="21">
        <v>0</v>
      </c>
      <c r="J1345" s="21">
        <v>597680000</v>
      </c>
      <c r="K1345" s="21">
        <v>0</v>
      </c>
      <c r="L1345" s="21">
        <v>99613333.340000004</v>
      </c>
      <c r="M1345" s="21">
        <v>99613333.340000004</v>
      </c>
      <c r="N1345" s="21">
        <v>0</v>
      </c>
      <c r="O1345" s="21">
        <v>99613333.340000004</v>
      </c>
      <c r="P1345" s="21">
        <v>99613333.340000004</v>
      </c>
      <c r="Q1345" s="76">
        <f t="shared" si="1965"/>
        <v>99613333.340000004</v>
      </c>
      <c r="R1345" s="21">
        <v>0</v>
      </c>
      <c r="S1345" s="21">
        <v>99613333.340000004</v>
      </c>
      <c r="T1345" s="21">
        <v>99613333.340000004</v>
      </c>
      <c r="U1345" s="21">
        <f t="shared" ref="U1345:U1346" si="2015">J1345-M1345</f>
        <v>498066666.65999997</v>
      </c>
      <c r="V1345" s="22">
        <f t="shared" ref="V1345:V1346" si="2016">M1345-P1345</f>
        <v>0</v>
      </c>
      <c r="W1345" s="21">
        <f t="shared" ref="W1345:W1346" si="2017">P1345-Q1345</f>
        <v>0</v>
      </c>
      <c r="X1345" s="127">
        <f t="shared" ref="X1345:X1346" si="2018">P1345/J1345</f>
        <v>0.1666666666778209</v>
      </c>
    </row>
    <row r="1346" spans="1:24" ht="38.25" customHeight="1" x14ac:dyDescent="0.2">
      <c r="A1346" s="61" t="s">
        <v>1385</v>
      </c>
      <c r="B1346" s="62" t="s">
        <v>1382</v>
      </c>
      <c r="C1346" s="62" t="s">
        <v>305</v>
      </c>
      <c r="D1346" s="21">
        <v>40000000</v>
      </c>
      <c r="E1346" s="21">
        <v>0</v>
      </c>
      <c r="F1346" s="21">
        <v>0</v>
      </c>
      <c r="G1346" s="21">
        <v>0</v>
      </c>
      <c r="H1346" s="21">
        <v>0</v>
      </c>
      <c r="I1346" s="21">
        <v>0</v>
      </c>
      <c r="J1346" s="21">
        <v>40000000</v>
      </c>
      <c r="K1346" s="21">
        <v>0</v>
      </c>
      <c r="L1346" s="21">
        <v>0</v>
      </c>
      <c r="M1346" s="21">
        <v>0</v>
      </c>
      <c r="N1346" s="21">
        <v>0</v>
      </c>
      <c r="O1346" s="21">
        <v>0</v>
      </c>
      <c r="P1346" s="21">
        <v>0</v>
      </c>
      <c r="Q1346" s="76">
        <f t="shared" si="1965"/>
        <v>0</v>
      </c>
      <c r="R1346" s="21">
        <v>0</v>
      </c>
      <c r="S1346" s="21">
        <v>0</v>
      </c>
      <c r="T1346" s="21">
        <v>0</v>
      </c>
      <c r="U1346" s="21">
        <f t="shared" si="2015"/>
        <v>40000000</v>
      </c>
      <c r="V1346" s="22">
        <f t="shared" si="2016"/>
        <v>0</v>
      </c>
      <c r="W1346" s="21">
        <f t="shared" si="2017"/>
        <v>0</v>
      </c>
      <c r="X1346" s="127">
        <f t="shared" si="2018"/>
        <v>0</v>
      </c>
    </row>
    <row r="1347" spans="1:24" ht="38.25" customHeight="1" x14ac:dyDescent="0.2">
      <c r="A1347" s="59" t="s">
        <v>272</v>
      </c>
      <c r="B1347" s="60" t="s">
        <v>1383</v>
      </c>
      <c r="C1347" s="54"/>
      <c r="D1347" s="21"/>
      <c r="E1347" s="21"/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  <c r="Q1347" s="76"/>
      <c r="R1347" s="21"/>
      <c r="S1347" s="21"/>
      <c r="T1347" s="21"/>
      <c r="U1347" s="21"/>
      <c r="V1347" s="21"/>
      <c r="W1347" s="21"/>
      <c r="X1347" s="117"/>
    </row>
    <row r="1348" spans="1:24" ht="38.25" customHeight="1" x14ac:dyDescent="0.2">
      <c r="A1348" s="61" t="s">
        <v>1386</v>
      </c>
      <c r="B1348" s="62" t="s">
        <v>1387</v>
      </c>
      <c r="C1348" s="62" t="s">
        <v>48</v>
      </c>
      <c r="D1348" s="21">
        <v>700000000</v>
      </c>
      <c r="E1348" s="21">
        <v>0</v>
      </c>
      <c r="F1348" s="21">
        <v>0</v>
      </c>
      <c r="G1348" s="21">
        <v>0</v>
      </c>
      <c r="H1348" s="21">
        <v>0</v>
      </c>
      <c r="I1348" s="21">
        <v>0</v>
      </c>
      <c r="J1348" s="21">
        <v>700000000</v>
      </c>
      <c r="K1348" s="21">
        <v>0</v>
      </c>
      <c r="L1348" s="21">
        <v>116666666.66</v>
      </c>
      <c r="M1348" s="21">
        <v>116666666.66</v>
      </c>
      <c r="N1348" s="21">
        <v>0</v>
      </c>
      <c r="O1348" s="21">
        <v>116666666.66</v>
      </c>
      <c r="P1348" s="21">
        <v>116666666.66</v>
      </c>
      <c r="Q1348" s="76">
        <f t="shared" si="1965"/>
        <v>116666666.66</v>
      </c>
      <c r="R1348" s="21">
        <v>0</v>
      </c>
      <c r="S1348" s="21">
        <v>116666666.66</v>
      </c>
      <c r="T1348" s="21">
        <v>116666666.66</v>
      </c>
      <c r="U1348" s="21">
        <f t="shared" ref="U1348" si="2019">J1348-M1348</f>
        <v>583333333.34000003</v>
      </c>
      <c r="V1348" s="22">
        <f t="shared" ref="V1348" si="2020">M1348-P1348</f>
        <v>0</v>
      </c>
      <c r="W1348" s="21">
        <f t="shared" ref="W1348" si="2021">P1348-Q1348</f>
        <v>0</v>
      </c>
      <c r="X1348" s="127">
        <f t="shared" ref="X1348" si="2022">P1348/J1348</f>
        <v>0.16666666665714286</v>
      </c>
    </row>
    <row r="1349" spans="1:24" ht="48" customHeight="1" x14ac:dyDescent="0.2">
      <c r="A1349" s="59" t="s">
        <v>272</v>
      </c>
      <c r="B1349" s="60" t="s">
        <v>1388</v>
      </c>
      <c r="C1349" s="54"/>
      <c r="D1349" s="21"/>
      <c r="E1349" s="21"/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76"/>
      <c r="R1349" s="21"/>
      <c r="S1349" s="21"/>
      <c r="T1349" s="21"/>
      <c r="U1349" s="21"/>
      <c r="V1349" s="21"/>
      <c r="W1349" s="21"/>
      <c r="X1349" s="21"/>
    </row>
    <row r="1350" spans="1:24" ht="48" customHeight="1" x14ac:dyDescent="0.2">
      <c r="A1350" s="61" t="s">
        <v>1389</v>
      </c>
      <c r="B1350" s="62" t="s">
        <v>1390</v>
      </c>
      <c r="C1350" s="62" t="s">
        <v>48</v>
      </c>
      <c r="D1350" s="21">
        <v>50000000</v>
      </c>
      <c r="E1350" s="21">
        <v>0</v>
      </c>
      <c r="F1350" s="21">
        <v>0</v>
      </c>
      <c r="G1350" s="21">
        <v>0</v>
      </c>
      <c r="H1350" s="21">
        <v>0</v>
      </c>
      <c r="I1350" s="21">
        <v>0</v>
      </c>
      <c r="J1350" s="21">
        <v>50000000</v>
      </c>
      <c r="K1350" s="21">
        <v>0</v>
      </c>
      <c r="L1350" s="21">
        <v>8333333.3399999999</v>
      </c>
      <c r="M1350" s="21">
        <v>8333333.3399999999</v>
      </c>
      <c r="N1350" s="21">
        <v>0</v>
      </c>
      <c r="O1350" s="21">
        <v>8333333.3399999999</v>
      </c>
      <c r="P1350" s="21">
        <v>8333333.3399999999</v>
      </c>
      <c r="Q1350" s="76">
        <f t="shared" si="1965"/>
        <v>8333333.3399999999</v>
      </c>
      <c r="R1350" s="21">
        <v>0</v>
      </c>
      <c r="S1350" s="21">
        <v>8333333.3399999999</v>
      </c>
      <c r="T1350" s="21">
        <v>8333333.3399999999</v>
      </c>
      <c r="U1350" s="21">
        <f t="shared" ref="U1350:U1351" si="2023">J1350-M1350</f>
        <v>41666666.659999996</v>
      </c>
      <c r="V1350" s="22">
        <f t="shared" ref="V1350:V1351" si="2024">M1350-P1350</f>
        <v>0</v>
      </c>
      <c r="W1350" s="21">
        <f t="shared" ref="W1350:W1351" si="2025">P1350-Q1350</f>
        <v>0</v>
      </c>
      <c r="X1350" s="127">
        <f t="shared" ref="X1350:X1351" si="2026">P1350/J1350</f>
        <v>0.1666666668</v>
      </c>
    </row>
    <row r="1351" spans="1:24" ht="48" customHeight="1" x14ac:dyDescent="0.2">
      <c r="A1351" s="61" t="s">
        <v>1391</v>
      </c>
      <c r="B1351" s="62" t="s">
        <v>1392</v>
      </c>
      <c r="C1351" s="62" t="s">
        <v>305</v>
      </c>
      <c r="D1351" s="21">
        <v>405000000</v>
      </c>
      <c r="E1351" s="21">
        <v>0</v>
      </c>
      <c r="F1351" s="21">
        <v>0</v>
      </c>
      <c r="G1351" s="21">
        <v>0</v>
      </c>
      <c r="H1351" s="21">
        <v>0</v>
      </c>
      <c r="I1351" s="21">
        <v>0</v>
      </c>
      <c r="J1351" s="21">
        <v>405000000</v>
      </c>
      <c r="K1351" s="21">
        <v>0</v>
      </c>
      <c r="L1351" s="21">
        <v>0</v>
      </c>
      <c r="M1351" s="21">
        <v>0</v>
      </c>
      <c r="N1351" s="21">
        <v>0</v>
      </c>
      <c r="O1351" s="21">
        <v>0</v>
      </c>
      <c r="P1351" s="21">
        <v>0</v>
      </c>
      <c r="Q1351" s="76">
        <f t="shared" si="1965"/>
        <v>0</v>
      </c>
      <c r="R1351" s="21">
        <v>0</v>
      </c>
      <c r="S1351" s="21">
        <v>0</v>
      </c>
      <c r="T1351" s="21">
        <v>0</v>
      </c>
      <c r="U1351" s="21">
        <f t="shared" si="2023"/>
        <v>405000000</v>
      </c>
      <c r="V1351" s="22">
        <f t="shared" si="2024"/>
        <v>0</v>
      </c>
      <c r="W1351" s="21">
        <f t="shared" si="2025"/>
        <v>0</v>
      </c>
      <c r="X1351" s="127">
        <f t="shared" si="2026"/>
        <v>0</v>
      </c>
    </row>
    <row r="1352" spans="1:24" ht="48" customHeight="1" x14ac:dyDescent="0.2">
      <c r="A1352" s="59" t="s">
        <v>272</v>
      </c>
      <c r="B1352" s="60" t="s">
        <v>1393</v>
      </c>
      <c r="C1352" s="54"/>
      <c r="D1352" s="21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  <c r="Q1352" s="76"/>
      <c r="R1352" s="21"/>
      <c r="S1352" s="21"/>
      <c r="T1352" s="21"/>
      <c r="U1352" s="21"/>
      <c r="V1352" s="21"/>
      <c r="W1352" s="21"/>
      <c r="X1352" s="21"/>
    </row>
    <row r="1353" spans="1:24" ht="48" customHeight="1" x14ac:dyDescent="0.2">
      <c r="A1353" s="61" t="s">
        <v>1394</v>
      </c>
      <c r="B1353" s="62" t="s">
        <v>1390</v>
      </c>
      <c r="C1353" s="62" t="s">
        <v>48</v>
      </c>
      <c r="D1353" s="21">
        <v>295832096</v>
      </c>
      <c r="E1353" s="21">
        <v>0</v>
      </c>
      <c r="F1353" s="21">
        <v>0</v>
      </c>
      <c r="G1353" s="21">
        <v>0</v>
      </c>
      <c r="H1353" s="21">
        <v>0</v>
      </c>
      <c r="I1353" s="21">
        <v>0</v>
      </c>
      <c r="J1353" s="21">
        <v>295832096</v>
      </c>
      <c r="K1353" s="21">
        <v>0</v>
      </c>
      <c r="L1353" s="21">
        <v>49305349.340000004</v>
      </c>
      <c r="M1353" s="21">
        <v>49305349.340000004</v>
      </c>
      <c r="N1353" s="21">
        <v>0</v>
      </c>
      <c r="O1353" s="21">
        <v>49305349.340000004</v>
      </c>
      <c r="P1353" s="21">
        <v>49305349.340000004</v>
      </c>
      <c r="Q1353" s="76">
        <f t="shared" si="1965"/>
        <v>49305349.340000004</v>
      </c>
      <c r="R1353" s="21">
        <v>0</v>
      </c>
      <c r="S1353" s="21">
        <v>49305349.340000004</v>
      </c>
      <c r="T1353" s="21">
        <v>49305349.340000004</v>
      </c>
      <c r="U1353" s="21">
        <f t="shared" ref="U1353:U1354" si="2027">J1353-M1353</f>
        <v>246526746.66</v>
      </c>
      <c r="V1353" s="22">
        <f t="shared" ref="V1353:V1354" si="2028">M1353-P1353</f>
        <v>0</v>
      </c>
      <c r="W1353" s="21">
        <f t="shared" ref="W1353:W1354" si="2029">P1353-Q1353</f>
        <v>0</v>
      </c>
      <c r="X1353" s="127">
        <f t="shared" ref="X1353:X1354" si="2030">P1353/J1353</f>
        <v>0.16666666668920199</v>
      </c>
    </row>
    <row r="1354" spans="1:24" ht="48" customHeight="1" x14ac:dyDescent="0.2">
      <c r="A1354" s="61" t="s">
        <v>1395</v>
      </c>
      <c r="B1354" s="62" t="s">
        <v>1392</v>
      </c>
      <c r="C1354" s="62" t="s">
        <v>305</v>
      </c>
      <c r="D1354" s="21">
        <v>73767904</v>
      </c>
      <c r="E1354" s="21">
        <v>0</v>
      </c>
      <c r="F1354" s="21">
        <v>0</v>
      </c>
      <c r="G1354" s="21">
        <v>0</v>
      </c>
      <c r="H1354" s="21">
        <v>0</v>
      </c>
      <c r="I1354" s="21">
        <v>0</v>
      </c>
      <c r="J1354" s="21">
        <v>73767904</v>
      </c>
      <c r="K1354" s="21">
        <v>0</v>
      </c>
      <c r="L1354" s="21">
        <v>0</v>
      </c>
      <c r="M1354" s="21">
        <v>0</v>
      </c>
      <c r="N1354" s="21">
        <v>0</v>
      </c>
      <c r="O1354" s="21">
        <v>0</v>
      </c>
      <c r="P1354" s="21">
        <v>0</v>
      </c>
      <c r="Q1354" s="76">
        <f t="shared" si="1965"/>
        <v>0</v>
      </c>
      <c r="R1354" s="21">
        <v>0</v>
      </c>
      <c r="S1354" s="21">
        <v>0</v>
      </c>
      <c r="T1354" s="21">
        <v>0</v>
      </c>
      <c r="U1354" s="21">
        <f t="shared" si="2027"/>
        <v>73767904</v>
      </c>
      <c r="V1354" s="22">
        <f t="shared" si="2028"/>
        <v>0</v>
      </c>
      <c r="W1354" s="21">
        <f t="shared" si="2029"/>
        <v>0</v>
      </c>
      <c r="X1354" s="127">
        <f t="shared" si="2030"/>
        <v>0</v>
      </c>
    </row>
    <row r="1355" spans="1:24" ht="48" customHeight="1" x14ac:dyDescent="0.2">
      <c r="A1355" s="59" t="s">
        <v>272</v>
      </c>
      <c r="B1355" s="60" t="s">
        <v>1396</v>
      </c>
      <c r="C1355" s="54"/>
      <c r="D1355" s="21"/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  <c r="Q1355" s="76"/>
      <c r="R1355" s="21"/>
      <c r="S1355" s="21"/>
      <c r="T1355" s="21"/>
      <c r="U1355" s="21"/>
      <c r="V1355" s="21"/>
      <c r="W1355" s="21"/>
      <c r="X1355" s="21"/>
    </row>
    <row r="1356" spans="1:24" ht="48" customHeight="1" x14ac:dyDescent="0.2">
      <c r="A1356" s="61" t="s">
        <v>1397</v>
      </c>
      <c r="B1356" s="62" t="s">
        <v>1398</v>
      </c>
      <c r="C1356" s="62" t="s">
        <v>305</v>
      </c>
      <c r="D1356" s="21">
        <v>68250000</v>
      </c>
      <c r="E1356" s="21">
        <v>0</v>
      </c>
      <c r="F1356" s="21">
        <v>0</v>
      </c>
      <c r="G1356" s="21">
        <v>0</v>
      </c>
      <c r="H1356" s="21">
        <v>0</v>
      </c>
      <c r="I1356" s="21">
        <v>0</v>
      </c>
      <c r="J1356" s="21">
        <v>68250000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76">
        <f t="shared" si="1965"/>
        <v>0</v>
      </c>
      <c r="R1356" s="21">
        <v>0</v>
      </c>
      <c r="S1356" s="21">
        <v>0</v>
      </c>
      <c r="T1356" s="21">
        <v>0</v>
      </c>
      <c r="U1356" s="21">
        <f t="shared" ref="U1356" si="2031">J1356-M1356</f>
        <v>68250000</v>
      </c>
      <c r="V1356" s="22">
        <f t="shared" ref="V1356" si="2032">M1356-P1356</f>
        <v>0</v>
      </c>
      <c r="W1356" s="21">
        <f t="shared" ref="W1356" si="2033">P1356-Q1356</f>
        <v>0</v>
      </c>
      <c r="X1356" s="127">
        <f t="shared" ref="X1356" si="2034">P1356/J1356</f>
        <v>0</v>
      </c>
    </row>
    <row r="1357" spans="1:24" ht="48" customHeight="1" x14ac:dyDescent="0.2">
      <c r="A1357" s="59" t="s">
        <v>272</v>
      </c>
      <c r="B1357" s="60" t="s">
        <v>1326</v>
      </c>
      <c r="C1357" s="54"/>
      <c r="D1357" s="21"/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  <c r="Q1357" s="76"/>
      <c r="R1357" s="21"/>
      <c r="S1357" s="21"/>
      <c r="T1357" s="21"/>
      <c r="U1357" s="21"/>
      <c r="V1357" s="21"/>
      <c r="W1357" s="21"/>
      <c r="X1357" s="21"/>
    </row>
    <row r="1358" spans="1:24" ht="48" customHeight="1" x14ac:dyDescent="0.2">
      <c r="A1358" s="61" t="s">
        <v>1399</v>
      </c>
      <c r="B1358" s="62" t="s">
        <v>1400</v>
      </c>
      <c r="C1358" s="62" t="s">
        <v>305</v>
      </c>
      <c r="D1358" s="21">
        <v>36750000</v>
      </c>
      <c r="E1358" s="21">
        <v>0</v>
      </c>
      <c r="F1358" s="21">
        <v>0</v>
      </c>
      <c r="G1358" s="21">
        <v>0</v>
      </c>
      <c r="H1358" s="21">
        <v>0</v>
      </c>
      <c r="I1358" s="21">
        <v>0</v>
      </c>
      <c r="J1358" s="21">
        <v>36750000</v>
      </c>
      <c r="K1358" s="21">
        <v>0</v>
      </c>
      <c r="L1358" s="21">
        <v>0</v>
      </c>
      <c r="M1358" s="21">
        <v>0</v>
      </c>
      <c r="N1358" s="21">
        <v>0</v>
      </c>
      <c r="O1358" s="21">
        <v>0</v>
      </c>
      <c r="P1358" s="21">
        <v>0</v>
      </c>
      <c r="Q1358" s="76">
        <f t="shared" si="1965"/>
        <v>0</v>
      </c>
      <c r="R1358" s="21">
        <v>0</v>
      </c>
      <c r="S1358" s="21">
        <v>0</v>
      </c>
      <c r="T1358" s="21">
        <v>0</v>
      </c>
      <c r="U1358" s="21">
        <f t="shared" ref="U1358" si="2035">J1358-M1358</f>
        <v>36750000</v>
      </c>
      <c r="V1358" s="22">
        <f t="shared" ref="V1358" si="2036">M1358-P1358</f>
        <v>0</v>
      </c>
      <c r="W1358" s="21">
        <f t="shared" ref="W1358" si="2037">P1358-Q1358</f>
        <v>0</v>
      </c>
      <c r="X1358" s="127">
        <f t="shared" ref="X1358" si="2038">P1358/J1358</f>
        <v>0</v>
      </c>
    </row>
    <row r="1359" spans="1:24" ht="48" customHeight="1" x14ac:dyDescent="0.2">
      <c r="A1359" s="59" t="s">
        <v>272</v>
      </c>
      <c r="B1359" s="60" t="s">
        <v>1329</v>
      </c>
      <c r="C1359" s="54"/>
      <c r="D1359" s="21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76"/>
      <c r="R1359" s="21"/>
      <c r="S1359" s="21"/>
      <c r="T1359" s="21"/>
      <c r="U1359" s="21"/>
      <c r="V1359" s="21"/>
      <c r="W1359" s="21"/>
      <c r="X1359" s="117"/>
    </row>
    <row r="1360" spans="1:24" ht="48" customHeight="1" x14ac:dyDescent="0.2">
      <c r="A1360" s="61" t="s">
        <v>1401</v>
      </c>
      <c r="B1360" s="62" t="s">
        <v>1398</v>
      </c>
      <c r="C1360" s="62" t="s">
        <v>305</v>
      </c>
      <c r="D1360" s="21">
        <v>320950000</v>
      </c>
      <c r="E1360" s="21">
        <v>0</v>
      </c>
      <c r="F1360" s="21">
        <v>0</v>
      </c>
      <c r="G1360" s="21">
        <v>0</v>
      </c>
      <c r="H1360" s="21">
        <v>0</v>
      </c>
      <c r="I1360" s="21">
        <v>0</v>
      </c>
      <c r="J1360" s="21">
        <v>320950000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76">
        <f t="shared" si="1965"/>
        <v>0</v>
      </c>
      <c r="R1360" s="21">
        <v>0</v>
      </c>
      <c r="S1360" s="21">
        <v>0</v>
      </c>
      <c r="T1360" s="21">
        <v>0</v>
      </c>
      <c r="U1360" s="21">
        <f t="shared" ref="U1360" si="2039">J1360-M1360</f>
        <v>320950000</v>
      </c>
      <c r="V1360" s="22">
        <f t="shared" ref="V1360" si="2040">M1360-P1360</f>
        <v>0</v>
      </c>
      <c r="W1360" s="21">
        <f t="shared" ref="W1360" si="2041">P1360-Q1360</f>
        <v>0</v>
      </c>
      <c r="X1360" s="127">
        <f t="shared" ref="X1360" si="2042">P1360/J1360</f>
        <v>0</v>
      </c>
    </row>
    <row r="1361" spans="1:24" ht="48" customHeight="1" x14ac:dyDescent="0.2">
      <c r="A1361" s="59" t="s">
        <v>272</v>
      </c>
      <c r="B1361" s="60" t="s">
        <v>1402</v>
      </c>
      <c r="C1361" s="54"/>
      <c r="D1361" s="21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76"/>
      <c r="R1361" s="21"/>
      <c r="S1361" s="21"/>
      <c r="T1361" s="21"/>
      <c r="U1361" s="21"/>
      <c r="V1361" s="21"/>
      <c r="W1361" s="21"/>
      <c r="X1361" s="21"/>
    </row>
    <row r="1362" spans="1:24" ht="48" customHeight="1" x14ac:dyDescent="0.2">
      <c r="A1362" s="61" t="s">
        <v>1403</v>
      </c>
      <c r="B1362" s="62" t="s">
        <v>1398</v>
      </c>
      <c r="C1362" s="62" t="s">
        <v>305</v>
      </c>
      <c r="D1362" s="21">
        <v>44100000</v>
      </c>
      <c r="E1362" s="21">
        <v>0</v>
      </c>
      <c r="F1362" s="21">
        <v>0</v>
      </c>
      <c r="G1362" s="21">
        <v>0</v>
      </c>
      <c r="H1362" s="21">
        <v>0</v>
      </c>
      <c r="I1362" s="21">
        <v>0</v>
      </c>
      <c r="J1362" s="21">
        <v>44100000</v>
      </c>
      <c r="K1362" s="21">
        <v>0</v>
      </c>
      <c r="L1362" s="21">
        <v>0</v>
      </c>
      <c r="M1362" s="21">
        <v>0</v>
      </c>
      <c r="N1362" s="21">
        <v>0</v>
      </c>
      <c r="O1362" s="21">
        <v>0</v>
      </c>
      <c r="P1362" s="21">
        <v>0</v>
      </c>
      <c r="Q1362" s="76">
        <f t="shared" si="1965"/>
        <v>0</v>
      </c>
      <c r="R1362" s="21">
        <v>0</v>
      </c>
      <c r="S1362" s="21">
        <v>0</v>
      </c>
      <c r="T1362" s="21">
        <v>0</v>
      </c>
      <c r="U1362" s="21">
        <f t="shared" ref="U1362" si="2043">J1362-M1362</f>
        <v>44100000</v>
      </c>
      <c r="V1362" s="22">
        <f t="shared" ref="V1362" si="2044">M1362-P1362</f>
        <v>0</v>
      </c>
      <c r="W1362" s="21">
        <f t="shared" ref="W1362" si="2045">P1362-Q1362</f>
        <v>0</v>
      </c>
      <c r="X1362" s="127">
        <f t="shared" ref="X1362" si="2046">P1362/J1362</f>
        <v>0</v>
      </c>
    </row>
    <row r="1363" spans="1:24" ht="49.5" customHeight="1" x14ac:dyDescent="0.2">
      <c r="A1363" s="59" t="s">
        <v>272</v>
      </c>
      <c r="B1363" s="60" t="s">
        <v>1404</v>
      </c>
      <c r="C1363" s="54"/>
      <c r="D1363" s="21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76"/>
      <c r="R1363" s="21"/>
      <c r="S1363" s="21"/>
      <c r="T1363" s="21"/>
      <c r="U1363" s="21"/>
      <c r="V1363" s="21"/>
      <c r="W1363" s="21"/>
      <c r="X1363" s="117"/>
    </row>
    <row r="1364" spans="1:24" ht="49.5" customHeight="1" x14ac:dyDescent="0.2">
      <c r="A1364" s="61" t="s">
        <v>1405</v>
      </c>
      <c r="B1364" s="62" t="s">
        <v>1398</v>
      </c>
      <c r="C1364" s="62" t="s">
        <v>305</v>
      </c>
      <c r="D1364" s="21">
        <v>115500000</v>
      </c>
      <c r="E1364" s="21">
        <v>0</v>
      </c>
      <c r="F1364" s="21">
        <v>0</v>
      </c>
      <c r="G1364" s="21">
        <v>0</v>
      </c>
      <c r="H1364" s="21">
        <v>0</v>
      </c>
      <c r="I1364" s="21">
        <v>0</v>
      </c>
      <c r="J1364" s="21">
        <v>115500000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76">
        <f t="shared" si="1965"/>
        <v>0</v>
      </c>
      <c r="R1364" s="21">
        <v>0</v>
      </c>
      <c r="S1364" s="21">
        <v>0</v>
      </c>
      <c r="T1364" s="21">
        <v>0</v>
      </c>
      <c r="U1364" s="21">
        <v>115500000</v>
      </c>
      <c r="V1364" s="21">
        <v>0</v>
      </c>
      <c r="W1364" s="21">
        <v>0</v>
      </c>
      <c r="X1364" s="117">
        <f t="shared" ref="X1364" si="2047">P1364/J1364</f>
        <v>0</v>
      </c>
    </row>
    <row r="1365" spans="1:24" ht="49.5" customHeight="1" x14ac:dyDescent="0.2">
      <c r="A1365" s="59" t="s">
        <v>272</v>
      </c>
      <c r="B1365" s="60" t="s">
        <v>1406</v>
      </c>
      <c r="C1365" s="54"/>
      <c r="D1365" s="21"/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  <c r="Q1365" s="76"/>
      <c r="R1365" s="21"/>
      <c r="S1365" s="21"/>
      <c r="T1365" s="21"/>
      <c r="U1365" s="21"/>
      <c r="V1365" s="21"/>
      <c r="W1365" s="21"/>
      <c r="X1365" s="21"/>
    </row>
    <row r="1366" spans="1:24" ht="49.5" customHeight="1" x14ac:dyDescent="0.2">
      <c r="A1366" s="61" t="s">
        <v>1407</v>
      </c>
      <c r="B1366" s="62" t="s">
        <v>1398</v>
      </c>
      <c r="C1366" s="62" t="s">
        <v>305</v>
      </c>
      <c r="D1366" s="21">
        <v>23100000</v>
      </c>
      <c r="E1366" s="21">
        <v>0</v>
      </c>
      <c r="F1366" s="21">
        <v>0</v>
      </c>
      <c r="G1366" s="21">
        <v>0</v>
      </c>
      <c r="H1366" s="21">
        <v>0</v>
      </c>
      <c r="I1366" s="21">
        <v>0</v>
      </c>
      <c r="J1366" s="21">
        <v>23100000</v>
      </c>
      <c r="K1366" s="21">
        <v>0</v>
      </c>
      <c r="L1366" s="21">
        <v>0</v>
      </c>
      <c r="M1366" s="21">
        <v>0</v>
      </c>
      <c r="N1366" s="21">
        <v>0</v>
      </c>
      <c r="O1366" s="21">
        <v>0</v>
      </c>
      <c r="P1366" s="21">
        <v>0</v>
      </c>
      <c r="Q1366" s="76">
        <f t="shared" si="1965"/>
        <v>0</v>
      </c>
      <c r="R1366" s="21">
        <v>0</v>
      </c>
      <c r="S1366" s="21">
        <v>0</v>
      </c>
      <c r="T1366" s="21">
        <v>0</v>
      </c>
      <c r="U1366" s="21">
        <f t="shared" ref="U1366" si="2048">J1366-M1366</f>
        <v>23100000</v>
      </c>
      <c r="V1366" s="22">
        <f t="shared" ref="V1366" si="2049">M1366-P1366</f>
        <v>0</v>
      </c>
      <c r="W1366" s="21">
        <f t="shared" ref="W1366" si="2050">P1366-Q1366</f>
        <v>0</v>
      </c>
      <c r="X1366" s="127">
        <f t="shared" ref="X1366" si="2051">P1366/J1366</f>
        <v>0</v>
      </c>
    </row>
    <row r="1367" spans="1:24" ht="49.5" customHeight="1" x14ac:dyDescent="0.2">
      <c r="A1367" s="59" t="s">
        <v>272</v>
      </c>
      <c r="B1367" s="60" t="s">
        <v>1408</v>
      </c>
      <c r="C1367" s="54"/>
      <c r="D1367" s="21"/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  <c r="Q1367" s="76"/>
      <c r="R1367" s="21"/>
      <c r="S1367" s="21"/>
      <c r="T1367" s="21"/>
      <c r="U1367" s="21"/>
      <c r="V1367" s="21"/>
      <c r="W1367" s="21"/>
      <c r="X1367" s="117"/>
    </row>
    <row r="1368" spans="1:24" ht="38.25" customHeight="1" x14ac:dyDescent="0.2">
      <c r="A1368" s="61" t="s">
        <v>1409</v>
      </c>
      <c r="B1368" s="62" t="s">
        <v>1410</v>
      </c>
      <c r="C1368" s="62" t="s">
        <v>305</v>
      </c>
      <c r="D1368" s="21">
        <v>10000000</v>
      </c>
      <c r="E1368" s="21">
        <v>0</v>
      </c>
      <c r="F1368" s="21">
        <v>0</v>
      </c>
      <c r="G1368" s="21">
        <v>0</v>
      </c>
      <c r="H1368" s="21">
        <v>0</v>
      </c>
      <c r="I1368" s="21">
        <v>0</v>
      </c>
      <c r="J1368" s="21">
        <v>10000000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76">
        <f t="shared" si="1965"/>
        <v>0</v>
      </c>
      <c r="R1368" s="21">
        <v>0</v>
      </c>
      <c r="S1368" s="21">
        <v>0</v>
      </c>
      <c r="T1368" s="21">
        <v>0</v>
      </c>
      <c r="U1368" s="21">
        <f t="shared" ref="U1368" si="2052">J1368-M1368</f>
        <v>10000000</v>
      </c>
      <c r="V1368" s="22">
        <f t="shared" ref="V1368" si="2053">M1368-P1368</f>
        <v>0</v>
      </c>
      <c r="W1368" s="21">
        <f t="shared" ref="W1368" si="2054">P1368-Q1368</f>
        <v>0</v>
      </c>
      <c r="X1368" s="127">
        <f t="shared" ref="X1368" si="2055">P1368/J1368</f>
        <v>0</v>
      </c>
    </row>
    <row r="1369" spans="1:24" ht="38.25" customHeight="1" x14ac:dyDescent="0.2">
      <c r="A1369" s="59" t="s">
        <v>272</v>
      </c>
      <c r="B1369" s="60" t="s">
        <v>1372</v>
      </c>
      <c r="C1369" s="54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76"/>
      <c r="R1369" s="21"/>
      <c r="S1369" s="21"/>
      <c r="T1369" s="21"/>
      <c r="U1369" s="21"/>
      <c r="V1369" s="21"/>
      <c r="W1369" s="21"/>
      <c r="X1369" s="117"/>
    </row>
    <row r="1370" spans="1:24" ht="38.25" customHeight="1" x14ac:dyDescent="0.2">
      <c r="A1370" s="61" t="s">
        <v>1411</v>
      </c>
      <c r="B1370" s="62" t="s">
        <v>1412</v>
      </c>
      <c r="C1370" s="62" t="s">
        <v>48</v>
      </c>
      <c r="D1370" s="21">
        <v>284000000</v>
      </c>
      <c r="E1370" s="21">
        <v>0</v>
      </c>
      <c r="F1370" s="21">
        <v>0</v>
      </c>
      <c r="G1370" s="21">
        <v>0</v>
      </c>
      <c r="H1370" s="21">
        <v>0</v>
      </c>
      <c r="I1370" s="21">
        <v>0</v>
      </c>
      <c r="J1370" s="21">
        <v>284000000</v>
      </c>
      <c r="K1370" s="21">
        <v>0</v>
      </c>
      <c r="L1370" s="21">
        <v>47333333.340000004</v>
      </c>
      <c r="M1370" s="21">
        <v>47333333.340000004</v>
      </c>
      <c r="N1370" s="21">
        <v>0</v>
      </c>
      <c r="O1370" s="21">
        <v>47333333.340000004</v>
      </c>
      <c r="P1370" s="21">
        <v>47333333.340000004</v>
      </c>
      <c r="Q1370" s="76">
        <f t="shared" si="1965"/>
        <v>47333333.340000004</v>
      </c>
      <c r="R1370" s="21">
        <v>0</v>
      </c>
      <c r="S1370" s="21">
        <v>47333333.340000004</v>
      </c>
      <c r="T1370" s="21">
        <v>47333333.340000004</v>
      </c>
      <c r="U1370" s="21">
        <f t="shared" ref="U1370" si="2056">J1370-M1370</f>
        <v>236666666.66</v>
      </c>
      <c r="V1370" s="22">
        <f t="shared" ref="V1370" si="2057">M1370-P1370</f>
        <v>0</v>
      </c>
      <c r="W1370" s="21">
        <f t="shared" ref="W1370" si="2058">P1370-Q1370</f>
        <v>0</v>
      </c>
      <c r="X1370" s="127">
        <f t="shared" ref="X1370" si="2059">P1370/J1370</f>
        <v>0.16666666669014085</v>
      </c>
    </row>
    <row r="1371" spans="1:24" ht="38.25" customHeight="1" x14ac:dyDescent="0.2">
      <c r="A1371" s="59" t="s">
        <v>272</v>
      </c>
      <c r="B1371" s="60" t="s">
        <v>1413</v>
      </c>
      <c r="C1371" s="54"/>
      <c r="D1371" s="21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76"/>
      <c r="R1371" s="21"/>
      <c r="S1371" s="21"/>
      <c r="T1371" s="21"/>
      <c r="U1371" s="21"/>
      <c r="V1371" s="21"/>
      <c r="W1371" s="21"/>
      <c r="X1371" s="117"/>
    </row>
    <row r="1372" spans="1:24" ht="38.25" customHeight="1" x14ac:dyDescent="0.2">
      <c r="A1372" s="61" t="s">
        <v>1414</v>
      </c>
      <c r="B1372" s="62" t="s">
        <v>1415</v>
      </c>
      <c r="C1372" s="62" t="s">
        <v>48</v>
      </c>
      <c r="D1372" s="21">
        <v>50000000</v>
      </c>
      <c r="E1372" s="21">
        <v>0</v>
      </c>
      <c r="F1372" s="21">
        <v>0</v>
      </c>
      <c r="G1372" s="21">
        <v>0</v>
      </c>
      <c r="H1372" s="21">
        <v>0</v>
      </c>
      <c r="I1372" s="21">
        <v>0</v>
      </c>
      <c r="J1372" s="21">
        <v>50000000</v>
      </c>
      <c r="K1372" s="21">
        <v>0</v>
      </c>
      <c r="L1372" s="21">
        <v>8333333.3399999999</v>
      </c>
      <c r="M1372" s="21">
        <v>8333333.3399999999</v>
      </c>
      <c r="N1372" s="21">
        <v>0</v>
      </c>
      <c r="O1372" s="21">
        <v>8333333.3399999999</v>
      </c>
      <c r="P1372" s="21">
        <v>8333333.3399999999</v>
      </c>
      <c r="Q1372" s="76">
        <f t="shared" si="1965"/>
        <v>8333333.3399999999</v>
      </c>
      <c r="R1372" s="21">
        <v>0</v>
      </c>
      <c r="S1372" s="21">
        <v>8333333.3399999999</v>
      </c>
      <c r="T1372" s="21">
        <v>8333333.3399999999</v>
      </c>
      <c r="U1372" s="21">
        <f t="shared" ref="U1372" si="2060">J1372-M1372</f>
        <v>41666666.659999996</v>
      </c>
      <c r="V1372" s="22">
        <f t="shared" ref="V1372" si="2061">M1372-P1372</f>
        <v>0</v>
      </c>
      <c r="W1372" s="21">
        <f t="shared" ref="W1372" si="2062">P1372-Q1372</f>
        <v>0</v>
      </c>
      <c r="X1372" s="127">
        <f t="shared" ref="X1372" si="2063">P1372/J1372</f>
        <v>0.1666666668</v>
      </c>
    </row>
    <row r="1373" spans="1:24" ht="38.25" customHeight="1" x14ac:dyDescent="0.2">
      <c r="A1373" s="59" t="s">
        <v>272</v>
      </c>
      <c r="B1373" s="60" t="s">
        <v>1375</v>
      </c>
      <c r="C1373" s="54"/>
      <c r="D1373" s="21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76"/>
      <c r="R1373" s="21"/>
      <c r="S1373" s="21"/>
      <c r="T1373" s="21"/>
      <c r="U1373" s="21"/>
      <c r="V1373" s="21"/>
      <c r="W1373" s="21"/>
      <c r="X1373" s="117"/>
    </row>
    <row r="1374" spans="1:24" ht="38.25" customHeight="1" x14ac:dyDescent="0.2">
      <c r="A1374" s="61" t="s">
        <v>1416</v>
      </c>
      <c r="B1374" s="62" t="s">
        <v>1417</v>
      </c>
      <c r="C1374" s="62" t="s">
        <v>48</v>
      </c>
      <c r="D1374" s="21">
        <v>530000000</v>
      </c>
      <c r="E1374" s="21">
        <v>0</v>
      </c>
      <c r="F1374" s="21">
        <v>0</v>
      </c>
      <c r="G1374" s="21">
        <v>0</v>
      </c>
      <c r="H1374" s="21">
        <v>0</v>
      </c>
      <c r="I1374" s="21">
        <v>0</v>
      </c>
      <c r="J1374" s="21">
        <v>530000000</v>
      </c>
      <c r="K1374" s="21">
        <v>0</v>
      </c>
      <c r="L1374" s="21">
        <v>88333333.340000004</v>
      </c>
      <c r="M1374" s="21">
        <v>88333333.340000004</v>
      </c>
      <c r="N1374" s="21">
        <v>0</v>
      </c>
      <c r="O1374" s="21">
        <v>88333333.340000004</v>
      </c>
      <c r="P1374" s="21">
        <v>88333333.340000004</v>
      </c>
      <c r="Q1374" s="76">
        <f t="shared" si="1965"/>
        <v>88333333.340000004</v>
      </c>
      <c r="R1374" s="21">
        <v>0</v>
      </c>
      <c r="S1374" s="21">
        <v>88333333.340000004</v>
      </c>
      <c r="T1374" s="21">
        <v>88333333.340000004</v>
      </c>
      <c r="U1374" s="21">
        <f t="shared" ref="U1374:U1375" si="2064">J1374-M1374</f>
        <v>441666666.65999997</v>
      </c>
      <c r="V1374" s="22">
        <f t="shared" ref="V1374:V1375" si="2065">M1374-P1374</f>
        <v>0</v>
      </c>
      <c r="W1374" s="21">
        <f t="shared" ref="W1374:W1375" si="2066">P1374-Q1374</f>
        <v>0</v>
      </c>
      <c r="X1374" s="127">
        <f t="shared" ref="X1374:X1375" si="2067">P1374/J1374</f>
        <v>0.16666666667924529</v>
      </c>
    </row>
    <row r="1375" spans="1:24" ht="38.25" customHeight="1" x14ac:dyDescent="0.2">
      <c r="A1375" s="61" t="s">
        <v>1418</v>
      </c>
      <c r="B1375" s="62" t="s">
        <v>1419</v>
      </c>
      <c r="C1375" s="62" t="s">
        <v>305</v>
      </c>
      <c r="D1375" s="21">
        <v>250000000</v>
      </c>
      <c r="E1375" s="21">
        <v>0</v>
      </c>
      <c r="F1375" s="21">
        <v>0</v>
      </c>
      <c r="G1375" s="21">
        <v>0</v>
      </c>
      <c r="H1375" s="21">
        <v>0</v>
      </c>
      <c r="I1375" s="21">
        <v>0</v>
      </c>
      <c r="J1375" s="21">
        <v>250000000</v>
      </c>
      <c r="K1375" s="21">
        <v>0</v>
      </c>
      <c r="L1375" s="21">
        <v>0</v>
      </c>
      <c r="M1375" s="21">
        <v>0</v>
      </c>
      <c r="N1375" s="21">
        <v>0</v>
      </c>
      <c r="O1375" s="21">
        <v>0</v>
      </c>
      <c r="P1375" s="21">
        <v>0</v>
      </c>
      <c r="Q1375" s="76">
        <f t="shared" si="1965"/>
        <v>0</v>
      </c>
      <c r="R1375" s="21">
        <v>0</v>
      </c>
      <c r="S1375" s="21">
        <v>0</v>
      </c>
      <c r="T1375" s="21">
        <v>0</v>
      </c>
      <c r="U1375" s="21">
        <f t="shared" si="2064"/>
        <v>250000000</v>
      </c>
      <c r="V1375" s="22">
        <f t="shared" si="2065"/>
        <v>0</v>
      </c>
      <c r="W1375" s="21">
        <f t="shared" si="2066"/>
        <v>0</v>
      </c>
      <c r="X1375" s="127">
        <f t="shared" si="2067"/>
        <v>0</v>
      </c>
    </row>
    <row r="1376" spans="1:24" ht="38.25" customHeight="1" x14ac:dyDescent="0.2">
      <c r="A1376" s="59" t="s">
        <v>272</v>
      </c>
      <c r="B1376" s="60" t="s">
        <v>1420</v>
      </c>
      <c r="C1376" s="54"/>
      <c r="D1376" s="21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76"/>
      <c r="R1376" s="21"/>
      <c r="S1376" s="21"/>
      <c r="T1376" s="21"/>
      <c r="U1376" s="21"/>
      <c r="V1376" s="21"/>
      <c r="W1376" s="21"/>
      <c r="X1376" s="117"/>
    </row>
    <row r="1377" spans="1:24" ht="38.25" customHeight="1" x14ac:dyDescent="0.2">
      <c r="A1377" s="61" t="s">
        <v>1421</v>
      </c>
      <c r="B1377" s="62" t="s">
        <v>1422</v>
      </c>
      <c r="C1377" s="62" t="s">
        <v>48</v>
      </c>
      <c r="D1377" s="21">
        <v>80000000</v>
      </c>
      <c r="E1377" s="21">
        <v>0</v>
      </c>
      <c r="F1377" s="21">
        <v>0</v>
      </c>
      <c r="G1377" s="21">
        <v>0</v>
      </c>
      <c r="H1377" s="21">
        <v>0</v>
      </c>
      <c r="I1377" s="21">
        <v>0</v>
      </c>
      <c r="J1377" s="21">
        <v>80000000</v>
      </c>
      <c r="K1377" s="21">
        <v>0</v>
      </c>
      <c r="L1377" s="21">
        <v>13333333.34</v>
      </c>
      <c r="M1377" s="21">
        <v>13333333.34</v>
      </c>
      <c r="N1377" s="21">
        <v>0</v>
      </c>
      <c r="O1377" s="21">
        <v>13333333.34</v>
      </c>
      <c r="P1377" s="21">
        <v>13333333.34</v>
      </c>
      <c r="Q1377" s="76">
        <f t="shared" si="1965"/>
        <v>13333333.34</v>
      </c>
      <c r="R1377" s="21">
        <v>0</v>
      </c>
      <c r="S1377" s="21">
        <v>13333333.34</v>
      </c>
      <c r="T1377" s="21">
        <v>13333333.34</v>
      </c>
      <c r="U1377" s="21">
        <f t="shared" ref="U1377" si="2068">J1377-M1377</f>
        <v>66666666.659999996</v>
      </c>
      <c r="V1377" s="22">
        <f t="shared" ref="V1377" si="2069">M1377-P1377</f>
        <v>0</v>
      </c>
      <c r="W1377" s="21">
        <f t="shared" ref="W1377" si="2070">P1377-Q1377</f>
        <v>0</v>
      </c>
      <c r="X1377" s="127">
        <f t="shared" ref="X1377" si="2071">P1377/J1377</f>
        <v>0.16666666675</v>
      </c>
    </row>
    <row r="1378" spans="1:24" ht="38.25" customHeight="1" x14ac:dyDescent="0.2">
      <c r="A1378" s="59" t="s">
        <v>272</v>
      </c>
      <c r="B1378" s="60" t="s">
        <v>1423</v>
      </c>
      <c r="C1378" s="54"/>
      <c r="D1378" s="21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76"/>
      <c r="R1378" s="21"/>
      <c r="S1378" s="21"/>
      <c r="T1378" s="21"/>
      <c r="U1378" s="21"/>
      <c r="V1378" s="21"/>
      <c r="W1378" s="21"/>
      <c r="X1378" s="117"/>
    </row>
    <row r="1379" spans="1:24" ht="38.25" customHeight="1" x14ac:dyDescent="0.2">
      <c r="A1379" s="61" t="s">
        <v>1424</v>
      </c>
      <c r="B1379" s="62" t="s">
        <v>1425</v>
      </c>
      <c r="C1379" s="62" t="s">
        <v>48</v>
      </c>
      <c r="D1379" s="21">
        <v>682400000</v>
      </c>
      <c r="E1379" s="21">
        <v>0</v>
      </c>
      <c r="F1379" s="21">
        <v>0</v>
      </c>
      <c r="G1379" s="21">
        <v>0</v>
      </c>
      <c r="H1379" s="21">
        <v>0</v>
      </c>
      <c r="I1379" s="21">
        <v>0</v>
      </c>
      <c r="J1379" s="21">
        <v>682400000</v>
      </c>
      <c r="K1379" s="21">
        <v>0</v>
      </c>
      <c r="L1379" s="21">
        <v>113733333.34</v>
      </c>
      <c r="M1379" s="21">
        <v>113733333.34</v>
      </c>
      <c r="N1379" s="21">
        <v>0</v>
      </c>
      <c r="O1379" s="21">
        <v>113733333.34</v>
      </c>
      <c r="P1379" s="21">
        <v>113733333.34</v>
      </c>
      <c r="Q1379" s="76">
        <f t="shared" si="1965"/>
        <v>113733333.34</v>
      </c>
      <c r="R1379" s="21">
        <v>0</v>
      </c>
      <c r="S1379" s="21">
        <v>113733333.34</v>
      </c>
      <c r="T1379" s="21">
        <v>113733333.34</v>
      </c>
      <c r="U1379" s="21">
        <f t="shared" ref="U1379" si="2072">J1379-M1379</f>
        <v>568666666.65999997</v>
      </c>
      <c r="V1379" s="22">
        <f t="shared" ref="V1379" si="2073">M1379-P1379</f>
        <v>0</v>
      </c>
      <c r="W1379" s="21">
        <f t="shared" ref="W1379" si="2074">P1379-Q1379</f>
        <v>0</v>
      </c>
      <c r="X1379" s="127">
        <f t="shared" ref="X1379" si="2075">P1379/J1379</f>
        <v>0.16666666667643612</v>
      </c>
    </row>
    <row r="1380" spans="1:24" ht="38.25" customHeight="1" x14ac:dyDescent="0.2">
      <c r="A1380" s="59" t="s">
        <v>272</v>
      </c>
      <c r="B1380" s="60" t="s">
        <v>1426</v>
      </c>
      <c r="C1380" s="54"/>
      <c r="D1380" s="21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76"/>
      <c r="R1380" s="21"/>
      <c r="S1380" s="21"/>
      <c r="T1380" s="21"/>
      <c r="U1380" s="21"/>
      <c r="V1380" s="21"/>
      <c r="W1380" s="21"/>
      <c r="X1380" s="117"/>
    </row>
    <row r="1381" spans="1:24" ht="38.25" customHeight="1" x14ac:dyDescent="0.2">
      <c r="A1381" s="61" t="s">
        <v>1427</v>
      </c>
      <c r="B1381" s="62" t="s">
        <v>1428</v>
      </c>
      <c r="C1381" s="62" t="s">
        <v>48</v>
      </c>
      <c r="D1381" s="21">
        <v>154000000</v>
      </c>
      <c r="E1381" s="21">
        <v>0</v>
      </c>
      <c r="F1381" s="21">
        <v>0</v>
      </c>
      <c r="G1381" s="21">
        <v>0</v>
      </c>
      <c r="H1381" s="21">
        <v>0</v>
      </c>
      <c r="I1381" s="21">
        <v>0</v>
      </c>
      <c r="J1381" s="21">
        <v>154000000</v>
      </c>
      <c r="K1381" s="21">
        <v>0</v>
      </c>
      <c r="L1381" s="21">
        <v>25666666.66</v>
      </c>
      <c r="M1381" s="21">
        <v>25666666.66</v>
      </c>
      <c r="N1381" s="21">
        <v>0</v>
      </c>
      <c r="O1381" s="21">
        <v>25666666.66</v>
      </c>
      <c r="P1381" s="21">
        <v>25666666.66</v>
      </c>
      <c r="Q1381" s="76">
        <f t="shared" ref="Q1381" si="2076">R1381+T1381</f>
        <v>25666666.66</v>
      </c>
      <c r="R1381" s="21">
        <v>0</v>
      </c>
      <c r="S1381" s="21">
        <v>25666666.66</v>
      </c>
      <c r="T1381" s="21">
        <v>25666666.66</v>
      </c>
      <c r="U1381" s="21">
        <f t="shared" ref="U1381" si="2077">J1381-M1381</f>
        <v>128333333.34</v>
      </c>
      <c r="V1381" s="22">
        <f t="shared" ref="V1381" si="2078">M1381-P1381</f>
        <v>0</v>
      </c>
      <c r="W1381" s="21">
        <f t="shared" ref="W1381" si="2079">P1381-Q1381</f>
        <v>0</v>
      </c>
      <c r="X1381" s="127">
        <f t="shared" ref="X1381" si="2080">P1381/J1381</f>
        <v>0.16666666662337662</v>
      </c>
    </row>
    <row r="1382" spans="1:24" s="6" customFormat="1" ht="15" customHeight="1" x14ac:dyDescent="0.2">
      <c r="A1382" s="100"/>
      <c r="B1382" s="109" t="s">
        <v>1712</v>
      </c>
      <c r="C1382" s="102" t="s">
        <v>339</v>
      </c>
      <c r="D1382" s="103">
        <f t="shared" ref="D1382:W1382" si="2081">SUM(D1204:D1381)</f>
        <v>13395680000</v>
      </c>
      <c r="E1382" s="103">
        <f t="shared" si="2081"/>
        <v>0</v>
      </c>
      <c r="F1382" s="103">
        <f t="shared" si="2081"/>
        <v>0</v>
      </c>
      <c r="G1382" s="103">
        <f t="shared" si="2081"/>
        <v>0</v>
      </c>
      <c r="H1382" s="103">
        <f t="shared" si="2081"/>
        <v>0</v>
      </c>
      <c r="I1382" s="103">
        <f t="shared" si="2081"/>
        <v>0</v>
      </c>
      <c r="J1382" s="103">
        <f t="shared" si="2081"/>
        <v>13395680000</v>
      </c>
      <c r="K1382" s="103">
        <f t="shared" si="2081"/>
        <v>0</v>
      </c>
      <c r="L1382" s="103">
        <f t="shared" si="2081"/>
        <v>1427706573.8599997</v>
      </c>
      <c r="M1382" s="103">
        <f t="shared" si="2081"/>
        <v>1427706573.8599997</v>
      </c>
      <c r="N1382" s="103">
        <f t="shared" si="2081"/>
        <v>0</v>
      </c>
      <c r="O1382" s="103">
        <f t="shared" si="2081"/>
        <v>1427706573.8599997</v>
      </c>
      <c r="P1382" s="103">
        <f t="shared" si="2081"/>
        <v>1427706573.8599997</v>
      </c>
      <c r="Q1382" s="103">
        <f t="shared" si="2081"/>
        <v>1427706573.8599997</v>
      </c>
      <c r="R1382" s="103">
        <f t="shared" si="2081"/>
        <v>0</v>
      </c>
      <c r="S1382" s="103">
        <f t="shared" si="2081"/>
        <v>1427706573.8599997</v>
      </c>
      <c r="T1382" s="103">
        <f t="shared" si="2081"/>
        <v>1427706573.8599997</v>
      </c>
      <c r="U1382" s="103">
        <f t="shared" si="2081"/>
        <v>11967973426.139999</v>
      </c>
      <c r="V1382" s="103">
        <f t="shared" si="2081"/>
        <v>0</v>
      </c>
      <c r="W1382" s="103">
        <f t="shared" si="2081"/>
        <v>0</v>
      </c>
      <c r="X1382" s="115">
        <f>P1382/J1382</f>
        <v>0.10657962670502727</v>
      </c>
    </row>
    <row r="1383" spans="1:24" s="6" customFormat="1" ht="15" customHeight="1" x14ac:dyDescent="0.2">
      <c r="A1383" s="70"/>
      <c r="B1383" s="111"/>
      <c r="C1383" s="64"/>
      <c r="D1383" s="107"/>
      <c r="E1383" s="107"/>
      <c r="F1383" s="107"/>
      <c r="G1383" s="107"/>
      <c r="H1383" s="107"/>
      <c r="I1383" s="107"/>
      <c r="J1383" s="107"/>
      <c r="K1383" s="107"/>
      <c r="L1383" s="107"/>
      <c r="M1383" s="107"/>
      <c r="N1383" s="107"/>
      <c r="O1383" s="107"/>
      <c r="P1383" s="107"/>
      <c r="Q1383" s="107"/>
      <c r="R1383" s="107"/>
      <c r="S1383" s="107"/>
      <c r="T1383" s="107"/>
      <c r="U1383" s="107"/>
      <c r="V1383" s="107"/>
      <c r="W1383" s="107"/>
      <c r="X1383" s="107"/>
    </row>
    <row r="1384" spans="1:24" s="6" customFormat="1" ht="15" customHeight="1" x14ac:dyDescent="0.2">
      <c r="A1384" s="100"/>
      <c r="B1384" s="102" t="s">
        <v>196</v>
      </c>
      <c r="C1384" s="104"/>
      <c r="D1384" s="105"/>
      <c r="E1384" s="105"/>
      <c r="F1384" s="105"/>
      <c r="G1384" s="105"/>
      <c r="H1384" s="105"/>
      <c r="I1384" s="105"/>
      <c r="J1384" s="105"/>
      <c r="K1384" s="105"/>
      <c r="L1384" s="105"/>
      <c r="M1384" s="105"/>
      <c r="N1384" s="105"/>
      <c r="O1384" s="105"/>
      <c r="P1384" s="105"/>
      <c r="Q1384" s="105"/>
      <c r="R1384" s="105"/>
      <c r="S1384" s="105"/>
      <c r="T1384" s="105"/>
      <c r="U1384" s="105"/>
      <c r="V1384" s="105"/>
      <c r="W1384" s="105"/>
      <c r="X1384" s="105"/>
    </row>
    <row r="1385" spans="1:24" ht="15" customHeight="1" x14ac:dyDescent="0.2">
      <c r="A1385" s="66">
        <v>2.2999999999999998</v>
      </c>
      <c r="B1385" s="53" t="s">
        <v>270</v>
      </c>
      <c r="C1385" s="54"/>
      <c r="D1385" s="21"/>
      <c r="E1385" s="21"/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  <c r="Q1385" s="21"/>
      <c r="R1385" s="21"/>
      <c r="S1385" s="21"/>
      <c r="T1385" s="21"/>
      <c r="U1385" s="21"/>
      <c r="V1385" s="21"/>
      <c r="W1385" s="21"/>
      <c r="X1385" s="21"/>
    </row>
    <row r="1386" spans="1:24" ht="15" customHeight="1" x14ac:dyDescent="0.2">
      <c r="A1386" s="66" t="s">
        <v>1580</v>
      </c>
      <c r="B1386" s="53" t="s">
        <v>271</v>
      </c>
      <c r="C1386" s="54"/>
      <c r="D1386" s="21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  <c r="R1386" s="21"/>
      <c r="S1386" s="21"/>
      <c r="T1386" s="21"/>
      <c r="U1386" s="21"/>
      <c r="V1386" s="21"/>
      <c r="W1386" s="21"/>
      <c r="X1386" s="21"/>
    </row>
    <row r="1387" spans="1:24" ht="15" customHeight="1" x14ac:dyDescent="0.2">
      <c r="A1387" s="66" t="s">
        <v>1581</v>
      </c>
      <c r="B1387" s="53" t="s">
        <v>168</v>
      </c>
      <c r="C1387" s="54"/>
      <c r="D1387" s="21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  <c r="R1387" s="21"/>
      <c r="S1387" s="21"/>
      <c r="T1387" s="21"/>
      <c r="U1387" s="21"/>
      <c r="V1387" s="21"/>
      <c r="W1387" s="21"/>
      <c r="X1387" s="21"/>
    </row>
    <row r="1388" spans="1:24" ht="15" customHeight="1" x14ac:dyDescent="0.2">
      <c r="A1388" s="66" t="s">
        <v>1585</v>
      </c>
      <c r="B1388" s="53" t="s">
        <v>178</v>
      </c>
      <c r="C1388" s="54"/>
      <c r="D1388" s="21"/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  <c r="V1388" s="21"/>
      <c r="W1388" s="21"/>
      <c r="X1388" s="21"/>
    </row>
    <row r="1389" spans="1:24" ht="15" customHeight="1" x14ac:dyDescent="0.2">
      <c r="A1389" s="66" t="s">
        <v>1601</v>
      </c>
      <c r="B1389" s="53" t="s">
        <v>180</v>
      </c>
      <c r="C1389" s="54"/>
      <c r="D1389" s="21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  <c r="R1389" s="21"/>
      <c r="S1389" s="21"/>
      <c r="T1389" s="21"/>
      <c r="U1389" s="21"/>
      <c r="V1389" s="21"/>
      <c r="W1389" s="21"/>
      <c r="X1389" s="21"/>
    </row>
    <row r="1390" spans="1:24" ht="74.25" customHeight="1" x14ac:dyDescent="0.2">
      <c r="A1390" s="59" t="s">
        <v>272</v>
      </c>
      <c r="B1390" s="60" t="s">
        <v>1429</v>
      </c>
      <c r="C1390" s="54"/>
      <c r="D1390" s="21"/>
      <c r="E1390" s="21"/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  <c r="Q1390" s="21"/>
      <c r="R1390" s="21"/>
      <c r="S1390" s="21"/>
      <c r="T1390" s="21"/>
      <c r="U1390" s="21"/>
      <c r="V1390" s="21"/>
      <c r="W1390" s="21"/>
      <c r="X1390" s="21"/>
    </row>
    <row r="1391" spans="1:24" ht="30" customHeight="1" x14ac:dyDescent="0.2">
      <c r="A1391" s="61" t="s">
        <v>1430</v>
      </c>
      <c r="B1391" s="62" t="s">
        <v>1431</v>
      </c>
      <c r="C1391" s="62" t="s">
        <v>48</v>
      </c>
      <c r="D1391" s="21">
        <v>650000000</v>
      </c>
      <c r="E1391" s="21">
        <v>0</v>
      </c>
      <c r="F1391" s="21">
        <v>0</v>
      </c>
      <c r="G1391" s="21">
        <v>0</v>
      </c>
      <c r="H1391" s="21">
        <v>0</v>
      </c>
      <c r="I1391" s="21">
        <v>0</v>
      </c>
      <c r="J1391" s="21">
        <v>650000000</v>
      </c>
      <c r="K1391" s="21">
        <v>0</v>
      </c>
      <c r="L1391" s="21">
        <v>54166667</v>
      </c>
      <c r="M1391" s="21">
        <v>108333334</v>
      </c>
      <c r="N1391" s="21">
        <v>0</v>
      </c>
      <c r="O1391" s="21">
        <v>54166667</v>
      </c>
      <c r="P1391" s="21">
        <v>108333334</v>
      </c>
      <c r="Q1391" s="76">
        <f t="shared" ref="Q1391" si="2082">R1391+T1391</f>
        <v>108333334</v>
      </c>
      <c r="R1391" s="21">
        <v>0</v>
      </c>
      <c r="S1391" s="21">
        <v>54166667</v>
      </c>
      <c r="T1391" s="21">
        <v>108333334</v>
      </c>
      <c r="U1391" s="21">
        <f t="shared" ref="U1391" si="2083">J1391-M1391</f>
        <v>541666666</v>
      </c>
      <c r="V1391" s="22">
        <f t="shared" ref="V1391" si="2084">M1391-P1391</f>
        <v>0</v>
      </c>
      <c r="W1391" s="21">
        <f t="shared" ref="W1391" si="2085">P1391-Q1391</f>
        <v>0</v>
      </c>
      <c r="X1391" s="127">
        <f t="shared" ref="X1391" si="2086">P1391/J1391</f>
        <v>0.1666666676923077</v>
      </c>
    </row>
    <row r="1392" spans="1:24" ht="49.5" customHeight="1" x14ac:dyDescent="0.2">
      <c r="A1392" s="59" t="s">
        <v>272</v>
      </c>
      <c r="B1392" s="60" t="s">
        <v>1432</v>
      </c>
      <c r="C1392" s="54"/>
      <c r="D1392" s="21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  <c r="R1392" s="21"/>
      <c r="S1392" s="21"/>
      <c r="T1392" s="21"/>
      <c r="U1392" s="21"/>
      <c r="V1392" s="21"/>
      <c r="W1392" s="21"/>
      <c r="X1392" s="117"/>
    </row>
    <row r="1393" spans="1:24" ht="38.25" customHeight="1" x14ac:dyDescent="0.2">
      <c r="A1393" s="61" t="s">
        <v>1433</v>
      </c>
      <c r="B1393" s="62" t="s">
        <v>1434</v>
      </c>
      <c r="C1393" s="62" t="s">
        <v>48</v>
      </c>
      <c r="D1393" s="21">
        <v>695620232</v>
      </c>
      <c r="E1393" s="21">
        <v>0</v>
      </c>
      <c r="F1393" s="21">
        <v>0</v>
      </c>
      <c r="G1393" s="21">
        <v>0</v>
      </c>
      <c r="H1393" s="21">
        <v>0</v>
      </c>
      <c r="I1393" s="21">
        <v>0</v>
      </c>
      <c r="J1393" s="21">
        <v>695620232</v>
      </c>
      <c r="K1393" s="21">
        <v>0</v>
      </c>
      <c r="L1393" s="21">
        <v>57968353</v>
      </c>
      <c r="M1393" s="21">
        <v>115936706</v>
      </c>
      <c r="N1393" s="21">
        <v>0</v>
      </c>
      <c r="O1393" s="21">
        <v>57968353</v>
      </c>
      <c r="P1393" s="21">
        <v>115936706</v>
      </c>
      <c r="Q1393" s="76">
        <f t="shared" ref="Q1393" si="2087">R1393+T1393</f>
        <v>115936706</v>
      </c>
      <c r="R1393" s="21">
        <v>0</v>
      </c>
      <c r="S1393" s="21">
        <v>57968353</v>
      </c>
      <c r="T1393" s="21">
        <v>115936706</v>
      </c>
      <c r="U1393" s="21">
        <f t="shared" ref="U1393" si="2088">J1393-M1393</f>
        <v>579683526</v>
      </c>
      <c r="V1393" s="22">
        <f t="shared" ref="V1393" si="2089">M1393-P1393</f>
        <v>0</v>
      </c>
      <c r="W1393" s="21">
        <f t="shared" ref="W1393" si="2090">P1393-Q1393</f>
        <v>0</v>
      </c>
      <c r="X1393" s="127">
        <f t="shared" ref="X1393" si="2091">P1393/J1393</f>
        <v>0.16666666762504401</v>
      </c>
    </row>
    <row r="1394" spans="1:24" ht="44.25" customHeight="1" x14ac:dyDescent="0.2">
      <c r="A1394" s="59" t="s">
        <v>272</v>
      </c>
      <c r="B1394" s="60" t="s">
        <v>1435</v>
      </c>
      <c r="C1394" s="54"/>
      <c r="D1394" s="21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  <c r="R1394" s="21"/>
      <c r="S1394" s="21"/>
      <c r="T1394" s="21"/>
      <c r="U1394" s="21"/>
      <c r="V1394" s="21"/>
      <c r="W1394" s="21"/>
      <c r="X1394" s="117"/>
    </row>
    <row r="1395" spans="1:24" ht="30" customHeight="1" x14ac:dyDescent="0.2">
      <c r="A1395" s="61" t="s">
        <v>1436</v>
      </c>
      <c r="B1395" s="62" t="s">
        <v>1437</v>
      </c>
      <c r="C1395" s="62" t="s">
        <v>48</v>
      </c>
      <c r="D1395" s="21">
        <v>2253479768</v>
      </c>
      <c r="E1395" s="21">
        <v>0</v>
      </c>
      <c r="F1395" s="21">
        <v>0</v>
      </c>
      <c r="G1395" s="21">
        <v>0</v>
      </c>
      <c r="H1395" s="21">
        <v>0</v>
      </c>
      <c r="I1395" s="21">
        <v>0</v>
      </c>
      <c r="J1395" s="21">
        <v>2253479768</v>
      </c>
      <c r="K1395" s="21">
        <v>0</v>
      </c>
      <c r="L1395" s="21">
        <v>187789981</v>
      </c>
      <c r="M1395" s="21">
        <v>375579962</v>
      </c>
      <c r="N1395" s="21">
        <v>0</v>
      </c>
      <c r="O1395" s="21">
        <v>187789981</v>
      </c>
      <c r="P1395" s="21">
        <v>375579962</v>
      </c>
      <c r="Q1395" s="76">
        <f t="shared" ref="Q1395" si="2092">R1395+T1395</f>
        <v>375579962</v>
      </c>
      <c r="R1395" s="21">
        <v>0</v>
      </c>
      <c r="S1395" s="21">
        <v>187789981</v>
      </c>
      <c r="T1395" s="21">
        <v>375579962</v>
      </c>
      <c r="U1395" s="21">
        <f t="shared" ref="U1395" si="2093">J1395-M1395</f>
        <v>1877899806</v>
      </c>
      <c r="V1395" s="22">
        <f t="shared" ref="V1395" si="2094">M1395-P1395</f>
        <v>0</v>
      </c>
      <c r="W1395" s="21">
        <f t="shared" ref="W1395" si="2095">P1395-Q1395</f>
        <v>0</v>
      </c>
      <c r="X1395" s="127">
        <f t="shared" ref="X1395" si="2096">P1395/J1395</f>
        <v>0.16666666696250543</v>
      </c>
    </row>
    <row r="1396" spans="1:24" ht="47.25" customHeight="1" x14ac:dyDescent="0.2">
      <c r="A1396" s="59" t="s">
        <v>272</v>
      </c>
      <c r="B1396" s="60" t="s">
        <v>1438</v>
      </c>
      <c r="C1396" s="54"/>
      <c r="D1396" s="21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  <c r="R1396" s="21"/>
      <c r="S1396" s="21"/>
      <c r="T1396" s="21"/>
      <c r="U1396" s="21"/>
      <c r="V1396" s="21"/>
      <c r="W1396" s="21"/>
      <c r="X1396" s="117"/>
    </row>
    <row r="1397" spans="1:24" ht="42" customHeight="1" x14ac:dyDescent="0.2">
      <c r="A1397" s="61" t="s">
        <v>1439</v>
      </c>
      <c r="B1397" s="62" t="s">
        <v>1440</v>
      </c>
      <c r="C1397" s="62" t="s">
        <v>48</v>
      </c>
      <c r="D1397" s="21">
        <v>442700000</v>
      </c>
      <c r="E1397" s="21">
        <v>0</v>
      </c>
      <c r="F1397" s="21">
        <v>0</v>
      </c>
      <c r="G1397" s="21">
        <v>0</v>
      </c>
      <c r="H1397" s="21">
        <v>0</v>
      </c>
      <c r="I1397" s="21">
        <v>0</v>
      </c>
      <c r="J1397" s="21">
        <v>442700000</v>
      </c>
      <c r="K1397" s="21">
        <v>0</v>
      </c>
      <c r="L1397" s="21">
        <v>36891667</v>
      </c>
      <c r="M1397" s="21">
        <v>73783334</v>
      </c>
      <c r="N1397" s="21">
        <v>0</v>
      </c>
      <c r="O1397" s="21">
        <v>36891667</v>
      </c>
      <c r="P1397" s="21">
        <v>73783334</v>
      </c>
      <c r="Q1397" s="76">
        <f t="shared" ref="Q1397" si="2097">R1397+T1397</f>
        <v>73783334</v>
      </c>
      <c r="R1397" s="21">
        <v>0</v>
      </c>
      <c r="S1397" s="21">
        <v>36891667</v>
      </c>
      <c r="T1397" s="21">
        <v>73783334</v>
      </c>
      <c r="U1397" s="21">
        <f t="shared" ref="U1397" si="2098">J1397-M1397</f>
        <v>368916666</v>
      </c>
      <c r="V1397" s="22">
        <f t="shared" ref="V1397" si="2099">M1397-P1397</f>
        <v>0</v>
      </c>
      <c r="W1397" s="21">
        <f t="shared" ref="W1397" si="2100">P1397-Q1397</f>
        <v>0</v>
      </c>
      <c r="X1397" s="127">
        <f t="shared" ref="X1397" si="2101">P1397/J1397</f>
        <v>0.16666666817257736</v>
      </c>
    </row>
    <row r="1398" spans="1:24" ht="46.5" customHeight="1" x14ac:dyDescent="0.2">
      <c r="A1398" s="59" t="s">
        <v>272</v>
      </c>
      <c r="B1398" s="60" t="s">
        <v>1441</v>
      </c>
      <c r="C1398" s="54"/>
      <c r="D1398" s="21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  <c r="R1398" s="21"/>
      <c r="S1398" s="21"/>
      <c r="T1398" s="21"/>
      <c r="U1398" s="21"/>
      <c r="V1398" s="21"/>
      <c r="W1398" s="21"/>
      <c r="X1398" s="21"/>
    </row>
    <row r="1399" spans="1:24" ht="28.5" customHeight="1" x14ac:dyDescent="0.2">
      <c r="A1399" s="61" t="s">
        <v>1587</v>
      </c>
      <c r="B1399" s="60" t="s">
        <v>188</v>
      </c>
      <c r="C1399" s="54"/>
      <c r="D1399" s="21"/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  <c r="Q1399" s="21"/>
      <c r="R1399" s="21"/>
      <c r="S1399" s="21"/>
      <c r="T1399" s="21"/>
      <c r="U1399" s="21"/>
      <c r="V1399" s="21"/>
      <c r="W1399" s="21"/>
      <c r="X1399" s="21"/>
    </row>
    <row r="1400" spans="1:24" ht="50.25" customHeight="1" x14ac:dyDescent="0.2">
      <c r="A1400" s="61" t="s">
        <v>1442</v>
      </c>
      <c r="B1400" s="62" t="s">
        <v>1434</v>
      </c>
      <c r="C1400" s="62" t="s">
        <v>48</v>
      </c>
      <c r="D1400" s="21">
        <v>148500000</v>
      </c>
      <c r="E1400" s="21">
        <v>0</v>
      </c>
      <c r="F1400" s="21">
        <v>0</v>
      </c>
      <c r="G1400" s="21">
        <v>0</v>
      </c>
      <c r="H1400" s="21">
        <v>0</v>
      </c>
      <c r="I1400" s="21">
        <v>0</v>
      </c>
      <c r="J1400" s="21">
        <v>148500000</v>
      </c>
      <c r="K1400" s="21">
        <v>0</v>
      </c>
      <c r="L1400" s="21">
        <v>12375000</v>
      </c>
      <c r="M1400" s="21">
        <v>24750000</v>
      </c>
      <c r="N1400" s="21">
        <v>0</v>
      </c>
      <c r="O1400" s="21">
        <v>12375000</v>
      </c>
      <c r="P1400" s="21">
        <v>24750000</v>
      </c>
      <c r="Q1400" s="76">
        <f t="shared" ref="Q1400" si="2102">R1400+T1400</f>
        <v>24750000</v>
      </c>
      <c r="R1400" s="21">
        <v>0</v>
      </c>
      <c r="S1400" s="21">
        <v>12375000</v>
      </c>
      <c r="T1400" s="21">
        <v>24750000</v>
      </c>
      <c r="U1400" s="21">
        <f t="shared" ref="U1400" si="2103">J1400-M1400</f>
        <v>123750000</v>
      </c>
      <c r="V1400" s="22">
        <f t="shared" ref="V1400" si="2104">M1400-P1400</f>
        <v>0</v>
      </c>
      <c r="W1400" s="21">
        <f t="shared" ref="W1400" si="2105">P1400-Q1400</f>
        <v>0</v>
      </c>
      <c r="X1400" s="127">
        <f t="shared" ref="X1400" si="2106">P1400/J1400</f>
        <v>0.16666666666666666</v>
      </c>
    </row>
    <row r="1401" spans="1:24" ht="48" customHeight="1" x14ac:dyDescent="0.2">
      <c r="A1401" s="59" t="s">
        <v>272</v>
      </c>
      <c r="B1401" s="60" t="s">
        <v>1443</v>
      </c>
      <c r="C1401" s="54"/>
      <c r="D1401" s="21"/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  <c r="Q1401" s="21"/>
      <c r="R1401" s="21"/>
      <c r="S1401" s="21"/>
      <c r="T1401" s="21"/>
      <c r="U1401" s="21"/>
      <c r="V1401" s="21"/>
      <c r="W1401" s="21"/>
      <c r="X1401" s="117"/>
    </row>
    <row r="1402" spans="1:24" ht="30" customHeight="1" x14ac:dyDescent="0.2">
      <c r="A1402" s="61" t="s">
        <v>1444</v>
      </c>
      <c r="B1402" s="62" t="s">
        <v>1440</v>
      </c>
      <c r="C1402" s="62" t="s">
        <v>46</v>
      </c>
      <c r="D1402" s="21">
        <v>88900000</v>
      </c>
      <c r="E1402" s="21">
        <v>0</v>
      </c>
      <c r="F1402" s="21">
        <v>0</v>
      </c>
      <c r="G1402" s="21">
        <v>0</v>
      </c>
      <c r="H1402" s="21">
        <v>0</v>
      </c>
      <c r="I1402" s="21">
        <v>0</v>
      </c>
      <c r="J1402" s="21">
        <v>88900000</v>
      </c>
      <c r="K1402" s="21">
        <v>0</v>
      </c>
      <c r="L1402" s="21">
        <v>7408333</v>
      </c>
      <c r="M1402" s="21">
        <v>14816666</v>
      </c>
      <c r="N1402" s="21">
        <v>0</v>
      </c>
      <c r="O1402" s="21">
        <v>7408333</v>
      </c>
      <c r="P1402" s="21">
        <v>14816666</v>
      </c>
      <c r="Q1402" s="76">
        <f t="shared" ref="Q1402" si="2107">R1402+T1402</f>
        <v>14816666</v>
      </c>
      <c r="R1402" s="21">
        <v>0</v>
      </c>
      <c r="S1402" s="21">
        <v>7408333</v>
      </c>
      <c r="T1402" s="21">
        <v>14816666</v>
      </c>
      <c r="U1402" s="21">
        <f t="shared" ref="U1402" si="2108">J1402-M1402</f>
        <v>74083334</v>
      </c>
      <c r="V1402" s="22">
        <f t="shared" ref="V1402" si="2109">M1402-P1402</f>
        <v>0</v>
      </c>
      <c r="W1402" s="21">
        <f t="shared" ref="W1402" si="2110">P1402-Q1402</f>
        <v>0</v>
      </c>
      <c r="X1402" s="127">
        <f t="shared" ref="X1402" si="2111">P1402/J1402</f>
        <v>0.16666665916760404</v>
      </c>
    </row>
    <row r="1403" spans="1:24" ht="72.75" customHeight="1" x14ac:dyDescent="0.2">
      <c r="A1403" s="59" t="s">
        <v>272</v>
      </c>
      <c r="B1403" s="60" t="s">
        <v>1445</v>
      </c>
      <c r="C1403" s="54"/>
      <c r="D1403" s="21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  <c r="Q1403" s="21"/>
      <c r="R1403" s="21"/>
      <c r="S1403" s="21"/>
      <c r="T1403" s="21"/>
      <c r="U1403" s="21"/>
      <c r="V1403" s="21"/>
      <c r="W1403" s="21"/>
      <c r="X1403" s="117"/>
    </row>
    <row r="1404" spans="1:24" ht="48" customHeight="1" x14ac:dyDescent="0.2">
      <c r="A1404" s="61" t="s">
        <v>1446</v>
      </c>
      <c r="B1404" s="62" t="s">
        <v>1447</v>
      </c>
      <c r="C1404" s="62" t="s">
        <v>48</v>
      </c>
      <c r="D1404" s="21">
        <v>163900000</v>
      </c>
      <c r="E1404" s="21">
        <v>0</v>
      </c>
      <c r="F1404" s="21">
        <v>0</v>
      </c>
      <c r="G1404" s="21">
        <v>0</v>
      </c>
      <c r="H1404" s="21">
        <v>0</v>
      </c>
      <c r="I1404" s="21">
        <v>0</v>
      </c>
      <c r="J1404" s="21">
        <v>163900000</v>
      </c>
      <c r="K1404" s="21">
        <v>0</v>
      </c>
      <c r="L1404" s="21">
        <v>13658333</v>
      </c>
      <c r="M1404" s="21">
        <v>27316666</v>
      </c>
      <c r="N1404" s="21">
        <v>0</v>
      </c>
      <c r="O1404" s="21">
        <v>13658333</v>
      </c>
      <c r="P1404" s="21">
        <v>27316666</v>
      </c>
      <c r="Q1404" s="76">
        <f t="shared" ref="Q1404" si="2112">R1404+T1404</f>
        <v>27316666</v>
      </c>
      <c r="R1404" s="21">
        <v>0</v>
      </c>
      <c r="S1404" s="21">
        <v>13658333</v>
      </c>
      <c r="T1404" s="21">
        <v>27316666</v>
      </c>
      <c r="U1404" s="21">
        <f t="shared" ref="U1404" si="2113">J1404-M1404</f>
        <v>136583334</v>
      </c>
      <c r="V1404" s="22">
        <f t="shared" ref="V1404" si="2114">M1404-P1404</f>
        <v>0</v>
      </c>
      <c r="W1404" s="21">
        <f t="shared" ref="W1404" si="2115">P1404-Q1404</f>
        <v>0</v>
      </c>
      <c r="X1404" s="127">
        <f t="shared" ref="X1404" si="2116">P1404/J1404</f>
        <v>0.16666666259914581</v>
      </c>
    </row>
    <row r="1405" spans="1:24" ht="48.75" customHeight="1" x14ac:dyDescent="0.2">
      <c r="A1405" s="59" t="s">
        <v>272</v>
      </c>
      <c r="B1405" s="60" t="s">
        <v>1448</v>
      </c>
      <c r="C1405" s="54"/>
      <c r="D1405" s="21"/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  <c r="Q1405" s="21"/>
      <c r="R1405" s="21"/>
      <c r="S1405" s="21"/>
      <c r="T1405" s="21"/>
      <c r="U1405" s="21"/>
      <c r="V1405" s="21"/>
      <c r="W1405" s="21"/>
      <c r="X1405" s="117"/>
    </row>
    <row r="1406" spans="1:24" ht="49.5" customHeight="1" x14ac:dyDescent="0.2">
      <c r="A1406" s="61" t="s">
        <v>1449</v>
      </c>
      <c r="B1406" s="62" t="s">
        <v>1450</v>
      </c>
      <c r="C1406" s="62" t="s">
        <v>48</v>
      </c>
      <c r="D1406" s="21">
        <v>56900000</v>
      </c>
      <c r="E1406" s="21">
        <v>0</v>
      </c>
      <c r="F1406" s="21">
        <v>0</v>
      </c>
      <c r="G1406" s="21">
        <v>0</v>
      </c>
      <c r="H1406" s="21">
        <v>0</v>
      </c>
      <c r="I1406" s="21">
        <v>0</v>
      </c>
      <c r="J1406" s="21">
        <v>56900000</v>
      </c>
      <c r="K1406" s="21">
        <v>0</v>
      </c>
      <c r="L1406" s="21">
        <v>4741666</v>
      </c>
      <c r="M1406" s="21">
        <v>9483332</v>
      </c>
      <c r="N1406" s="21">
        <v>0</v>
      </c>
      <c r="O1406" s="21">
        <v>4741666</v>
      </c>
      <c r="P1406" s="21">
        <v>9483332</v>
      </c>
      <c r="Q1406" s="76">
        <f t="shared" ref="Q1406" si="2117">R1406+T1406</f>
        <v>9483332</v>
      </c>
      <c r="R1406" s="21">
        <v>0</v>
      </c>
      <c r="S1406" s="21">
        <v>4741666</v>
      </c>
      <c r="T1406" s="21">
        <v>9483332</v>
      </c>
      <c r="U1406" s="21">
        <f t="shared" ref="U1406" si="2118">J1406-M1406</f>
        <v>47416668</v>
      </c>
      <c r="V1406" s="22">
        <f t="shared" ref="V1406" si="2119">M1406-P1406</f>
        <v>0</v>
      </c>
      <c r="W1406" s="21">
        <f t="shared" ref="W1406" si="2120">P1406-Q1406</f>
        <v>0</v>
      </c>
      <c r="X1406" s="127">
        <f t="shared" ref="X1406" si="2121">P1406/J1406</f>
        <v>0.16666664323374342</v>
      </c>
    </row>
    <row r="1407" spans="1:24" s="6" customFormat="1" ht="15" customHeight="1" x14ac:dyDescent="0.2">
      <c r="A1407" s="100"/>
      <c r="B1407" s="109" t="s">
        <v>1711</v>
      </c>
      <c r="C1407" s="102" t="s">
        <v>341</v>
      </c>
      <c r="D1407" s="103">
        <f t="shared" ref="D1407:W1407" si="2122">SUM(D1385:D1406)</f>
        <v>4500000000</v>
      </c>
      <c r="E1407" s="103">
        <f t="shared" si="2122"/>
        <v>0</v>
      </c>
      <c r="F1407" s="103">
        <f t="shared" si="2122"/>
        <v>0</v>
      </c>
      <c r="G1407" s="103">
        <f t="shared" si="2122"/>
        <v>0</v>
      </c>
      <c r="H1407" s="103">
        <f t="shared" si="2122"/>
        <v>0</v>
      </c>
      <c r="I1407" s="103">
        <f t="shared" si="2122"/>
        <v>0</v>
      </c>
      <c r="J1407" s="103">
        <f t="shared" si="2122"/>
        <v>4500000000</v>
      </c>
      <c r="K1407" s="103">
        <f t="shared" si="2122"/>
        <v>0</v>
      </c>
      <c r="L1407" s="103">
        <f t="shared" si="2122"/>
        <v>375000000</v>
      </c>
      <c r="M1407" s="103">
        <f t="shared" si="2122"/>
        <v>750000000</v>
      </c>
      <c r="N1407" s="103">
        <f t="shared" si="2122"/>
        <v>0</v>
      </c>
      <c r="O1407" s="103">
        <f t="shared" si="2122"/>
        <v>375000000</v>
      </c>
      <c r="P1407" s="103">
        <f t="shared" si="2122"/>
        <v>750000000</v>
      </c>
      <c r="Q1407" s="103">
        <f>SUM(Q1385:Q1406)</f>
        <v>750000000</v>
      </c>
      <c r="R1407" s="103">
        <f t="shared" si="2122"/>
        <v>0</v>
      </c>
      <c r="S1407" s="103">
        <f t="shared" si="2122"/>
        <v>375000000</v>
      </c>
      <c r="T1407" s="103">
        <f t="shared" si="2122"/>
        <v>750000000</v>
      </c>
      <c r="U1407" s="103">
        <f t="shared" si="2122"/>
        <v>3750000000</v>
      </c>
      <c r="V1407" s="103">
        <f t="shared" si="2122"/>
        <v>0</v>
      </c>
      <c r="W1407" s="103">
        <f t="shared" si="2122"/>
        <v>0</v>
      </c>
      <c r="X1407" s="115">
        <f>P1407/J1407</f>
        <v>0.16666666666666666</v>
      </c>
    </row>
    <row r="1408" spans="1:24" s="6" customFormat="1" ht="15" customHeight="1" x14ac:dyDescent="0.2">
      <c r="A1408" s="70"/>
      <c r="B1408" s="71"/>
      <c r="C1408" s="64"/>
      <c r="D1408" s="107"/>
      <c r="E1408" s="107"/>
      <c r="F1408" s="107"/>
      <c r="G1408" s="107"/>
      <c r="H1408" s="107"/>
      <c r="I1408" s="107"/>
      <c r="J1408" s="107"/>
      <c r="K1408" s="107"/>
      <c r="L1408" s="107"/>
      <c r="M1408" s="107"/>
      <c r="N1408" s="107"/>
      <c r="O1408" s="107"/>
      <c r="P1408" s="107"/>
      <c r="Q1408" s="107"/>
      <c r="R1408" s="107"/>
      <c r="S1408" s="107"/>
      <c r="T1408" s="107"/>
      <c r="U1408" s="107"/>
      <c r="V1408" s="107"/>
      <c r="W1408" s="107"/>
      <c r="X1408" s="107"/>
    </row>
    <row r="1409" spans="1:24" s="6" customFormat="1" ht="15" customHeight="1" x14ac:dyDescent="0.2">
      <c r="A1409" s="100"/>
      <c r="B1409" s="102" t="s">
        <v>342</v>
      </c>
      <c r="C1409" s="104"/>
      <c r="D1409" s="105"/>
      <c r="E1409" s="105"/>
      <c r="F1409" s="105"/>
      <c r="G1409" s="105"/>
      <c r="H1409" s="105"/>
      <c r="I1409" s="105"/>
      <c r="J1409" s="105"/>
      <c r="K1409" s="105"/>
      <c r="L1409" s="105"/>
      <c r="M1409" s="105"/>
      <c r="N1409" s="105"/>
      <c r="O1409" s="105"/>
      <c r="P1409" s="105"/>
      <c r="Q1409" s="105"/>
      <c r="R1409" s="105"/>
      <c r="S1409" s="105"/>
      <c r="T1409" s="105"/>
      <c r="U1409" s="105"/>
      <c r="V1409" s="105"/>
      <c r="W1409" s="105"/>
      <c r="X1409" s="105"/>
    </row>
    <row r="1410" spans="1:24" ht="15" customHeight="1" x14ac:dyDescent="0.2">
      <c r="A1410" s="66">
        <v>2.2999999999999998</v>
      </c>
      <c r="B1410" s="53" t="s">
        <v>270</v>
      </c>
      <c r="C1410" s="54"/>
      <c r="D1410" s="21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  <c r="R1410" s="21"/>
      <c r="S1410" s="21"/>
      <c r="T1410" s="21"/>
      <c r="U1410" s="21"/>
      <c r="V1410" s="21"/>
      <c r="W1410" s="21"/>
      <c r="X1410" s="21"/>
    </row>
    <row r="1411" spans="1:24" ht="15" customHeight="1" x14ac:dyDescent="0.2">
      <c r="A1411" s="66" t="s">
        <v>1580</v>
      </c>
      <c r="B1411" s="53" t="s">
        <v>271</v>
      </c>
      <c r="C1411" s="54"/>
      <c r="D1411" s="21"/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  <c r="Q1411" s="21"/>
      <c r="R1411" s="21"/>
      <c r="S1411" s="21"/>
      <c r="T1411" s="21"/>
      <c r="U1411" s="21"/>
      <c r="V1411" s="21"/>
      <c r="W1411" s="21"/>
      <c r="X1411" s="21"/>
    </row>
    <row r="1412" spans="1:24" ht="15" customHeight="1" x14ac:dyDescent="0.2">
      <c r="A1412" s="66" t="s">
        <v>1581</v>
      </c>
      <c r="B1412" s="53" t="s">
        <v>168</v>
      </c>
      <c r="C1412" s="54"/>
      <c r="D1412" s="21"/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  <c r="Q1412" s="21"/>
      <c r="R1412" s="21"/>
      <c r="S1412" s="21"/>
      <c r="T1412" s="21"/>
      <c r="U1412" s="21"/>
      <c r="V1412" s="21"/>
      <c r="W1412" s="21"/>
      <c r="X1412" s="21"/>
    </row>
    <row r="1413" spans="1:24" ht="15" customHeight="1" x14ac:dyDescent="0.2">
      <c r="A1413" s="66" t="s">
        <v>1585</v>
      </c>
      <c r="B1413" s="53" t="s">
        <v>178</v>
      </c>
      <c r="C1413" s="54"/>
      <c r="D1413" s="21"/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  <c r="Q1413" s="21"/>
      <c r="R1413" s="21"/>
      <c r="S1413" s="21"/>
      <c r="T1413" s="21"/>
      <c r="U1413" s="21"/>
      <c r="V1413" s="21"/>
      <c r="W1413" s="21"/>
      <c r="X1413" s="21"/>
    </row>
    <row r="1414" spans="1:24" ht="24" customHeight="1" x14ac:dyDescent="0.2">
      <c r="A1414" s="66" t="s">
        <v>1586</v>
      </c>
      <c r="B1414" s="53" t="s">
        <v>186</v>
      </c>
      <c r="C1414" s="54"/>
      <c r="D1414" s="21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  <c r="R1414" s="21"/>
      <c r="S1414" s="21"/>
      <c r="T1414" s="21"/>
      <c r="U1414" s="21"/>
      <c r="V1414" s="21"/>
      <c r="W1414" s="21"/>
      <c r="X1414" s="21"/>
    </row>
    <row r="1415" spans="1:24" ht="30" customHeight="1" x14ac:dyDescent="0.2">
      <c r="A1415" s="59" t="s">
        <v>272</v>
      </c>
      <c r="B1415" s="60" t="s">
        <v>1451</v>
      </c>
      <c r="C1415" s="54"/>
      <c r="D1415" s="21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  <c r="R1415" s="21"/>
      <c r="S1415" s="21"/>
      <c r="T1415" s="21"/>
      <c r="U1415" s="21"/>
      <c r="V1415" s="21"/>
      <c r="W1415" s="21"/>
      <c r="X1415" s="21"/>
    </row>
    <row r="1416" spans="1:24" ht="30" customHeight="1" x14ac:dyDescent="0.2">
      <c r="A1416" s="61" t="s">
        <v>1452</v>
      </c>
      <c r="B1416" s="62" t="s">
        <v>321</v>
      </c>
      <c r="C1416" s="62" t="s">
        <v>48</v>
      </c>
      <c r="D1416" s="21">
        <v>123000000</v>
      </c>
      <c r="E1416" s="21">
        <v>0</v>
      </c>
      <c r="F1416" s="21">
        <v>0</v>
      </c>
      <c r="G1416" s="21">
        <v>0</v>
      </c>
      <c r="H1416" s="21">
        <v>0</v>
      </c>
      <c r="I1416" s="21">
        <v>0</v>
      </c>
      <c r="J1416" s="21">
        <v>123000000</v>
      </c>
      <c r="K1416" s="21">
        <v>0</v>
      </c>
      <c r="L1416" s="21">
        <v>0</v>
      </c>
      <c r="M1416" s="21">
        <v>81000000</v>
      </c>
      <c r="N1416" s="21">
        <v>0</v>
      </c>
      <c r="O1416" s="21">
        <v>18000000</v>
      </c>
      <c r="P1416" s="21">
        <v>66000000</v>
      </c>
      <c r="Q1416" s="76">
        <f t="shared" ref="Q1416" si="2123">R1416+T1416</f>
        <v>4633333</v>
      </c>
      <c r="R1416" s="21">
        <v>0</v>
      </c>
      <c r="S1416" s="21">
        <v>4633333</v>
      </c>
      <c r="T1416" s="21">
        <v>4633333</v>
      </c>
      <c r="U1416" s="21">
        <f t="shared" ref="U1416" si="2124">J1416-M1416</f>
        <v>42000000</v>
      </c>
      <c r="V1416" s="22">
        <f t="shared" ref="V1416" si="2125">M1416-P1416</f>
        <v>15000000</v>
      </c>
      <c r="W1416" s="21">
        <f t="shared" ref="W1416" si="2126">P1416-Q1416</f>
        <v>61366667</v>
      </c>
      <c r="X1416" s="127">
        <f t="shared" ref="X1416" si="2127">P1416/J1416</f>
        <v>0.53658536585365857</v>
      </c>
    </row>
    <row r="1417" spans="1:24" ht="39.75" customHeight="1" x14ac:dyDescent="0.2">
      <c r="A1417" s="59" t="s">
        <v>272</v>
      </c>
      <c r="B1417" s="60" t="s">
        <v>1710</v>
      </c>
      <c r="C1417" s="54"/>
      <c r="D1417" s="21"/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  <c r="Q1417" s="21"/>
      <c r="R1417" s="21"/>
      <c r="S1417" s="21"/>
      <c r="T1417" s="21"/>
      <c r="U1417" s="21"/>
      <c r="V1417" s="21"/>
      <c r="W1417" s="21"/>
      <c r="X1417" s="117"/>
    </row>
    <row r="1418" spans="1:24" ht="30" customHeight="1" x14ac:dyDescent="0.2">
      <c r="A1418" s="61" t="s">
        <v>1453</v>
      </c>
      <c r="B1418" s="62" t="s">
        <v>321</v>
      </c>
      <c r="C1418" s="62" t="s">
        <v>48</v>
      </c>
      <c r="D1418" s="21">
        <v>173000000</v>
      </c>
      <c r="E1418" s="21">
        <v>0</v>
      </c>
      <c r="F1418" s="21">
        <v>0</v>
      </c>
      <c r="G1418" s="21">
        <v>161000000</v>
      </c>
      <c r="H1418" s="21">
        <v>0</v>
      </c>
      <c r="I1418" s="21">
        <v>161000000</v>
      </c>
      <c r="J1418" s="21">
        <v>334000000</v>
      </c>
      <c r="K1418" s="21">
        <v>0</v>
      </c>
      <c r="L1418" s="21">
        <v>0</v>
      </c>
      <c r="M1418" s="21">
        <v>259800000</v>
      </c>
      <c r="N1418" s="21">
        <v>0</v>
      </c>
      <c r="O1418" s="21">
        <v>0</v>
      </c>
      <c r="P1418" s="21">
        <v>259800000</v>
      </c>
      <c r="Q1418" s="76">
        <f t="shared" ref="Q1418" si="2128">R1418+T1418</f>
        <v>11226668</v>
      </c>
      <c r="R1418" s="21">
        <v>2833333</v>
      </c>
      <c r="S1418" s="21">
        <v>8393335</v>
      </c>
      <c r="T1418" s="21">
        <v>8393335</v>
      </c>
      <c r="U1418" s="21">
        <f t="shared" ref="U1418" si="2129">J1418-M1418</f>
        <v>74200000</v>
      </c>
      <c r="V1418" s="22">
        <f t="shared" ref="V1418" si="2130">M1418-P1418</f>
        <v>0</v>
      </c>
      <c r="W1418" s="21">
        <f t="shared" ref="W1418" si="2131">P1418-Q1418</f>
        <v>248573332</v>
      </c>
      <c r="X1418" s="127">
        <f t="shared" ref="X1418" si="2132">P1418/J1418</f>
        <v>0.77784431137724552</v>
      </c>
    </row>
    <row r="1419" spans="1:24" ht="30" customHeight="1" x14ac:dyDescent="0.2">
      <c r="A1419" s="59" t="s">
        <v>272</v>
      </c>
      <c r="B1419" s="60" t="s">
        <v>1709</v>
      </c>
      <c r="C1419" s="54"/>
      <c r="D1419" s="21"/>
      <c r="E1419" s="21"/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  <c r="Q1419" s="21"/>
      <c r="R1419" s="21"/>
      <c r="S1419" s="21"/>
      <c r="T1419" s="21"/>
      <c r="U1419" s="21"/>
      <c r="V1419" s="21"/>
      <c r="W1419" s="21"/>
      <c r="X1419" s="117"/>
    </row>
    <row r="1420" spans="1:24" ht="30" customHeight="1" x14ac:dyDescent="0.2">
      <c r="A1420" s="61" t="s">
        <v>1454</v>
      </c>
      <c r="B1420" s="62" t="s">
        <v>321</v>
      </c>
      <c r="C1420" s="62" t="s">
        <v>48</v>
      </c>
      <c r="D1420" s="21">
        <v>27000000</v>
      </c>
      <c r="E1420" s="21">
        <v>0</v>
      </c>
      <c r="F1420" s="21">
        <v>0</v>
      </c>
      <c r="G1420" s="21">
        <v>0</v>
      </c>
      <c r="H1420" s="21">
        <v>0</v>
      </c>
      <c r="I1420" s="21">
        <v>0</v>
      </c>
      <c r="J1420" s="21">
        <v>27000000</v>
      </c>
      <c r="K1420" s="21">
        <v>0</v>
      </c>
      <c r="L1420" s="21">
        <v>7503333</v>
      </c>
      <c r="M1420" s="21">
        <v>14853333</v>
      </c>
      <c r="N1420" s="21">
        <v>0</v>
      </c>
      <c r="O1420" s="21">
        <v>0</v>
      </c>
      <c r="P1420" s="21">
        <v>0</v>
      </c>
      <c r="Q1420" s="76">
        <f t="shared" ref="Q1420" si="2133">R1420+T1420</f>
        <v>0</v>
      </c>
      <c r="R1420" s="21">
        <v>0</v>
      </c>
      <c r="S1420" s="21">
        <v>0</v>
      </c>
      <c r="T1420" s="21">
        <v>0</v>
      </c>
      <c r="U1420" s="21">
        <f t="shared" ref="U1420" si="2134">J1420-M1420</f>
        <v>12146667</v>
      </c>
      <c r="V1420" s="22">
        <f t="shared" ref="V1420" si="2135">M1420-P1420</f>
        <v>14853333</v>
      </c>
      <c r="W1420" s="21">
        <f t="shared" ref="W1420" si="2136">P1420-Q1420</f>
        <v>0</v>
      </c>
      <c r="X1420" s="127">
        <f t="shared" ref="X1420" si="2137">P1420/J1420</f>
        <v>0</v>
      </c>
    </row>
    <row r="1421" spans="1:24" ht="39" customHeight="1" x14ac:dyDescent="0.2">
      <c r="A1421" s="59" t="s">
        <v>272</v>
      </c>
      <c r="B1421" s="60" t="s">
        <v>1455</v>
      </c>
      <c r="C1421" s="54"/>
      <c r="D1421" s="21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  <c r="R1421" s="21"/>
      <c r="S1421" s="21"/>
      <c r="T1421" s="21"/>
      <c r="U1421" s="21"/>
      <c r="V1421" s="21"/>
      <c r="W1421" s="21"/>
      <c r="X1421" s="117"/>
    </row>
    <row r="1422" spans="1:24" ht="32.25" customHeight="1" x14ac:dyDescent="0.2">
      <c r="A1422" s="61" t="s">
        <v>1456</v>
      </c>
      <c r="B1422" s="62" t="s">
        <v>321</v>
      </c>
      <c r="C1422" s="62" t="s">
        <v>48</v>
      </c>
      <c r="D1422" s="21">
        <v>42000000</v>
      </c>
      <c r="E1422" s="21">
        <v>0</v>
      </c>
      <c r="F1422" s="21">
        <v>0</v>
      </c>
      <c r="G1422" s="21">
        <v>0</v>
      </c>
      <c r="H1422" s="21">
        <v>0</v>
      </c>
      <c r="I1422" s="21">
        <v>0</v>
      </c>
      <c r="J1422" s="21">
        <v>42000000</v>
      </c>
      <c r="K1422" s="21">
        <v>0</v>
      </c>
      <c r="L1422" s="21">
        <v>0</v>
      </c>
      <c r="M1422" s="21">
        <v>42000000</v>
      </c>
      <c r="N1422" s="21">
        <v>0</v>
      </c>
      <c r="O1422" s="21">
        <v>0</v>
      </c>
      <c r="P1422" s="21">
        <v>42000000</v>
      </c>
      <c r="Q1422" s="76">
        <f t="shared" ref="Q1422" si="2138">R1422+T1422</f>
        <v>2333333</v>
      </c>
      <c r="R1422" s="21">
        <v>700000</v>
      </c>
      <c r="S1422" s="21">
        <v>1633333</v>
      </c>
      <c r="T1422" s="21">
        <v>1633333</v>
      </c>
      <c r="U1422" s="21">
        <f t="shared" ref="U1422" si="2139">J1422-M1422</f>
        <v>0</v>
      </c>
      <c r="V1422" s="22">
        <f t="shared" ref="V1422" si="2140">M1422-P1422</f>
        <v>0</v>
      </c>
      <c r="W1422" s="21">
        <f t="shared" ref="W1422" si="2141">P1422-Q1422</f>
        <v>39666667</v>
      </c>
      <c r="X1422" s="127">
        <f t="shared" ref="X1422" si="2142">P1422/J1422</f>
        <v>1</v>
      </c>
    </row>
    <row r="1423" spans="1:24" ht="36" customHeight="1" x14ac:dyDescent="0.2">
      <c r="A1423" s="59" t="s">
        <v>272</v>
      </c>
      <c r="B1423" s="60" t="s">
        <v>1457</v>
      </c>
      <c r="C1423" s="54"/>
      <c r="D1423" s="21"/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  <c r="Q1423" s="21"/>
      <c r="R1423" s="21"/>
      <c r="S1423" s="21"/>
      <c r="T1423" s="21"/>
      <c r="U1423" s="21"/>
      <c r="V1423" s="21"/>
      <c r="W1423" s="21"/>
      <c r="X1423" s="117"/>
    </row>
    <row r="1424" spans="1:24" ht="30" customHeight="1" x14ac:dyDescent="0.2">
      <c r="A1424" s="61" t="s">
        <v>1458</v>
      </c>
      <c r="B1424" s="62" t="s">
        <v>321</v>
      </c>
      <c r="C1424" s="62" t="s">
        <v>48</v>
      </c>
      <c r="D1424" s="21">
        <v>35000000</v>
      </c>
      <c r="E1424" s="21">
        <v>0</v>
      </c>
      <c r="F1424" s="21">
        <v>0</v>
      </c>
      <c r="G1424" s="21">
        <v>0</v>
      </c>
      <c r="H1424" s="21">
        <v>0</v>
      </c>
      <c r="I1424" s="21">
        <v>0</v>
      </c>
      <c r="J1424" s="21">
        <v>35000000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76">
        <f t="shared" ref="Q1424" si="2143">R1424+T1424</f>
        <v>0</v>
      </c>
      <c r="R1424" s="21">
        <v>0</v>
      </c>
      <c r="S1424" s="21">
        <v>0</v>
      </c>
      <c r="T1424" s="21">
        <v>0</v>
      </c>
      <c r="U1424" s="21">
        <f t="shared" ref="U1424" si="2144">J1424-M1424</f>
        <v>35000000</v>
      </c>
      <c r="V1424" s="22">
        <f t="shared" ref="V1424" si="2145">M1424-P1424</f>
        <v>0</v>
      </c>
      <c r="W1424" s="21">
        <f t="shared" ref="W1424" si="2146">P1424-Q1424</f>
        <v>0</v>
      </c>
      <c r="X1424" s="127">
        <f t="shared" ref="X1424" si="2147">P1424/J1424</f>
        <v>0</v>
      </c>
    </row>
    <row r="1425" spans="1:24" s="6" customFormat="1" ht="15" customHeight="1" x14ac:dyDescent="0.2">
      <c r="A1425" s="100"/>
      <c r="B1425" s="109" t="s">
        <v>1708</v>
      </c>
      <c r="C1425" s="102" t="s">
        <v>343</v>
      </c>
      <c r="D1425" s="103">
        <f t="shared" ref="D1425:W1425" si="2148">SUM(D1410:D1424)</f>
        <v>400000000</v>
      </c>
      <c r="E1425" s="103">
        <f t="shared" si="2148"/>
        <v>0</v>
      </c>
      <c r="F1425" s="103">
        <f t="shared" si="2148"/>
        <v>0</v>
      </c>
      <c r="G1425" s="103">
        <f t="shared" si="2148"/>
        <v>161000000</v>
      </c>
      <c r="H1425" s="103">
        <f t="shared" si="2148"/>
        <v>0</v>
      </c>
      <c r="I1425" s="103">
        <f t="shared" si="2148"/>
        <v>161000000</v>
      </c>
      <c r="J1425" s="103">
        <f t="shared" si="2148"/>
        <v>561000000</v>
      </c>
      <c r="K1425" s="103">
        <f t="shared" si="2148"/>
        <v>0</v>
      </c>
      <c r="L1425" s="103">
        <f t="shared" si="2148"/>
        <v>7503333</v>
      </c>
      <c r="M1425" s="103">
        <f t="shared" si="2148"/>
        <v>397653333</v>
      </c>
      <c r="N1425" s="103">
        <f t="shared" si="2148"/>
        <v>0</v>
      </c>
      <c r="O1425" s="103">
        <f t="shared" si="2148"/>
        <v>18000000</v>
      </c>
      <c r="P1425" s="103">
        <f t="shared" si="2148"/>
        <v>367800000</v>
      </c>
      <c r="Q1425" s="103">
        <f t="shared" si="2148"/>
        <v>18193334</v>
      </c>
      <c r="R1425" s="103">
        <f t="shared" si="2148"/>
        <v>3533333</v>
      </c>
      <c r="S1425" s="103">
        <f t="shared" si="2148"/>
        <v>14660001</v>
      </c>
      <c r="T1425" s="103">
        <f t="shared" si="2148"/>
        <v>14660001</v>
      </c>
      <c r="U1425" s="103">
        <f t="shared" si="2148"/>
        <v>163346667</v>
      </c>
      <c r="V1425" s="103">
        <f t="shared" si="2148"/>
        <v>29853333</v>
      </c>
      <c r="W1425" s="103">
        <f t="shared" si="2148"/>
        <v>349606666</v>
      </c>
      <c r="X1425" s="115">
        <f>P1425/J1425</f>
        <v>0.65561497326203211</v>
      </c>
    </row>
    <row r="1426" spans="1:24" s="6" customFormat="1" ht="15" customHeight="1" x14ac:dyDescent="0.2">
      <c r="A1426" s="70"/>
      <c r="B1426" s="71"/>
      <c r="C1426" s="64"/>
      <c r="D1426" s="107"/>
      <c r="E1426" s="107"/>
      <c r="F1426" s="107"/>
      <c r="G1426" s="107"/>
      <c r="H1426" s="107"/>
      <c r="I1426" s="107"/>
      <c r="J1426" s="107"/>
      <c r="K1426" s="107"/>
      <c r="L1426" s="107"/>
      <c r="M1426" s="107"/>
      <c r="N1426" s="107"/>
      <c r="O1426" s="107"/>
      <c r="P1426" s="107"/>
      <c r="Q1426" s="107"/>
      <c r="R1426" s="107"/>
      <c r="S1426" s="107"/>
      <c r="T1426" s="107"/>
      <c r="U1426" s="107"/>
      <c r="V1426" s="107"/>
      <c r="W1426" s="107"/>
      <c r="X1426" s="107"/>
    </row>
    <row r="1427" spans="1:24" s="6" customFormat="1" ht="15" customHeight="1" x14ac:dyDescent="0.2">
      <c r="A1427" s="100"/>
      <c r="B1427" s="102" t="s">
        <v>344</v>
      </c>
      <c r="C1427" s="104"/>
      <c r="D1427" s="105"/>
      <c r="E1427" s="105"/>
      <c r="F1427" s="105"/>
      <c r="G1427" s="105"/>
      <c r="H1427" s="105"/>
      <c r="I1427" s="105"/>
      <c r="J1427" s="105"/>
      <c r="K1427" s="105"/>
      <c r="L1427" s="105"/>
      <c r="M1427" s="105"/>
      <c r="N1427" s="105"/>
      <c r="O1427" s="105"/>
      <c r="P1427" s="105"/>
      <c r="Q1427" s="105"/>
      <c r="R1427" s="105"/>
      <c r="S1427" s="105"/>
      <c r="T1427" s="105"/>
      <c r="U1427" s="105"/>
      <c r="V1427" s="105"/>
      <c r="W1427" s="105"/>
      <c r="X1427" s="105"/>
    </row>
    <row r="1428" spans="1:24" ht="15" customHeight="1" x14ac:dyDescent="0.2">
      <c r="A1428" s="66">
        <v>2.2999999999999998</v>
      </c>
      <c r="B1428" s="53" t="s">
        <v>270</v>
      </c>
      <c r="C1428" s="54"/>
      <c r="D1428" s="21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  <c r="R1428" s="21"/>
      <c r="S1428" s="21"/>
      <c r="T1428" s="21"/>
      <c r="U1428" s="21"/>
      <c r="V1428" s="21"/>
      <c r="W1428" s="21"/>
      <c r="X1428" s="21"/>
    </row>
    <row r="1429" spans="1:24" ht="15" customHeight="1" x14ac:dyDescent="0.2">
      <c r="A1429" s="66" t="s">
        <v>1580</v>
      </c>
      <c r="B1429" s="53" t="s">
        <v>271</v>
      </c>
      <c r="C1429" s="54"/>
      <c r="D1429" s="21"/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  <c r="Q1429" s="21"/>
      <c r="R1429" s="21"/>
      <c r="S1429" s="21"/>
      <c r="T1429" s="21"/>
      <c r="U1429" s="21"/>
      <c r="V1429" s="21"/>
      <c r="W1429" s="21"/>
      <c r="X1429" s="21"/>
    </row>
    <row r="1430" spans="1:24" ht="15" customHeight="1" x14ac:dyDescent="0.2">
      <c r="A1430" s="66" t="s">
        <v>1581</v>
      </c>
      <c r="B1430" s="53" t="s">
        <v>1676</v>
      </c>
      <c r="C1430" s="54"/>
      <c r="D1430" s="21"/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  <c r="Q1430" s="21"/>
      <c r="R1430" s="21"/>
      <c r="S1430" s="21"/>
      <c r="T1430" s="21"/>
      <c r="U1430" s="21"/>
      <c r="V1430" s="21"/>
      <c r="W1430" s="21"/>
      <c r="X1430" s="21"/>
    </row>
    <row r="1431" spans="1:24" ht="15" customHeight="1" x14ac:dyDescent="0.2">
      <c r="A1431" s="66" t="s">
        <v>1585</v>
      </c>
      <c r="B1431" s="53" t="s">
        <v>178</v>
      </c>
      <c r="C1431" s="54"/>
      <c r="D1431" s="21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  <c r="R1431" s="21"/>
      <c r="S1431" s="21"/>
      <c r="T1431" s="21"/>
      <c r="U1431" s="21"/>
      <c r="V1431" s="21"/>
      <c r="W1431" s="21"/>
      <c r="X1431" s="21"/>
    </row>
    <row r="1432" spans="1:24" ht="36.75" customHeight="1" x14ac:dyDescent="0.2">
      <c r="A1432" s="66" t="s">
        <v>1602</v>
      </c>
      <c r="B1432" s="53" t="s">
        <v>1677</v>
      </c>
      <c r="C1432" s="54"/>
      <c r="D1432" s="21"/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  <c r="Q1432" s="21"/>
      <c r="R1432" s="21"/>
      <c r="S1432" s="21"/>
      <c r="T1432" s="21"/>
      <c r="U1432" s="21"/>
      <c r="V1432" s="21"/>
      <c r="W1432" s="21"/>
      <c r="X1432" s="21"/>
    </row>
    <row r="1433" spans="1:24" ht="30" customHeight="1" x14ac:dyDescent="0.2">
      <c r="A1433" s="59" t="s">
        <v>272</v>
      </c>
      <c r="B1433" s="60" t="s">
        <v>431</v>
      </c>
      <c r="C1433" s="54"/>
      <c r="D1433" s="21"/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  <c r="Q1433" s="21"/>
      <c r="R1433" s="21"/>
      <c r="S1433" s="21"/>
      <c r="T1433" s="21"/>
      <c r="U1433" s="21"/>
      <c r="V1433" s="21"/>
      <c r="W1433" s="21"/>
      <c r="X1433" s="21"/>
    </row>
    <row r="1434" spans="1:24" ht="30" customHeight="1" x14ac:dyDescent="0.2">
      <c r="A1434" s="61" t="s">
        <v>1459</v>
      </c>
      <c r="B1434" s="62" t="s">
        <v>1460</v>
      </c>
      <c r="C1434" s="62" t="s">
        <v>48</v>
      </c>
      <c r="D1434" s="21">
        <v>62800427</v>
      </c>
      <c r="E1434" s="21">
        <v>0</v>
      </c>
      <c r="F1434" s="21">
        <v>0</v>
      </c>
      <c r="G1434" s="21">
        <v>0</v>
      </c>
      <c r="H1434" s="21">
        <v>0</v>
      </c>
      <c r="I1434" s="21">
        <v>0</v>
      </c>
      <c r="J1434" s="21">
        <v>62800427</v>
      </c>
      <c r="K1434" s="21">
        <v>0</v>
      </c>
      <c r="L1434" s="21">
        <v>10466737.84</v>
      </c>
      <c r="M1434" s="21">
        <v>10466737.84</v>
      </c>
      <c r="N1434" s="21">
        <v>0</v>
      </c>
      <c r="O1434" s="21">
        <v>10466737.84</v>
      </c>
      <c r="P1434" s="21">
        <v>10466737.84</v>
      </c>
      <c r="Q1434" s="76">
        <f t="shared" ref="Q1434" si="2149">R1434+T1434</f>
        <v>10466737.84</v>
      </c>
      <c r="R1434" s="21">
        <v>0</v>
      </c>
      <c r="S1434" s="21">
        <v>10466737.84</v>
      </c>
      <c r="T1434" s="21">
        <v>10466737.84</v>
      </c>
      <c r="U1434" s="21">
        <f t="shared" ref="U1434" si="2150">J1434-M1434</f>
        <v>52333689.159999996</v>
      </c>
      <c r="V1434" s="22">
        <f t="shared" ref="V1434" si="2151">M1434-P1434</f>
        <v>0</v>
      </c>
      <c r="W1434" s="21">
        <f t="shared" ref="W1434" si="2152">P1434-Q1434</f>
        <v>0</v>
      </c>
      <c r="X1434" s="127">
        <f t="shared" ref="X1434" si="2153">P1434/J1434</f>
        <v>0.16666666677282305</v>
      </c>
    </row>
    <row r="1435" spans="1:24" ht="37.5" customHeight="1" x14ac:dyDescent="0.2">
      <c r="A1435" s="66" t="s">
        <v>1603</v>
      </c>
      <c r="B1435" s="53" t="s">
        <v>1678</v>
      </c>
      <c r="C1435" s="62"/>
      <c r="D1435" s="21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  <c r="R1435" s="21"/>
      <c r="S1435" s="21"/>
      <c r="T1435" s="21"/>
      <c r="U1435" s="21"/>
      <c r="V1435" s="21"/>
      <c r="W1435" s="21"/>
      <c r="X1435" s="21"/>
    </row>
    <row r="1436" spans="1:24" ht="56.25" customHeight="1" x14ac:dyDescent="0.2">
      <c r="A1436" s="59" t="s">
        <v>272</v>
      </c>
      <c r="B1436" s="60" t="s">
        <v>1461</v>
      </c>
      <c r="C1436" s="54"/>
      <c r="D1436" s="21"/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  <c r="Q1436" s="21"/>
      <c r="R1436" s="21"/>
      <c r="S1436" s="21"/>
      <c r="T1436" s="21"/>
      <c r="U1436" s="21"/>
      <c r="V1436" s="21"/>
      <c r="W1436" s="21"/>
      <c r="X1436" s="21"/>
    </row>
    <row r="1437" spans="1:24" ht="45" customHeight="1" x14ac:dyDescent="0.2">
      <c r="A1437" s="61" t="s">
        <v>1462</v>
      </c>
      <c r="B1437" s="62" t="s">
        <v>1460</v>
      </c>
      <c r="C1437" s="62" t="s">
        <v>48</v>
      </c>
      <c r="D1437" s="21">
        <v>331608488</v>
      </c>
      <c r="E1437" s="21">
        <v>0</v>
      </c>
      <c r="F1437" s="21">
        <v>0</v>
      </c>
      <c r="G1437" s="21">
        <v>0</v>
      </c>
      <c r="H1437" s="21">
        <v>0</v>
      </c>
      <c r="I1437" s="21">
        <v>0</v>
      </c>
      <c r="J1437" s="21">
        <v>331608488</v>
      </c>
      <c r="K1437" s="21">
        <v>0</v>
      </c>
      <c r="L1437" s="21">
        <v>55268081.340000004</v>
      </c>
      <c r="M1437" s="21">
        <v>55268081.340000004</v>
      </c>
      <c r="N1437" s="21">
        <v>0</v>
      </c>
      <c r="O1437" s="21">
        <v>55268081.340000004</v>
      </c>
      <c r="P1437" s="21">
        <v>55268081.340000004</v>
      </c>
      <c r="Q1437" s="76">
        <f t="shared" ref="Q1437" si="2154">R1437+T1437</f>
        <v>55268081.340000004</v>
      </c>
      <c r="R1437" s="21">
        <v>0</v>
      </c>
      <c r="S1437" s="21">
        <v>55268081.340000004</v>
      </c>
      <c r="T1437" s="21">
        <v>55268081.340000004</v>
      </c>
      <c r="U1437" s="21">
        <f t="shared" ref="U1437" si="2155">J1437-M1437</f>
        <v>276340406.65999997</v>
      </c>
      <c r="V1437" s="22">
        <f t="shared" ref="V1437" si="2156">M1437-P1437</f>
        <v>0</v>
      </c>
      <c r="W1437" s="21">
        <f t="shared" ref="W1437" si="2157">P1437-Q1437</f>
        <v>0</v>
      </c>
      <c r="X1437" s="127">
        <f t="shared" ref="X1437" si="2158">P1437/J1437</f>
        <v>0.16666666668677071</v>
      </c>
    </row>
    <row r="1438" spans="1:24" ht="30" customHeight="1" x14ac:dyDescent="0.2">
      <c r="A1438" s="66" t="s">
        <v>1587</v>
      </c>
      <c r="B1438" s="60" t="s">
        <v>188</v>
      </c>
      <c r="C1438" s="54"/>
      <c r="D1438" s="21"/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  <c r="Q1438" s="21"/>
      <c r="R1438" s="21"/>
      <c r="S1438" s="21"/>
      <c r="T1438" s="21"/>
      <c r="U1438" s="21"/>
      <c r="V1438" s="21"/>
      <c r="W1438" s="21"/>
      <c r="X1438" s="21"/>
    </row>
    <row r="1439" spans="1:24" ht="47.25" customHeight="1" x14ac:dyDescent="0.2">
      <c r="A1439" s="59" t="s">
        <v>272</v>
      </c>
      <c r="B1439" s="60" t="s">
        <v>1463</v>
      </c>
      <c r="C1439" s="54"/>
      <c r="D1439" s="21"/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  <c r="Q1439" s="21"/>
      <c r="R1439" s="21"/>
      <c r="S1439" s="21"/>
      <c r="T1439" s="21"/>
      <c r="U1439" s="21"/>
      <c r="V1439" s="21"/>
      <c r="W1439" s="21"/>
      <c r="X1439" s="21"/>
    </row>
    <row r="1440" spans="1:24" ht="45.75" customHeight="1" x14ac:dyDescent="0.2">
      <c r="A1440" s="61" t="s">
        <v>1464</v>
      </c>
      <c r="B1440" s="62" t="s">
        <v>1460</v>
      </c>
      <c r="C1440" s="62" t="s">
        <v>48</v>
      </c>
      <c r="D1440" s="21">
        <v>1990595316</v>
      </c>
      <c r="E1440" s="21">
        <v>0</v>
      </c>
      <c r="F1440" s="21">
        <v>0</v>
      </c>
      <c r="G1440" s="21">
        <v>0</v>
      </c>
      <c r="H1440" s="21">
        <v>0</v>
      </c>
      <c r="I1440" s="21">
        <v>0</v>
      </c>
      <c r="J1440" s="21">
        <v>1990595316</v>
      </c>
      <c r="K1440" s="21">
        <v>0</v>
      </c>
      <c r="L1440" s="21">
        <v>331765886</v>
      </c>
      <c r="M1440" s="21">
        <v>331765886</v>
      </c>
      <c r="N1440" s="21">
        <v>0</v>
      </c>
      <c r="O1440" s="21">
        <v>331765886</v>
      </c>
      <c r="P1440" s="21">
        <v>331765886</v>
      </c>
      <c r="Q1440" s="76">
        <f t="shared" ref="Q1440" si="2159">R1440+T1440</f>
        <v>331765886</v>
      </c>
      <c r="R1440" s="21">
        <v>0</v>
      </c>
      <c r="S1440" s="21">
        <v>331765886</v>
      </c>
      <c r="T1440" s="21">
        <v>331765886</v>
      </c>
      <c r="U1440" s="21">
        <f t="shared" ref="U1440" si="2160">J1440-M1440</f>
        <v>1658829430</v>
      </c>
      <c r="V1440" s="22">
        <f t="shared" ref="V1440" si="2161">M1440-P1440</f>
        <v>0</v>
      </c>
      <c r="W1440" s="21">
        <f t="shared" ref="W1440" si="2162">P1440-Q1440</f>
        <v>0</v>
      </c>
      <c r="X1440" s="127">
        <f t="shared" ref="X1440" si="2163">P1440/J1440</f>
        <v>0.16666666666666666</v>
      </c>
    </row>
    <row r="1441" spans="1:24" ht="30" customHeight="1" x14ac:dyDescent="0.2">
      <c r="A1441" s="59" t="s">
        <v>272</v>
      </c>
      <c r="B1441" s="60" t="s">
        <v>1465</v>
      </c>
      <c r="C1441" s="54"/>
      <c r="D1441" s="21"/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  <c r="Q1441" s="21"/>
      <c r="R1441" s="21"/>
      <c r="S1441" s="21"/>
      <c r="T1441" s="21"/>
      <c r="U1441" s="21"/>
      <c r="V1441" s="21"/>
      <c r="W1441" s="21"/>
      <c r="X1441" s="21"/>
    </row>
    <row r="1442" spans="1:24" ht="30" customHeight="1" x14ac:dyDescent="0.2">
      <c r="A1442" s="61" t="s">
        <v>1466</v>
      </c>
      <c r="B1442" s="62" t="s">
        <v>1467</v>
      </c>
      <c r="C1442" s="62" t="s">
        <v>48</v>
      </c>
      <c r="D1442" s="21">
        <v>312133332</v>
      </c>
      <c r="E1442" s="21">
        <v>0</v>
      </c>
      <c r="F1442" s="21">
        <v>0</v>
      </c>
      <c r="G1442" s="21">
        <v>0</v>
      </c>
      <c r="H1442" s="21">
        <v>0</v>
      </c>
      <c r="I1442" s="21">
        <v>0</v>
      </c>
      <c r="J1442" s="21">
        <v>312133332</v>
      </c>
      <c r="K1442" s="21">
        <v>0</v>
      </c>
      <c r="L1442" s="21">
        <v>52022222</v>
      </c>
      <c r="M1442" s="21">
        <v>52022222</v>
      </c>
      <c r="N1442" s="21">
        <v>0</v>
      </c>
      <c r="O1442" s="21">
        <v>52022222</v>
      </c>
      <c r="P1442" s="21">
        <v>52022222</v>
      </c>
      <c r="Q1442" s="76">
        <f t="shared" ref="Q1442" si="2164">R1442+T1442</f>
        <v>52022222</v>
      </c>
      <c r="R1442" s="21">
        <v>0</v>
      </c>
      <c r="S1442" s="21">
        <v>52022222</v>
      </c>
      <c r="T1442" s="21">
        <v>52022222</v>
      </c>
      <c r="U1442" s="21">
        <f t="shared" ref="U1442" si="2165">J1442-M1442</f>
        <v>260111110</v>
      </c>
      <c r="V1442" s="22">
        <f t="shared" ref="V1442" si="2166">M1442-P1442</f>
        <v>0</v>
      </c>
      <c r="W1442" s="21">
        <f t="shared" ref="W1442" si="2167">P1442-Q1442</f>
        <v>0</v>
      </c>
      <c r="X1442" s="127">
        <f t="shared" ref="X1442" si="2168">P1442/J1442</f>
        <v>0.16666666666666666</v>
      </c>
    </row>
    <row r="1443" spans="1:24" s="6" customFormat="1" ht="15" customHeight="1" x14ac:dyDescent="0.2">
      <c r="A1443" s="100"/>
      <c r="B1443" s="109" t="s">
        <v>1707</v>
      </c>
      <c r="C1443" s="102" t="s">
        <v>345</v>
      </c>
      <c r="D1443" s="103">
        <f t="shared" ref="D1443:P1443" si="2169">SUM(D1428:D1442)</f>
        <v>2697137563</v>
      </c>
      <c r="E1443" s="103">
        <f t="shared" si="2169"/>
        <v>0</v>
      </c>
      <c r="F1443" s="103">
        <f t="shared" si="2169"/>
        <v>0</v>
      </c>
      <c r="G1443" s="103">
        <f t="shared" si="2169"/>
        <v>0</v>
      </c>
      <c r="H1443" s="103">
        <f t="shared" si="2169"/>
        <v>0</v>
      </c>
      <c r="I1443" s="103">
        <f t="shared" si="2169"/>
        <v>0</v>
      </c>
      <c r="J1443" s="103">
        <f t="shared" si="2169"/>
        <v>2697137563</v>
      </c>
      <c r="K1443" s="103">
        <f t="shared" si="2169"/>
        <v>0</v>
      </c>
      <c r="L1443" s="103">
        <f t="shared" si="2169"/>
        <v>449522927.18000001</v>
      </c>
      <c r="M1443" s="103">
        <f t="shared" si="2169"/>
        <v>449522927.18000001</v>
      </c>
      <c r="N1443" s="103">
        <f t="shared" si="2169"/>
        <v>0</v>
      </c>
      <c r="O1443" s="103">
        <f t="shared" si="2169"/>
        <v>449522927.18000001</v>
      </c>
      <c r="P1443" s="103">
        <f t="shared" si="2169"/>
        <v>449522927.18000001</v>
      </c>
      <c r="Q1443" s="103"/>
      <c r="R1443" s="103">
        <f t="shared" ref="R1443:W1443" si="2170">SUM(R1428:R1442)</f>
        <v>0</v>
      </c>
      <c r="S1443" s="103">
        <f t="shared" si="2170"/>
        <v>449522927.18000001</v>
      </c>
      <c r="T1443" s="103">
        <f t="shared" si="2170"/>
        <v>449522927.18000001</v>
      </c>
      <c r="U1443" s="103">
        <f t="shared" si="2170"/>
        <v>2247614635.8199997</v>
      </c>
      <c r="V1443" s="103">
        <f t="shared" si="2170"/>
        <v>0</v>
      </c>
      <c r="W1443" s="103">
        <f t="shared" si="2170"/>
        <v>0</v>
      </c>
      <c r="X1443" s="115">
        <f>P1443/J1443</f>
        <v>0.16666666667161018</v>
      </c>
    </row>
    <row r="1444" spans="1:24" s="6" customFormat="1" ht="15" customHeight="1" x14ac:dyDescent="0.2">
      <c r="A1444" s="70"/>
      <c r="B1444" s="71"/>
      <c r="C1444" s="64"/>
      <c r="D1444" s="107"/>
      <c r="E1444" s="107"/>
      <c r="F1444" s="107"/>
      <c r="G1444" s="107"/>
      <c r="H1444" s="107"/>
      <c r="I1444" s="107"/>
      <c r="J1444" s="107"/>
      <c r="K1444" s="107"/>
      <c r="L1444" s="107"/>
      <c r="M1444" s="107"/>
      <c r="N1444" s="107"/>
      <c r="O1444" s="107"/>
      <c r="P1444" s="107"/>
      <c r="Q1444" s="107"/>
      <c r="R1444" s="107"/>
      <c r="S1444" s="107"/>
      <c r="T1444" s="107"/>
      <c r="U1444" s="107"/>
      <c r="V1444" s="107"/>
      <c r="W1444" s="107"/>
      <c r="X1444" s="107"/>
    </row>
    <row r="1445" spans="1:24" s="6" customFormat="1" ht="15" customHeight="1" x14ac:dyDescent="0.2">
      <c r="A1445" s="113"/>
      <c r="B1445" s="102" t="s">
        <v>346</v>
      </c>
      <c r="C1445" s="104"/>
      <c r="D1445" s="105"/>
      <c r="E1445" s="105"/>
      <c r="F1445" s="105"/>
      <c r="G1445" s="105"/>
      <c r="H1445" s="105"/>
      <c r="I1445" s="105"/>
      <c r="J1445" s="105"/>
      <c r="K1445" s="105"/>
      <c r="L1445" s="105"/>
      <c r="M1445" s="105"/>
      <c r="N1445" s="105"/>
      <c r="O1445" s="105"/>
      <c r="P1445" s="105"/>
      <c r="Q1445" s="105"/>
      <c r="R1445" s="105"/>
      <c r="S1445" s="105"/>
      <c r="T1445" s="105"/>
      <c r="U1445" s="105"/>
      <c r="V1445" s="105"/>
      <c r="W1445" s="105"/>
      <c r="X1445" s="105"/>
    </row>
    <row r="1446" spans="1:24" ht="15" customHeight="1" x14ac:dyDescent="0.2">
      <c r="A1446" s="66">
        <v>2.2999999999999998</v>
      </c>
      <c r="B1446" s="60" t="s">
        <v>270</v>
      </c>
      <c r="C1446" s="54"/>
      <c r="D1446" s="21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  <c r="R1446" s="21"/>
      <c r="S1446" s="21"/>
      <c r="T1446" s="21"/>
      <c r="U1446" s="21"/>
      <c r="V1446" s="21"/>
      <c r="W1446" s="21"/>
      <c r="X1446" s="21"/>
    </row>
    <row r="1447" spans="1:24" ht="15" customHeight="1" x14ac:dyDescent="0.2">
      <c r="A1447" s="66" t="s">
        <v>1580</v>
      </c>
      <c r="B1447" s="60" t="s">
        <v>271</v>
      </c>
      <c r="C1447" s="54"/>
      <c r="D1447" s="21"/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  <c r="Q1447" s="21"/>
      <c r="R1447" s="21"/>
      <c r="S1447" s="21"/>
      <c r="T1447" s="21"/>
      <c r="U1447" s="21"/>
      <c r="V1447" s="21"/>
      <c r="W1447" s="21"/>
      <c r="X1447" s="21"/>
    </row>
    <row r="1448" spans="1:24" ht="15" customHeight="1" x14ac:dyDescent="0.2">
      <c r="A1448" s="66" t="s">
        <v>1581</v>
      </c>
      <c r="B1448" s="60" t="s">
        <v>1676</v>
      </c>
      <c r="C1448" s="54"/>
      <c r="D1448" s="21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  <c r="R1448" s="21"/>
      <c r="S1448" s="21"/>
      <c r="T1448" s="21"/>
      <c r="U1448" s="21"/>
      <c r="V1448" s="21"/>
      <c r="W1448" s="21"/>
      <c r="X1448" s="21"/>
    </row>
    <row r="1449" spans="1:24" ht="15" customHeight="1" x14ac:dyDescent="0.2">
      <c r="A1449" s="66" t="s">
        <v>1585</v>
      </c>
      <c r="B1449" s="60" t="s">
        <v>178</v>
      </c>
      <c r="C1449" s="54"/>
      <c r="D1449" s="21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  <c r="W1449" s="21"/>
      <c r="X1449" s="21"/>
    </row>
    <row r="1450" spans="1:24" ht="15" customHeight="1" x14ac:dyDescent="0.2">
      <c r="A1450" s="66" t="s">
        <v>1601</v>
      </c>
      <c r="B1450" s="60" t="s">
        <v>1679</v>
      </c>
      <c r="C1450" s="54"/>
      <c r="D1450" s="21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  <c r="R1450" s="21"/>
      <c r="S1450" s="21"/>
      <c r="T1450" s="21"/>
      <c r="U1450" s="21"/>
      <c r="V1450" s="21"/>
      <c r="W1450" s="21"/>
      <c r="X1450" s="21"/>
    </row>
    <row r="1451" spans="1:24" ht="36.75" customHeight="1" x14ac:dyDescent="0.2">
      <c r="A1451" s="59" t="s">
        <v>272</v>
      </c>
      <c r="B1451" s="60" t="s">
        <v>1532</v>
      </c>
      <c r="C1451" s="54"/>
      <c r="D1451" s="21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  <c r="R1451" s="21"/>
      <c r="S1451" s="21"/>
      <c r="T1451" s="21"/>
      <c r="U1451" s="21"/>
      <c r="V1451" s="21"/>
      <c r="W1451" s="21"/>
      <c r="X1451" s="21"/>
    </row>
    <row r="1452" spans="1:24" ht="41.25" customHeight="1" x14ac:dyDescent="0.2">
      <c r="A1452" s="61" t="s">
        <v>1533</v>
      </c>
      <c r="B1452" s="62" t="s">
        <v>1534</v>
      </c>
      <c r="C1452" s="62" t="s">
        <v>305</v>
      </c>
      <c r="D1452" s="21">
        <v>500000000</v>
      </c>
      <c r="E1452" s="21">
        <v>0</v>
      </c>
      <c r="F1452" s="21">
        <v>0</v>
      </c>
      <c r="G1452" s="21">
        <v>0</v>
      </c>
      <c r="H1452" s="21">
        <v>0</v>
      </c>
      <c r="I1452" s="21">
        <v>0</v>
      </c>
      <c r="J1452" s="21">
        <v>500000000</v>
      </c>
      <c r="K1452" s="21">
        <v>0</v>
      </c>
      <c r="L1452" s="21">
        <v>0</v>
      </c>
      <c r="M1452" s="21">
        <v>0</v>
      </c>
      <c r="N1452" s="21">
        <v>0</v>
      </c>
      <c r="O1452" s="21">
        <v>0</v>
      </c>
      <c r="P1452" s="21">
        <v>0</v>
      </c>
      <c r="Q1452" s="76">
        <f t="shared" ref="Q1452:Q1453" si="2171">R1452+T1452</f>
        <v>0</v>
      </c>
      <c r="R1452" s="21">
        <v>0</v>
      </c>
      <c r="S1452" s="21">
        <v>0</v>
      </c>
      <c r="T1452" s="21">
        <v>0</v>
      </c>
      <c r="U1452" s="21">
        <f t="shared" ref="U1452:U1453" si="2172">J1452-M1452</f>
        <v>500000000</v>
      </c>
      <c r="V1452" s="22">
        <f t="shared" ref="V1452:V1453" si="2173">M1452-P1452</f>
        <v>0</v>
      </c>
      <c r="W1452" s="21">
        <f t="shared" ref="W1452:W1453" si="2174">P1452-Q1452</f>
        <v>0</v>
      </c>
      <c r="X1452" s="127">
        <f t="shared" ref="X1452:X1453" si="2175">P1452/J1452</f>
        <v>0</v>
      </c>
    </row>
    <row r="1453" spans="1:24" ht="33.75" customHeight="1" x14ac:dyDescent="0.2">
      <c r="A1453" s="61" t="s">
        <v>1535</v>
      </c>
      <c r="B1453" s="62" t="s">
        <v>1536</v>
      </c>
      <c r="C1453" s="62" t="s">
        <v>245</v>
      </c>
      <c r="D1453" s="21">
        <v>21333553349</v>
      </c>
      <c r="E1453" s="21">
        <v>0</v>
      </c>
      <c r="F1453" s="21">
        <v>0</v>
      </c>
      <c r="G1453" s="21">
        <v>0</v>
      </c>
      <c r="H1453" s="21">
        <v>1644270603</v>
      </c>
      <c r="I1453" s="21">
        <f>E1453-F1453+G1453-H1453</f>
        <v>-1644270603</v>
      </c>
      <c r="J1453" s="21">
        <f>D1453+I1453</f>
        <v>19689282746</v>
      </c>
      <c r="K1453" s="21">
        <v>0</v>
      </c>
      <c r="L1453" s="21">
        <v>0</v>
      </c>
      <c r="M1453" s="21">
        <v>0</v>
      </c>
      <c r="N1453" s="21">
        <v>0</v>
      </c>
      <c r="O1453" s="21">
        <v>0</v>
      </c>
      <c r="P1453" s="21">
        <v>0</v>
      </c>
      <c r="Q1453" s="76">
        <f t="shared" si="2171"/>
        <v>0</v>
      </c>
      <c r="R1453" s="21">
        <v>0</v>
      </c>
      <c r="S1453" s="21">
        <v>0</v>
      </c>
      <c r="T1453" s="21">
        <v>0</v>
      </c>
      <c r="U1453" s="21">
        <f t="shared" si="2172"/>
        <v>19689282746</v>
      </c>
      <c r="V1453" s="22">
        <f t="shared" si="2173"/>
        <v>0</v>
      </c>
      <c r="W1453" s="21">
        <f t="shared" si="2174"/>
        <v>0</v>
      </c>
      <c r="X1453" s="127">
        <f t="shared" si="2175"/>
        <v>0</v>
      </c>
    </row>
    <row r="1454" spans="1:24" ht="15" customHeight="1" x14ac:dyDescent="0.2">
      <c r="A1454" s="66" t="s">
        <v>1587</v>
      </c>
      <c r="B1454" s="59" t="s">
        <v>188</v>
      </c>
      <c r="C1454" s="54"/>
      <c r="D1454" s="21"/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  <c r="Q1454" s="21"/>
      <c r="R1454" s="21"/>
      <c r="S1454" s="21"/>
      <c r="T1454" s="21"/>
      <c r="U1454" s="21"/>
      <c r="V1454" s="21"/>
      <c r="W1454" s="21"/>
      <c r="X1454" s="117"/>
    </row>
    <row r="1455" spans="1:24" ht="33" customHeight="1" x14ac:dyDescent="0.2">
      <c r="A1455" s="66" t="s">
        <v>272</v>
      </c>
      <c r="B1455" s="125" t="s">
        <v>1716</v>
      </c>
      <c r="C1455" s="54"/>
      <c r="D1455" s="21"/>
      <c r="E1455" s="21"/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  <c r="Q1455" s="21"/>
      <c r="R1455" s="21"/>
      <c r="S1455" s="21"/>
      <c r="T1455" s="21"/>
      <c r="U1455" s="21"/>
      <c r="V1455" s="21"/>
      <c r="W1455" s="21"/>
      <c r="X1455" s="117"/>
    </row>
    <row r="1456" spans="1:24" ht="22.5" customHeight="1" x14ac:dyDescent="0.2">
      <c r="A1456" s="126" t="s">
        <v>1717</v>
      </c>
      <c r="B1456" s="61" t="s">
        <v>1718</v>
      </c>
      <c r="C1456" s="54"/>
      <c r="D1456" s="21">
        <v>0</v>
      </c>
      <c r="E1456" s="21">
        <v>0</v>
      </c>
      <c r="F1456" s="21">
        <v>0</v>
      </c>
      <c r="G1456" s="21">
        <v>40000000</v>
      </c>
      <c r="H1456" s="21">
        <v>0</v>
      </c>
      <c r="I1456" s="21">
        <f>E1456-F1456+G1456-H1456</f>
        <v>40000000</v>
      </c>
      <c r="J1456" s="21">
        <f>D1456+I1456</f>
        <v>40000000</v>
      </c>
      <c r="K1456" s="21">
        <v>0</v>
      </c>
      <c r="L1456" s="21">
        <v>0</v>
      </c>
      <c r="M1456" s="21">
        <v>0</v>
      </c>
      <c r="N1456" s="21">
        <v>0</v>
      </c>
      <c r="O1456" s="21">
        <v>0</v>
      </c>
      <c r="P1456" s="21">
        <v>0</v>
      </c>
      <c r="Q1456" s="21">
        <v>0</v>
      </c>
      <c r="R1456" s="21">
        <v>0</v>
      </c>
      <c r="S1456" s="21">
        <v>0</v>
      </c>
      <c r="T1456" s="21">
        <v>0</v>
      </c>
      <c r="U1456" s="21">
        <f t="shared" ref="U1456" si="2176">J1456-M1456</f>
        <v>40000000</v>
      </c>
      <c r="V1456" s="22">
        <f t="shared" ref="V1456" si="2177">M1456-P1456</f>
        <v>0</v>
      </c>
      <c r="W1456" s="21">
        <f t="shared" ref="W1456" si="2178">P1456-Q1456</f>
        <v>0</v>
      </c>
      <c r="X1456" s="127">
        <f t="shared" ref="X1456" si="2179">P1456/J1456</f>
        <v>0</v>
      </c>
    </row>
    <row r="1457" spans="1:24" ht="30" customHeight="1" x14ac:dyDescent="0.2">
      <c r="A1457" s="59" t="s">
        <v>272</v>
      </c>
      <c r="B1457" s="60" t="s">
        <v>1468</v>
      </c>
      <c r="C1457" s="54"/>
      <c r="D1457" s="21"/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  <c r="Q1457" s="21"/>
      <c r="R1457" s="21"/>
      <c r="S1457" s="21"/>
      <c r="T1457" s="21"/>
      <c r="U1457" s="21"/>
      <c r="V1457" s="21"/>
      <c r="W1457" s="21"/>
      <c r="X1457" s="117"/>
    </row>
    <row r="1458" spans="1:24" ht="30" customHeight="1" x14ac:dyDescent="0.2">
      <c r="A1458" s="61" t="s">
        <v>1469</v>
      </c>
      <c r="B1458" s="62" t="s">
        <v>1470</v>
      </c>
      <c r="C1458" s="62" t="s">
        <v>350</v>
      </c>
      <c r="D1458" s="21">
        <v>543840000</v>
      </c>
      <c r="E1458" s="21">
        <v>0</v>
      </c>
      <c r="F1458" s="21">
        <v>0</v>
      </c>
      <c r="G1458" s="21">
        <v>0</v>
      </c>
      <c r="H1458" s="21">
        <v>218000000</v>
      </c>
      <c r="I1458" s="21">
        <f>E1458-F1458+G1458-H1458</f>
        <v>-218000000</v>
      </c>
      <c r="J1458" s="21">
        <f>D1458+I1458</f>
        <v>325840000</v>
      </c>
      <c r="K1458" s="21">
        <v>0</v>
      </c>
      <c r="L1458" s="21">
        <v>0</v>
      </c>
      <c r="M1458" s="21">
        <v>325686000</v>
      </c>
      <c r="N1458" s="21">
        <v>0</v>
      </c>
      <c r="O1458" s="21">
        <v>29046000</v>
      </c>
      <c r="P1458" s="21">
        <v>320742000</v>
      </c>
      <c r="Q1458" s="76">
        <f t="shared" ref="Q1458" si="2180">R1458+T1458</f>
        <v>17757201</v>
      </c>
      <c r="R1458" s="21">
        <v>5201500</v>
      </c>
      <c r="S1458" s="21">
        <v>12555701</v>
      </c>
      <c r="T1458" s="21">
        <v>12555701</v>
      </c>
      <c r="U1458" s="21">
        <f t="shared" ref="U1458" si="2181">J1458-M1458</f>
        <v>154000</v>
      </c>
      <c r="V1458" s="22">
        <f t="shared" ref="V1458" si="2182">M1458-P1458</f>
        <v>4944000</v>
      </c>
      <c r="W1458" s="21">
        <f t="shared" ref="W1458" si="2183">P1458-Q1458</f>
        <v>302984799</v>
      </c>
      <c r="X1458" s="127">
        <f t="shared" ref="X1458" si="2184">P1458/J1458</f>
        <v>0.98435428431131844</v>
      </c>
    </row>
    <row r="1459" spans="1:24" ht="30" customHeight="1" x14ac:dyDescent="0.2">
      <c r="A1459" s="59" t="s">
        <v>272</v>
      </c>
      <c r="B1459" s="60" t="s">
        <v>1471</v>
      </c>
      <c r="C1459" s="54"/>
      <c r="D1459" s="21"/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  <c r="Q1459" s="21"/>
      <c r="R1459" s="21"/>
      <c r="S1459" s="21"/>
      <c r="T1459" s="21"/>
      <c r="U1459" s="21"/>
      <c r="V1459" s="21"/>
      <c r="W1459" s="21"/>
      <c r="X1459" s="117"/>
    </row>
    <row r="1460" spans="1:24" ht="39.75" customHeight="1" x14ac:dyDescent="0.2">
      <c r="A1460" s="61" t="s">
        <v>1472</v>
      </c>
      <c r="B1460" s="62" t="s">
        <v>1473</v>
      </c>
      <c r="C1460" s="62" t="s">
        <v>48</v>
      </c>
      <c r="D1460" s="21">
        <v>309000000</v>
      </c>
      <c r="E1460" s="21">
        <v>0</v>
      </c>
      <c r="F1460" s="21">
        <v>0</v>
      </c>
      <c r="G1460" s="21">
        <v>0</v>
      </c>
      <c r="H1460" s="21">
        <v>0</v>
      </c>
      <c r="I1460" s="21">
        <v>0</v>
      </c>
      <c r="J1460" s="21">
        <v>309000000</v>
      </c>
      <c r="K1460" s="21">
        <v>0</v>
      </c>
      <c r="L1460" s="21">
        <v>0</v>
      </c>
      <c r="M1460" s="21">
        <v>309000000</v>
      </c>
      <c r="N1460" s="21">
        <v>0</v>
      </c>
      <c r="O1460" s="21">
        <v>0</v>
      </c>
      <c r="P1460" s="21">
        <v>309000000</v>
      </c>
      <c r="Q1460" s="76">
        <f t="shared" ref="Q1460:Q1461" si="2185">R1460+T1460</f>
        <v>0</v>
      </c>
      <c r="R1460" s="21">
        <v>0</v>
      </c>
      <c r="S1460" s="21">
        <v>0</v>
      </c>
      <c r="T1460" s="21">
        <v>0</v>
      </c>
      <c r="U1460" s="21">
        <f t="shared" ref="U1460:U1461" si="2186">J1460-M1460</f>
        <v>0</v>
      </c>
      <c r="V1460" s="22">
        <f t="shared" ref="V1460:V1461" si="2187">M1460-P1460</f>
        <v>0</v>
      </c>
      <c r="W1460" s="21">
        <f t="shared" ref="W1460:W1461" si="2188">P1460-Q1460</f>
        <v>309000000</v>
      </c>
      <c r="X1460" s="127">
        <f t="shared" ref="X1460:X1461" si="2189">P1460/J1460</f>
        <v>1</v>
      </c>
    </row>
    <row r="1461" spans="1:24" ht="40.5" customHeight="1" x14ac:dyDescent="0.2">
      <c r="A1461" s="61" t="s">
        <v>1474</v>
      </c>
      <c r="B1461" s="62" t="s">
        <v>1475</v>
      </c>
      <c r="C1461" s="62" t="s">
        <v>349</v>
      </c>
      <c r="D1461" s="21">
        <v>558981000</v>
      </c>
      <c r="E1461" s="21">
        <v>0</v>
      </c>
      <c r="F1461" s="21">
        <v>0</v>
      </c>
      <c r="G1461" s="21">
        <v>0</v>
      </c>
      <c r="H1461" s="21">
        <v>0</v>
      </c>
      <c r="I1461" s="21">
        <v>0</v>
      </c>
      <c r="J1461" s="21">
        <v>558981000</v>
      </c>
      <c r="K1461" s="21">
        <v>0</v>
      </c>
      <c r="L1461" s="21">
        <v>0</v>
      </c>
      <c r="M1461" s="21">
        <v>436720000</v>
      </c>
      <c r="N1461" s="21">
        <v>0</v>
      </c>
      <c r="O1461" s="21">
        <v>0</v>
      </c>
      <c r="P1461" s="21">
        <v>436720000</v>
      </c>
      <c r="Q1461" s="76">
        <f t="shared" si="2185"/>
        <v>11000401</v>
      </c>
      <c r="R1461" s="21">
        <v>0</v>
      </c>
      <c r="S1461" s="21">
        <v>11000401</v>
      </c>
      <c r="T1461" s="21">
        <v>11000401</v>
      </c>
      <c r="U1461" s="21">
        <f t="shared" si="2186"/>
        <v>122261000</v>
      </c>
      <c r="V1461" s="22">
        <f t="shared" si="2187"/>
        <v>0</v>
      </c>
      <c r="W1461" s="21">
        <f t="shared" si="2188"/>
        <v>425719599</v>
      </c>
      <c r="X1461" s="127">
        <f t="shared" si="2189"/>
        <v>0.78127879122903998</v>
      </c>
    </row>
    <row r="1462" spans="1:24" ht="43.5" customHeight="1" x14ac:dyDescent="0.2">
      <c r="A1462" s="59" t="s">
        <v>272</v>
      </c>
      <c r="B1462" s="60" t="s">
        <v>1476</v>
      </c>
      <c r="C1462" s="54"/>
      <c r="D1462" s="21"/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  <c r="Q1462" s="21"/>
      <c r="R1462" s="21"/>
      <c r="S1462" s="21"/>
      <c r="T1462" s="21"/>
      <c r="U1462" s="21"/>
      <c r="V1462" s="21"/>
      <c r="W1462" s="21"/>
      <c r="X1462" s="117"/>
    </row>
    <row r="1463" spans="1:24" ht="36.75" customHeight="1" x14ac:dyDescent="0.2">
      <c r="A1463" s="61" t="s">
        <v>1477</v>
      </c>
      <c r="B1463" s="62" t="s">
        <v>1478</v>
      </c>
      <c r="C1463" s="62" t="s">
        <v>48</v>
      </c>
      <c r="D1463" s="21">
        <v>1589311368</v>
      </c>
      <c r="E1463" s="21">
        <v>0</v>
      </c>
      <c r="F1463" s="21">
        <v>0</v>
      </c>
      <c r="G1463" s="21">
        <v>0</v>
      </c>
      <c r="H1463" s="21">
        <v>0</v>
      </c>
      <c r="I1463" s="21">
        <v>0</v>
      </c>
      <c r="J1463" s="21">
        <v>1589311368</v>
      </c>
      <c r="K1463" s="21">
        <v>0</v>
      </c>
      <c r="L1463" s="21">
        <v>0</v>
      </c>
      <c r="M1463" s="21">
        <v>428892000</v>
      </c>
      <c r="N1463" s="21">
        <v>0</v>
      </c>
      <c r="O1463" s="21">
        <v>0</v>
      </c>
      <c r="P1463" s="21">
        <v>428892000</v>
      </c>
      <c r="Q1463" s="76">
        <f t="shared" ref="Q1463:Q1464" si="2190">R1463+T1463</f>
        <v>927000</v>
      </c>
      <c r="R1463" s="21">
        <v>927000</v>
      </c>
      <c r="S1463" s="21">
        <v>0</v>
      </c>
      <c r="T1463" s="21">
        <v>0</v>
      </c>
      <c r="U1463" s="21">
        <f t="shared" ref="U1463:U1464" si="2191">J1463-M1463</f>
        <v>1160419368</v>
      </c>
      <c r="V1463" s="22">
        <f t="shared" ref="V1463:V1464" si="2192">M1463-P1463</f>
        <v>0</v>
      </c>
      <c r="W1463" s="21">
        <f t="shared" ref="W1463:W1464" si="2193">P1463-Q1463</f>
        <v>427965000</v>
      </c>
      <c r="X1463" s="127">
        <f t="shared" ref="X1463:X1464" si="2194">P1463/J1463</f>
        <v>0.26986027321991696</v>
      </c>
    </row>
    <row r="1464" spans="1:24" ht="37.5" customHeight="1" x14ac:dyDescent="0.2">
      <c r="A1464" s="61" t="s">
        <v>1479</v>
      </c>
      <c r="B1464" s="62" t="s">
        <v>1480</v>
      </c>
      <c r="C1464" s="62" t="s">
        <v>305</v>
      </c>
      <c r="D1464" s="21">
        <v>8464748</v>
      </c>
      <c r="E1464" s="21">
        <v>0</v>
      </c>
      <c r="F1464" s="21">
        <v>0</v>
      </c>
      <c r="G1464" s="21">
        <v>0</v>
      </c>
      <c r="H1464" s="21">
        <v>0</v>
      </c>
      <c r="I1464" s="21">
        <v>0</v>
      </c>
      <c r="J1464" s="21">
        <v>8464748</v>
      </c>
      <c r="K1464" s="21">
        <v>0</v>
      </c>
      <c r="L1464" s="21">
        <v>0</v>
      </c>
      <c r="M1464" s="21">
        <v>0</v>
      </c>
      <c r="N1464" s="21">
        <v>0</v>
      </c>
      <c r="O1464" s="21">
        <v>0</v>
      </c>
      <c r="P1464" s="21">
        <v>0</v>
      </c>
      <c r="Q1464" s="76">
        <f t="shared" si="2190"/>
        <v>0</v>
      </c>
      <c r="R1464" s="21">
        <v>0</v>
      </c>
      <c r="S1464" s="21">
        <v>0</v>
      </c>
      <c r="T1464" s="21">
        <v>0</v>
      </c>
      <c r="U1464" s="21">
        <f t="shared" si="2191"/>
        <v>8464748</v>
      </c>
      <c r="V1464" s="22">
        <f t="shared" si="2192"/>
        <v>0</v>
      </c>
      <c r="W1464" s="21">
        <f t="shared" si="2193"/>
        <v>0</v>
      </c>
      <c r="X1464" s="127">
        <f t="shared" si="2194"/>
        <v>0</v>
      </c>
    </row>
    <row r="1465" spans="1:24" ht="66" customHeight="1" x14ac:dyDescent="0.2">
      <c r="A1465" s="59" t="s">
        <v>272</v>
      </c>
      <c r="B1465" s="60" t="s">
        <v>1481</v>
      </c>
      <c r="C1465" s="54"/>
      <c r="D1465" s="21"/>
      <c r="E1465" s="21"/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  <c r="Q1465" s="21"/>
      <c r="R1465" s="21"/>
      <c r="S1465" s="21"/>
      <c r="T1465" s="21"/>
      <c r="U1465" s="21"/>
      <c r="V1465" s="21"/>
      <c r="W1465" s="21"/>
      <c r="X1465" s="21"/>
    </row>
    <row r="1466" spans="1:24" ht="66" customHeight="1" x14ac:dyDescent="0.2">
      <c r="A1466" s="61" t="s">
        <v>1482</v>
      </c>
      <c r="B1466" s="62" t="s">
        <v>1483</v>
      </c>
      <c r="C1466" s="62" t="s">
        <v>48</v>
      </c>
      <c r="D1466" s="21">
        <v>210738000</v>
      </c>
      <c r="E1466" s="21">
        <v>0</v>
      </c>
      <c r="F1466" s="21">
        <v>0</v>
      </c>
      <c r="G1466" s="21">
        <v>0</v>
      </c>
      <c r="H1466" s="21">
        <v>0</v>
      </c>
      <c r="I1466" s="21">
        <v>0</v>
      </c>
      <c r="J1466" s="21">
        <v>210738000</v>
      </c>
      <c r="K1466" s="21">
        <v>0</v>
      </c>
      <c r="L1466" s="21">
        <v>0</v>
      </c>
      <c r="M1466" s="21">
        <v>127926000</v>
      </c>
      <c r="N1466" s="21">
        <v>0</v>
      </c>
      <c r="O1466" s="21">
        <v>0</v>
      </c>
      <c r="P1466" s="21">
        <v>103206000</v>
      </c>
      <c r="Q1466" s="76">
        <f t="shared" ref="Q1466" si="2195">R1466+T1466</f>
        <v>0</v>
      </c>
      <c r="R1466" s="21">
        <v>0</v>
      </c>
      <c r="S1466" s="21">
        <v>0</v>
      </c>
      <c r="T1466" s="21">
        <v>0</v>
      </c>
      <c r="U1466" s="21">
        <f t="shared" ref="U1466" si="2196">J1466-M1466</f>
        <v>82812000</v>
      </c>
      <c r="V1466" s="22">
        <f t="shared" ref="V1466" si="2197">M1466-P1466</f>
        <v>24720000</v>
      </c>
      <c r="W1466" s="21">
        <f t="shared" ref="W1466" si="2198">P1466-Q1466</f>
        <v>103206000</v>
      </c>
      <c r="X1466" s="127">
        <f t="shared" ref="X1466" si="2199">P1466/J1466</f>
        <v>0.48973607038123168</v>
      </c>
    </row>
    <row r="1467" spans="1:24" ht="66" customHeight="1" x14ac:dyDescent="0.2">
      <c r="A1467" s="59" t="s">
        <v>272</v>
      </c>
      <c r="B1467" s="60" t="s">
        <v>1484</v>
      </c>
      <c r="C1467" s="54"/>
      <c r="D1467" s="21"/>
      <c r="E1467" s="21"/>
      <c r="F1467" s="21"/>
      <c r="G1467" s="21"/>
      <c r="H1467" s="21"/>
      <c r="I1467" s="21"/>
      <c r="J1467" s="21"/>
      <c r="K1467" s="21"/>
      <c r="L1467" s="21"/>
      <c r="M1467" s="21"/>
      <c r="N1467" s="21"/>
      <c r="O1467" s="21"/>
      <c r="P1467" s="21"/>
      <c r="Q1467" s="21"/>
      <c r="R1467" s="21"/>
      <c r="S1467" s="21"/>
      <c r="T1467" s="21"/>
      <c r="U1467" s="21"/>
      <c r="V1467" s="21"/>
      <c r="W1467" s="21"/>
      <c r="X1467" s="21"/>
    </row>
    <row r="1468" spans="1:24" ht="66" customHeight="1" x14ac:dyDescent="0.2">
      <c r="A1468" s="61" t="s">
        <v>1485</v>
      </c>
      <c r="B1468" s="62" t="s">
        <v>1486</v>
      </c>
      <c r="C1468" s="62" t="s">
        <v>349</v>
      </c>
      <c r="D1468" s="21">
        <v>20000000</v>
      </c>
      <c r="E1468" s="21">
        <v>0</v>
      </c>
      <c r="F1468" s="21">
        <v>0</v>
      </c>
      <c r="G1468" s="21">
        <v>0</v>
      </c>
      <c r="H1468" s="21">
        <v>0</v>
      </c>
      <c r="I1468" s="21">
        <v>0</v>
      </c>
      <c r="J1468" s="21">
        <v>20000000</v>
      </c>
      <c r="K1468" s="21">
        <v>0</v>
      </c>
      <c r="L1468" s="21">
        <v>20000000</v>
      </c>
      <c r="M1468" s="21">
        <v>20000000</v>
      </c>
      <c r="N1468" s="21">
        <v>0</v>
      </c>
      <c r="O1468" s="21">
        <v>0</v>
      </c>
      <c r="P1468" s="21">
        <v>0</v>
      </c>
      <c r="Q1468" s="76">
        <f t="shared" ref="Q1468" si="2200">R1468+T1468</f>
        <v>0</v>
      </c>
      <c r="R1468" s="21">
        <v>0</v>
      </c>
      <c r="S1468" s="21">
        <v>0</v>
      </c>
      <c r="T1468" s="21">
        <v>0</v>
      </c>
      <c r="U1468" s="21">
        <f t="shared" ref="U1468" si="2201">J1468-M1468</f>
        <v>0</v>
      </c>
      <c r="V1468" s="22">
        <f t="shared" ref="V1468" si="2202">M1468-P1468</f>
        <v>20000000</v>
      </c>
      <c r="W1468" s="21">
        <f t="shared" ref="W1468" si="2203">P1468-Q1468</f>
        <v>0</v>
      </c>
      <c r="X1468" s="127">
        <f t="shared" ref="X1468" si="2204">P1468/J1468</f>
        <v>0</v>
      </c>
    </row>
    <row r="1469" spans="1:24" ht="66" customHeight="1" x14ac:dyDescent="0.2">
      <c r="A1469" s="59" t="s">
        <v>272</v>
      </c>
      <c r="B1469" s="60" t="s">
        <v>1487</v>
      </c>
      <c r="C1469" s="54"/>
      <c r="D1469" s="21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  <c r="Q1469" s="21"/>
      <c r="R1469" s="21"/>
      <c r="S1469" s="21"/>
      <c r="T1469" s="21"/>
      <c r="U1469" s="21"/>
      <c r="V1469" s="21"/>
      <c r="W1469" s="21"/>
      <c r="X1469" s="21"/>
    </row>
    <row r="1470" spans="1:24" ht="66" customHeight="1" x14ac:dyDescent="0.2">
      <c r="A1470" s="61" t="s">
        <v>1488</v>
      </c>
      <c r="B1470" s="62" t="s">
        <v>1489</v>
      </c>
      <c r="C1470" s="62" t="s">
        <v>48</v>
      </c>
      <c r="D1470" s="21">
        <v>66847000</v>
      </c>
      <c r="E1470" s="21">
        <v>0</v>
      </c>
      <c r="F1470" s="21">
        <v>0</v>
      </c>
      <c r="G1470" s="21">
        <v>0</v>
      </c>
      <c r="H1470" s="21">
        <v>0</v>
      </c>
      <c r="I1470" s="21">
        <v>0</v>
      </c>
      <c r="J1470" s="21">
        <v>66847000</v>
      </c>
      <c r="K1470" s="21">
        <v>0</v>
      </c>
      <c r="L1470" s="21">
        <v>0</v>
      </c>
      <c r="M1470" s="21">
        <v>48204000</v>
      </c>
      <c r="N1470" s="21">
        <v>0</v>
      </c>
      <c r="O1470" s="21">
        <v>0</v>
      </c>
      <c r="P1470" s="21">
        <v>48204000</v>
      </c>
      <c r="Q1470" s="76">
        <f t="shared" ref="Q1470:Q1471" si="2205">R1470+T1470</f>
        <v>0</v>
      </c>
      <c r="R1470" s="21">
        <v>0</v>
      </c>
      <c r="S1470" s="21">
        <v>0</v>
      </c>
      <c r="T1470" s="21">
        <v>0</v>
      </c>
      <c r="U1470" s="21">
        <f t="shared" ref="U1470:U1471" si="2206">J1470-M1470</f>
        <v>18643000</v>
      </c>
      <c r="V1470" s="22">
        <f t="shared" ref="V1470:V1471" si="2207">M1470-P1470</f>
        <v>0</v>
      </c>
      <c r="W1470" s="21">
        <f t="shared" ref="W1470:W1471" si="2208">P1470-Q1470</f>
        <v>48204000</v>
      </c>
      <c r="X1470" s="127">
        <f t="shared" ref="X1470:X1471" si="2209">P1470/J1470</f>
        <v>0.72110939907550076</v>
      </c>
    </row>
    <row r="1471" spans="1:24" ht="66" customHeight="1" x14ac:dyDescent="0.2">
      <c r="A1471" s="61" t="s">
        <v>1490</v>
      </c>
      <c r="B1471" s="62" t="s">
        <v>1491</v>
      </c>
      <c r="C1471" s="62" t="s">
        <v>349</v>
      </c>
      <c r="D1471" s="21">
        <v>190000000</v>
      </c>
      <c r="E1471" s="21">
        <v>0</v>
      </c>
      <c r="F1471" s="21">
        <v>0</v>
      </c>
      <c r="G1471" s="21">
        <v>0</v>
      </c>
      <c r="H1471" s="21">
        <v>0</v>
      </c>
      <c r="I1471" s="21">
        <v>0</v>
      </c>
      <c r="J1471" s="21">
        <v>190000000</v>
      </c>
      <c r="K1471" s="21">
        <v>0</v>
      </c>
      <c r="L1471" s="21">
        <v>0</v>
      </c>
      <c r="M1471" s="21">
        <v>0</v>
      </c>
      <c r="N1471" s="21">
        <v>0</v>
      </c>
      <c r="O1471" s="21">
        <v>0</v>
      </c>
      <c r="P1471" s="21">
        <v>0</v>
      </c>
      <c r="Q1471" s="76">
        <f t="shared" si="2205"/>
        <v>0</v>
      </c>
      <c r="R1471" s="21">
        <v>0</v>
      </c>
      <c r="S1471" s="21">
        <v>0</v>
      </c>
      <c r="T1471" s="21">
        <v>0</v>
      </c>
      <c r="U1471" s="21">
        <f t="shared" si="2206"/>
        <v>190000000</v>
      </c>
      <c r="V1471" s="22">
        <f t="shared" si="2207"/>
        <v>0</v>
      </c>
      <c r="W1471" s="21">
        <f t="shared" si="2208"/>
        <v>0</v>
      </c>
      <c r="X1471" s="127">
        <f t="shared" si="2209"/>
        <v>0</v>
      </c>
    </row>
    <row r="1472" spans="1:24" ht="30" customHeight="1" x14ac:dyDescent="0.2">
      <c r="A1472" s="59" t="s">
        <v>272</v>
      </c>
      <c r="B1472" s="60" t="s">
        <v>1492</v>
      </c>
      <c r="C1472" s="54"/>
      <c r="D1472" s="21"/>
      <c r="E1472" s="21"/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  <c r="Q1472" s="21"/>
      <c r="R1472" s="21"/>
      <c r="S1472" s="21"/>
      <c r="T1472" s="21"/>
      <c r="U1472" s="21"/>
      <c r="V1472" s="21"/>
      <c r="W1472" s="21"/>
      <c r="X1472" s="21"/>
    </row>
    <row r="1473" spans="1:24" ht="30" customHeight="1" x14ac:dyDescent="0.2">
      <c r="A1473" s="61" t="s">
        <v>1493</v>
      </c>
      <c r="B1473" s="62" t="s">
        <v>1494</v>
      </c>
      <c r="C1473" s="62" t="s">
        <v>48</v>
      </c>
      <c r="D1473" s="21">
        <v>452266965</v>
      </c>
      <c r="E1473" s="21">
        <v>0</v>
      </c>
      <c r="F1473" s="21">
        <v>0</v>
      </c>
      <c r="G1473" s="21">
        <v>0</v>
      </c>
      <c r="H1473" s="21">
        <v>0</v>
      </c>
      <c r="I1473" s="21">
        <v>0</v>
      </c>
      <c r="J1473" s="21">
        <v>452266965</v>
      </c>
      <c r="K1473" s="21">
        <v>0</v>
      </c>
      <c r="L1473" s="21">
        <v>0</v>
      </c>
      <c r="M1473" s="21">
        <v>442481965</v>
      </c>
      <c r="N1473" s="21">
        <v>0</v>
      </c>
      <c r="O1473" s="21">
        <v>0</v>
      </c>
      <c r="P1473" s="21">
        <v>442481965</v>
      </c>
      <c r="Q1473" s="76">
        <f t="shared" ref="Q1473:Q1476" si="2210">R1473+T1473</f>
        <v>0</v>
      </c>
      <c r="R1473" s="21">
        <v>0</v>
      </c>
      <c r="S1473" s="21">
        <v>0</v>
      </c>
      <c r="T1473" s="21">
        <v>0</v>
      </c>
      <c r="U1473" s="21">
        <f t="shared" ref="U1473:U1476" si="2211">J1473-M1473</f>
        <v>9785000</v>
      </c>
      <c r="V1473" s="22">
        <f t="shared" ref="V1473:V1476" si="2212">M1473-P1473</f>
        <v>0</v>
      </c>
      <c r="W1473" s="21">
        <f t="shared" ref="W1473:W1476" si="2213">P1473-Q1473</f>
        <v>442481965</v>
      </c>
      <c r="X1473" s="127">
        <f t="shared" ref="X1473:X1476" si="2214">P1473/J1473</f>
        <v>0.97836454846972964</v>
      </c>
    </row>
    <row r="1474" spans="1:24" ht="30" customHeight="1" x14ac:dyDescent="0.2">
      <c r="A1474" s="61" t="s">
        <v>1495</v>
      </c>
      <c r="B1474" s="62" t="s">
        <v>1496</v>
      </c>
      <c r="C1474" s="62" t="s">
        <v>349</v>
      </c>
      <c r="D1474" s="21">
        <v>1546651035</v>
      </c>
      <c r="E1474" s="21">
        <v>0</v>
      </c>
      <c r="F1474" s="21">
        <v>0</v>
      </c>
      <c r="G1474" s="21">
        <v>0</v>
      </c>
      <c r="H1474" s="21">
        <v>0</v>
      </c>
      <c r="I1474" s="21">
        <v>0</v>
      </c>
      <c r="J1474" s="21">
        <v>1546651035</v>
      </c>
      <c r="K1474" s="21">
        <v>0</v>
      </c>
      <c r="L1474" s="21">
        <v>0</v>
      </c>
      <c r="M1474" s="21">
        <v>689980035</v>
      </c>
      <c r="N1474" s="21">
        <v>0</v>
      </c>
      <c r="O1474" s="21">
        <v>0</v>
      </c>
      <c r="P1474" s="21">
        <v>685990035</v>
      </c>
      <c r="Q1474" s="76">
        <f t="shared" si="2210"/>
        <v>17242499</v>
      </c>
      <c r="R1474" s="21">
        <v>0</v>
      </c>
      <c r="S1474" s="21">
        <v>17242499</v>
      </c>
      <c r="T1474" s="21">
        <v>17242499</v>
      </c>
      <c r="U1474" s="21">
        <f t="shared" si="2211"/>
        <v>856671000</v>
      </c>
      <c r="V1474" s="22">
        <f t="shared" si="2212"/>
        <v>3990000</v>
      </c>
      <c r="W1474" s="21">
        <f t="shared" si="2213"/>
        <v>668747536</v>
      </c>
      <c r="X1474" s="127">
        <f t="shared" si="2214"/>
        <v>0.44353252251242309</v>
      </c>
    </row>
    <row r="1475" spans="1:24" ht="30" customHeight="1" x14ac:dyDescent="0.2">
      <c r="A1475" s="61" t="s">
        <v>1497</v>
      </c>
      <c r="B1475" s="62" t="s">
        <v>1498</v>
      </c>
      <c r="C1475" s="62" t="s">
        <v>305</v>
      </c>
      <c r="D1475" s="21">
        <v>50000000</v>
      </c>
      <c r="E1475" s="21">
        <v>0</v>
      </c>
      <c r="F1475" s="21">
        <v>0</v>
      </c>
      <c r="G1475" s="21">
        <v>0</v>
      </c>
      <c r="H1475" s="21">
        <v>0</v>
      </c>
      <c r="I1475" s="21">
        <v>0</v>
      </c>
      <c r="J1475" s="21">
        <v>50000000</v>
      </c>
      <c r="K1475" s="21">
        <v>0</v>
      </c>
      <c r="L1475" s="21">
        <v>0</v>
      </c>
      <c r="M1475" s="21">
        <v>50000000</v>
      </c>
      <c r="N1475" s="21">
        <v>0</v>
      </c>
      <c r="O1475" s="21">
        <v>0</v>
      </c>
      <c r="P1475" s="21">
        <v>50000000</v>
      </c>
      <c r="Q1475" s="76">
        <f t="shared" si="2210"/>
        <v>0</v>
      </c>
      <c r="R1475" s="21">
        <v>0</v>
      </c>
      <c r="S1475" s="21">
        <v>0</v>
      </c>
      <c r="T1475" s="21">
        <v>0</v>
      </c>
      <c r="U1475" s="21">
        <f t="shared" si="2211"/>
        <v>0</v>
      </c>
      <c r="V1475" s="22">
        <f t="shared" si="2212"/>
        <v>0</v>
      </c>
      <c r="W1475" s="21">
        <f t="shared" si="2213"/>
        <v>50000000</v>
      </c>
      <c r="X1475" s="127">
        <f t="shared" si="2214"/>
        <v>1</v>
      </c>
    </row>
    <row r="1476" spans="1:24" ht="30" customHeight="1" x14ac:dyDescent="0.2">
      <c r="A1476" s="61" t="s">
        <v>1499</v>
      </c>
      <c r="B1476" s="62" t="s">
        <v>1500</v>
      </c>
      <c r="C1476" s="62" t="s">
        <v>350</v>
      </c>
      <c r="D1476" s="21">
        <v>735317000</v>
      </c>
      <c r="E1476" s="21">
        <v>0</v>
      </c>
      <c r="F1476" s="21">
        <v>0</v>
      </c>
      <c r="G1476" s="21">
        <v>218000000</v>
      </c>
      <c r="H1476" s="21">
        <v>0</v>
      </c>
      <c r="I1476" s="21">
        <f>E1476-F1476+G1476-H1476</f>
        <v>218000000</v>
      </c>
      <c r="J1476" s="21">
        <f>D1476+I1476</f>
        <v>953317000</v>
      </c>
      <c r="K1476" s="21">
        <v>0</v>
      </c>
      <c r="L1476" s="21">
        <v>0</v>
      </c>
      <c r="M1476" s="21">
        <v>554874000</v>
      </c>
      <c r="N1476" s="21">
        <v>0</v>
      </c>
      <c r="O1476" s="21">
        <v>0</v>
      </c>
      <c r="P1476" s="21">
        <v>554874000</v>
      </c>
      <c r="Q1476" s="76">
        <f t="shared" si="2210"/>
        <v>29973365</v>
      </c>
      <c r="R1476" s="21">
        <v>412000</v>
      </c>
      <c r="S1476" s="21">
        <v>29561365</v>
      </c>
      <c r="T1476" s="21">
        <v>29561365</v>
      </c>
      <c r="U1476" s="21">
        <f t="shared" si="2211"/>
        <v>398443000</v>
      </c>
      <c r="V1476" s="22">
        <f t="shared" si="2212"/>
        <v>0</v>
      </c>
      <c r="W1476" s="21">
        <f t="shared" si="2213"/>
        <v>524900635</v>
      </c>
      <c r="X1476" s="127">
        <f t="shared" si="2214"/>
        <v>0.58204563644621887</v>
      </c>
    </row>
    <row r="1477" spans="1:24" ht="30" customHeight="1" x14ac:dyDescent="0.2">
      <c r="A1477" s="59" t="s">
        <v>272</v>
      </c>
      <c r="B1477" s="60" t="s">
        <v>1501</v>
      </c>
      <c r="C1477" s="54"/>
      <c r="D1477" s="21"/>
      <c r="E1477" s="21"/>
      <c r="F1477" s="21"/>
      <c r="G1477" s="21"/>
      <c r="H1477" s="21"/>
      <c r="I1477" s="21"/>
      <c r="J1477" s="21"/>
      <c r="K1477" s="21"/>
      <c r="L1477" s="21"/>
      <c r="M1477" s="21"/>
      <c r="N1477" s="21"/>
      <c r="O1477" s="21"/>
      <c r="P1477" s="21"/>
      <c r="Q1477" s="21"/>
      <c r="R1477" s="21"/>
      <c r="S1477" s="21"/>
      <c r="T1477" s="21"/>
      <c r="U1477" s="21"/>
      <c r="V1477" s="21"/>
      <c r="W1477" s="21"/>
      <c r="X1477" s="21"/>
    </row>
    <row r="1478" spans="1:24" ht="40.5" customHeight="1" x14ac:dyDescent="0.2">
      <c r="A1478" s="61" t="s">
        <v>1502</v>
      </c>
      <c r="B1478" s="62" t="s">
        <v>1503</v>
      </c>
      <c r="C1478" s="62" t="s">
        <v>349</v>
      </c>
      <c r="D1478" s="21">
        <v>432621000</v>
      </c>
      <c r="E1478" s="21">
        <v>0</v>
      </c>
      <c r="F1478" s="21">
        <v>0</v>
      </c>
      <c r="G1478" s="21">
        <v>0</v>
      </c>
      <c r="H1478" s="21">
        <v>0</v>
      </c>
      <c r="I1478" s="21">
        <v>0</v>
      </c>
      <c r="J1478" s="21">
        <v>432621000</v>
      </c>
      <c r="K1478" s="21">
        <v>0</v>
      </c>
      <c r="L1478" s="21">
        <v>0</v>
      </c>
      <c r="M1478" s="21">
        <v>50646000</v>
      </c>
      <c r="N1478" s="21">
        <v>0</v>
      </c>
      <c r="O1478" s="21">
        <v>0</v>
      </c>
      <c r="P1478" s="21">
        <v>50646000</v>
      </c>
      <c r="Q1478" s="76">
        <f t="shared" ref="Q1478" si="2215">R1478+T1478</f>
        <v>0</v>
      </c>
      <c r="R1478" s="21">
        <v>0</v>
      </c>
      <c r="S1478" s="21">
        <v>0</v>
      </c>
      <c r="T1478" s="21">
        <v>0</v>
      </c>
      <c r="U1478" s="21">
        <f t="shared" ref="U1478" si="2216">J1478-M1478</f>
        <v>381975000</v>
      </c>
      <c r="V1478" s="22">
        <f t="shared" ref="V1478" si="2217">M1478-P1478</f>
        <v>0</v>
      </c>
      <c r="W1478" s="21">
        <f t="shared" ref="W1478" si="2218">P1478-Q1478</f>
        <v>50646000</v>
      </c>
      <c r="X1478" s="127">
        <f t="shared" ref="X1478" si="2219">P1478/J1478</f>
        <v>0.11706782611107644</v>
      </c>
    </row>
    <row r="1479" spans="1:24" ht="30" customHeight="1" x14ac:dyDescent="0.2">
      <c r="A1479" s="59" t="s">
        <v>272</v>
      </c>
      <c r="B1479" s="60" t="s">
        <v>1504</v>
      </c>
      <c r="C1479" s="54"/>
      <c r="D1479" s="21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  <c r="R1479" s="21"/>
      <c r="S1479" s="21"/>
      <c r="T1479" s="21"/>
      <c r="U1479" s="21"/>
      <c r="V1479" s="21"/>
      <c r="W1479" s="21"/>
      <c r="X1479" s="117"/>
    </row>
    <row r="1480" spans="1:24" ht="30" customHeight="1" x14ac:dyDescent="0.2">
      <c r="A1480" s="61" t="s">
        <v>1505</v>
      </c>
      <c r="B1480" s="62" t="s">
        <v>1506</v>
      </c>
      <c r="C1480" s="62" t="s">
        <v>349</v>
      </c>
      <c r="D1480" s="21">
        <v>556983000</v>
      </c>
      <c r="E1480" s="21">
        <v>0</v>
      </c>
      <c r="F1480" s="21">
        <v>0</v>
      </c>
      <c r="G1480" s="21">
        <v>0</v>
      </c>
      <c r="H1480" s="21">
        <v>0</v>
      </c>
      <c r="I1480" s="21">
        <v>0</v>
      </c>
      <c r="J1480" s="21">
        <v>556983000</v>
      </c>
      <c r="K1480" s="21">
        <v>0</v>
      </c>
      <c r="L1480" s="21">
        <v>0</v>
      </c>
      <c r="M1480" s="21">
        <v>46968000</v>
      </c>
      <c r="N1480" s="21">
        <v>0</v>
      </c>
      <c r="O1480" s="21">
        <v>0</v>
      </c>
      <c r="P1480" s="21">
        <v>46968000</v>
      </c>
      <c r="Q1480" s="76">
        <f t="shared" ref="Q1480" si="2220">R1480+T1480</f>
        <v>0</v>
      </c>
      <c r="R1480" s="21">
        <v>0</v>
      </c>
      <c r="S1480" s="21">
        <v>0</v>
      </c>
      <c r="T1480" s="21">
        <v>0</v>
      </c>
      <c r="U1480" s="21">
        <f t="shared" ref="U1480" si="2221">J1480-M1480</f>
        <v>510015000</v>
      </c>
      <c r="V1480" s="22">
        <f t="shared" ref="V1480" si="2222">M1480-P1480</f>
        <v>0</v>
      </c>
      <c r="W1480" s="21">
        <f t="shared" ref="W1480" si="2223">P1480-Q1480</f>
        <v>46968000</v>
      </c>
      <c r="X1480" s="127">
        <f t="shared" ref="X1480" si="2224">P1480/J1480</f>
        <v>8.4325733460446722E-2</v>
      </c>
    </row>
    <row r="1481" spans="1:24" ht="35.25" customHeight="1" x14ac:dyDescent="0.2">
      <c r="A1481" s="59" t="s">
        <v>272</v>
      </c>
      <c r="B1481" s="60" t="s">
        <v>1507</v>
      </c>
      <c r="C1481" s="54"/>
      <c r="D1481" s="21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  <c r="R1481" s="21"/>
      <c r="S1481" s="21"/>
      <c r="T1481" s="21"/>
      <c r="U1481" s="21"/>
      <c r="V1481" s="21"/>
      <c r="W1481" s="21"/>
      <c r="X1481" s="117"/>
    </row>
    <row r="1482" spans="1:24" ht="38.25" customHeight="1" x14ac:dyDescent="0.2">
      <c r="A1482" s="61" t="s">
        <v>1508</v>
      </c>
      <c r="B1482" s="62" t="s">
        <v>1509</v>
      </c>
      <c r="C1482" s="62" t="s">
        <v>349</v>
      </c>
      <c r="D1482" s="21">
        <v>429960000</v>
      </c>
      <c r="E1482" s="21">
        <v>0</v>
      </c>
      <c r="F1482" s="21">
        <v>0</v>
      </c>
      <c r="G1482" s="21">
        <v>0</v>
      </c>
      <c r="H1482" s="21">
        <v>0</v>
      </c>
      <c r="I1482" s="21">
        <v>0</v>
      </c>
      <c r="J1482" s="21">
        <v>429960000</v>
      </c>
      <c r="K1482" s="21">
        <v>0</v>
      </c>
      <c r="L1482" s="21">
        <v>0</v>
      </c>
      <c r="M1482" s="21">
        <v>74160000</v>
      </c>
      <c r="N1482" s="21">
        <v>0</v>
      </c>
      <c r="O1482" s="21">
        <v>0</v>
      </c>
      <c r="P1482" s="21">
        <v>74160000</v>
      </c>
      <c r="Q1482" s="76">
        <f t="shared" ref="Q1482" si="2225">R1482+T1482</f>
        <v>3570666</v>
      </c>
      <c r="R1482" s="21">
        <v>0</v>
      </c>
      <c r="S1482" s="21">
        <v>3570666</v>
      </c>
      <c r="T1482" s="21">
        <v>3570666</v>
      </c>
      <c r="U1482" s="21">
        <f t="shared" ref="U1482" si="2226">J1482-M1482</f>
        <v>355800000</v>
      </c>
      <c r="V1482" s="22">
        <f t="shared" ref="V1482" si="2227">M1482-P1482</f>
        <v>0</v>
      </c>
      <c r="W1482" s="21">
        <f t="shared" ref="W1482" si="2228">P1482-Q1482</f>
        <v>70589334</v>
      </c>
      <c r="X1482" s="127">
        <f t="shared" ref="X1482" si="2229">P1482/J1482</f>
        <v>0.1724811610382361</v>
      </c>
    </row>
    <row r="1483" spans="1:24" ht="35.25" customHeight="1" x14ac:dyDescent="0.2">
      <c r="A1483" s="59" t="s">
        <v>272</v>
      </c>
      <c r="B1483" s="60" t="s">
        <v>1510</v>
      </c>
      <c r="C1483" s="54"/>
      <c r="D1483" s="21"/>
      <c r="E1483" s="21"/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  <c r="Q1483" s="21"/>
      <c r="R1483" s="21"/>
      <c r="S1483" s="21"/>
      <c r="T1483" s="21"/>
      <c r="U1483" s="21"/>
      <c r="V1483" s="21"/>
      <c r="W1483" s="21"/>
      <c r="X1483" s="117"/>
    </row>
    <row r="1484" spans="1:24" ht="35.25" customHeight="1" x14ac:dyDescent="0.2">
      <c r="A1484" s="61" t="s">
        <v>1511</v>
      </c>
      <c r="B1484" s="62" t="s">
        <v>1512</v>
      </c>
      <c r="C1484" s="62" t="s">
        <v>349</v>
      </c>
      <c r="D1484" s="21">
        <v>72512000</v>
      </c>
      <c r="E1484" s="21">
        <v>0</v>
      </c>
      <c r="F1484" s="21">
        <v>0</v>
      </c>
      <c r="G1484" s="21">
        <v>0</v>
      </c>
      <c r="H1484" s="21">
        <v>0</v>
      </c>
      <c r="I1484" s="21">
        <v>0</v>
      </c>
      <c r="J1484" s="21">
        <v>72512000</v>
      </c>
      <c r="K1484" s="21">
        <v>0</v>
      </c>
      <c r="L1484" s="21">
        <v>0</v>
      </c>
      <c r="M1484" s="21">
        <v>39552000</v>
      </c>
      <c r="N1484" s="21">
        <v>0</v>
      </c>
      <c r="O1484" s="21">
        <v>0</v>
      </c>
      <c r="P1484" s="21">
        <v>39552000</v>
      </c>
      <c r="Q1484" s="76">
        <f t="shared" ref="Q1484" si="2230">R1484+T1484</f>
        <v>0</v>
      </c>
      <c r="R1484" s="21">
        <v>0</v>
      </c>
      <c r="S1484" s="21">
        <v>0</v>
      </c>
      <c r="T1484" s="21">
        <v>0</v>
      </c>
      <c r="U1484" s="21">
        <f t="shared" ref="U1484" si="2231">J1484-M1484</f>
        <v>32960000</v>
      </c>
      <c r="V1484" s="22">
        <f t="shared" ref="V1484" si="2232">M1484-P1484</f>
        <v>0</v>
      </c>
      <c r="W1484" s="21">
        <f t="shared" ref="W1484" si="2233">P1484-Q1484</f>
        <v>39552000</v>
      </c>
      <c r="X1484" s="127">
        <f t="shared" ref="X1484" si="2234">P1484/J1484</f>
        <v>0.54545454545454541</v>
      </c>
    </row>
    <row r="1485" spans="1:24" ht="39" customHeight="1" x14ac:dyDescent="0.2">
      <c r="A1485" s="59" t="s">
        <v>272</v>
      </c>
      <c r="B1485" s="60" t="s">
        <v>1513</v>
      </c>
      <c r="C1485" s="54"/>
      <c r="D1485" s="21"/>
      <c r="E1485" s="21"/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  <c r="Q1485" s="21"/>
      <c r="R1485" s="21"/>
      <c r="S1485" s="21"/>
      <c r="T1485" s="21"/>
      <c r="U1485" s="21"/>
      <c r="V1485" s="21"/>
      <c r="W1485" s="21"/>
      <c r="X1485" s="117"/>
    </row>
    <row r="1486" spans="1:24" ht="42.75" customHeight="1" x14ac:dyDescent="0.2">
      <c r="A1486" s="61" t="s">
        <v>1514</v>
      </c>
      <c r="B1486" s="62" t="s">
        <v>1515</v>
      </c>
      <c r="C1486" s="62" t="s">
        <v>48</v>
      </c>
      <c r="D1486" s="21">
        <v>186076667</v>
      </c>
      <c r="E1486" s="21">
        <v>0</v>
      </c>
      <c r="F1486" s="21">
        <v>0</v>
      </c>
      <c r="G1486" s="21">
        <v>0</v>
      </c>
      <c r="H1486" s="21">
        <v>0</v>
      </c>
      <c r="I1486" s="21">
        <v>0</v>
      </c>
      <c r="J1486" s="21">
        <v>186076667</v>
      </c>
      <c r="K1486" s="21">
        <v>0</v>
      </c>
      <c r="L1486" s="21">
        <v>0</v>
      </c>
      <c r="M1486" s="21">
        <v>185458667</v>
      </c>
      <c r="N1486" s="21">
        <v>0</v>
      </c>
      <c r="O1486" s="21">
        <v>0</v>
      </c>
      <c r="P1486" s="21">
        <v>185458667</v>
      </c>
      <c r="Q1486" s="76">
        <f t="shared" ref="Q1486:Q1487" si="2235">R1486+T1486</f>
        <v>13012336</v>
      </c>
      <c r="R1486" s="21">
        <v>913267</v>
      </c>
      <c r="S1486" s="21">
        <v>12099069</v>
      </c>
      <c r="T1486" s="21">
        <v>12099069</v>
      </c>
      <c r="U1486" s="21">
        <f t="shared" ref="U1486:U1487" si="2236">J1486-M1486</f>
        <v>618000</v>
      </c>
      <c r="V1486" s="22">
        <f t="shared" ref="V1486:V1487" si="2237">M1486-P1486</f>
        <v>0</v>
      </c>
      <c r="W1486" s="21">
        <f t="shared" ref="W1486:W1487" si="2238">P1486-Q1486</f>
        <v>172446331</v>
      </c>
      <c r="X1486" s="127">
        <f t="shared" ref="X1486:X1487" si="2239">P1486/J1486</f>
        <v>0.99667878831901047</v>
      </c>
    </row>
    <row r="1487" spans="1:24" ht="40.5" customHeight="1" x14ac:dyDescent="0.2">
      <c r="A1487" s="61" t="s">
        <v>1516</v>
      </c>
      <c r="B1487" s="62" t="s">
        <v>1517</v>
      </c>
      <c r="C1487" s="62" t="s">
        <v>349</v>
      </c>
      <c r="D1487" s="21">
        <v>319928815</v>
      </c>
      <c r="E1487" s="21">
        <v>0</v>
      </c>
      <c r="F1487" s="21">
        <v>0</v>
      </c>
      <c r="G1487" s="21">
        <v>0</v>
      </c>
      <c r="H1487" s="21">
        <v>0</v>
      </c>
      <c r="I1487" s="21">
        <v>0</v>
      </c>
      <c r="J1487" s="21">
        <v>319928815</v>
      </c>
      <c r="K1487" s="21">
        <v>0</v>
      </c>
      <c r="L1487" s="21">
        <v>0</v>
      </c>
      <c r="M1487" s="21">
        <v>160003333</v>
      </c>
      <c r="N1487" s="21">
        <v>0</v>
      </c>
      <c r="O1487" s="21">
        <v>0</v>
      </c>
      <c r="P1487" s="21">
        <v>160003333</v>
      </c>
      <c r="Q1487" s="76">
        <f t="shared" si="2235"/>
        <v>10320600</v>
      </c>
      <c r="R1487" s="21">
        <v>0</v>
      </c>
      <c r="S1487" s="21">
        <v>10320600</v>
      </c>
      <c r="T1487" s="21">
        <v>10320600</v>
      </c>
      <c r="U1487" s="21">
        <f t="shared" si="2236"/>
        <v>159925482</v>
      </c>
      <c r="V1487" s="22">
        <f t="shared" si="2237"/>
        <v>0</v>
      </c>
      <c r="W1487" s="21">
        <f t="shared" si="2238"/>
        <v>149682733</v>
      </c>
      <c r="X1487" s="127">
        <f t="shared" si="2239"/>
        <v>0.50012166925320556</v>
      </c>
    </row>
    <row r="1488" spans="1:24" ht="30" customHeight="1" x14ac:dyDescent="0.2">
      <c r="A1488" s="59" t="s">
        <v>272</v>
      </c>
      <c r="B1488" s="60" t="s">
        <v>1518</v>
      </c>
      <c r="C1488" s="54"/>
      <c r="D1488" s="21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  <c r="R1488" s="21"/>
      <c r="S1488" s="21"/>
      <c r="T1488" s="21"/>
      <c r="U1488" s="21"/>
      <c r="V1488" s="21"/>
      <c r="W1488" s="21"/>
      <c r="X1488" s="21"/>
    </row>
    <row r="1489" spans="1:24" ht="30" customHeight="1" x14ac:dyDescent="0.2">
      <c r="A1489" s="61" t="s">
        <v>1519</v>
      </c>
      <c r="B1489" s="62" t="s">
        <v>1520</v>
      </c>
      <c r="C1489" s="62" t="s">
        <v>349</v>
      </c>
      <c r="D1489" s="21">
        <v>116305000</v>
      </c>
      <c r="E1489" s="21">
        <v>0</v>
      </c>
      <c r="F1489" s="21">
        <v>0</v>
      </c>
      <c r="G1489" s="21">
        <v>0</v>
      </c>
      <c r="H1489" s="21">
        <v>0</v>
      </c>
      <c r="I1489" s="21">
        <v>0</v>
      </c>
      <c r="J1489" s="21">
        <v>116305000</v>
      </c>
      <c r="K1489" s="21">
        <v>0</v>
      </c>
      <c r="L1489" s="21">
        <v>0</v>
      </c>
      <c r="M1489" s="21">
        <v>52530000</v>
      </c>
      <c r="N1489" s="21">
        <v>0</v>
      </c>
      <c r="O1489" s="21">
        <v>0</v>
      </c>
      <c r="P1489" s="21">
        <v>52530000</v>
      </c>
      <c r="Q1489" s="76">
        <f t="shared" ref="Q1489" si="2240">R1489+T1489</f>
        <v>2437667</v>
      </c>
      <c r="R1489" s="21">
        <v>717567</v>
      </c>
      <c r="S1489" s="21">
        <v>1720100</v>
      </c>
      <c r="T1489" s="21">
        <v>1720100</v>
      </c>
      <c r="U1489" s="21">
        <f t="shared" ref="U1489" si="2241">J1489-M1489</f>
        <v>63775000</v>
      </c>
      <c r="V1489" s="22">
        <f t="shared" ref="V1489" si="2242">M1489-P1489</f>
        <v>0</v>
      </c>
      <c r="W1489" s="21">
        <f t="shared" ref="W1489" si="2243">P1489-Q1489</f>
        <v>50092333</v>
      </c>
      <c r="X1489" s="127">
        <f t="shared" ref="X1489" si="2244">P1489/J1489</f>
        <v>0.45165728042646491</v>
      </c>
    </row>
    <row r="1490" spans="1:24" ht="40.5" customHeight="1" x14ac:dyDescent="0.2">
      <c r="A1490" s="59" t="s">
        <v>272</v>
      </c>
      <c r="B1490" s="60" t="s">
        <v>1521</v>
      </c>
      <c r="C1490" s="54"/>
      <c r="D1490" s="21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  <c r="Q1490" s="21"/>
      <c r="R1490" s="21"/>
      <c r="S1490" s="21"/>
      <c r="T1490" s="21"/>
      <c r="U1490" s="21"/>
      <c r="V1490" s="21"/>
      <c r="W1490" s="21"/>
      <c r="X1490" s="21"/>
    </row>
    <row r="1491" spans="1:24" ht="48" customHeight="1" x14ac:dyDescent="0.2">
      <c r="A1491" s="61" t="s">
        <v>1522</v>
      </c>
      <c r="B1491" s="62" t="s">
        <v>1523</v>
      </c>
      <c r="C1491" s="62" t="s">
        <v>349</v>
      </c>
      <c r="D1491" s="21">
        <v>168640000</v>
      </c>
      <c r="E1491" s="21">
        <v>0</v>
      </c>
      <c r="F1491" s="21">
        <v>0</v>
      </c>
      <c r="G1491" s="21">
        <v>0</v>
      </c>
      <c r="H1491" s="21">
        <v>0</v>
      </c>
      <c r="I1491" s="21">
        <v>0</v>
      </c>
      <c r="J1491" s="21">
        <v>168640000</v>
      </c>
      <c r="K1491" s="21">
        <v>0</v>
      </c>
      <c r="L1491" s="21">
        <v>0</v>
      </c>
      <c r="M1491" s="21">
        <v>49440000</v>
      </c>
      <c r="N1491" s="21">
        <v>0</v>
      </c>
      <c r="O1491" s="21">
        <v>0</v>
      </c>
      <c r="P1491" s="21">
        <v>49440000</v>
      </c>
      <c r="Q1491" s="76">
        <f t="shared" ref="Q1491" si="2245">R1491+T1491</f>
        <v>1236000</v>
      </c>
      <c r="R1491" s="21">
        <v>0</v>
      </c>
      <c r="S1491" s="21">
        <v>1236000</v>
      </c>
      <c r="T1491" s="21">
        <v>1236000</v>
      </c>
      <c r="U1491" s="21">
        <f t="shared" ref="U1491" si="2246">J1491-M1491</f>
        <v>119200000</v>
      </c>
      <c r="V1491" s="22">
        <f t="shared" ref="V1491" si="2247">M1491-P1491</f>
        <v>0</v>
      </c>
      <c r="W1491" s="21">
        <f t="shared" ref="W1491" si="2248">P1491-Q1491</f>
        <v>48204000</v>
      </c>
      <c r="X1491" s="127">
        <f t="shared" ref="X1491" si="2249">P1491/J1491</f>
        <v>0.29316888045540795</v>
      </c>
    </row>
    <row r="1492" spans="1:24" ht="37.5" customHeight="1" x14ac:dyDescent="0.2">
      <c r="A1492" s="59" t="s">
        <v>272</v>
      </c>
      <c r="B1492" s="60" t="s">
        <v>1524</v>
      </c>
      <c r="C1492" s="54"/>
      <c r="D1492" s="21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  <c r="Q1492" s="21"/>
      <c r="R1492" s="21"/>
      <c r="S1492" s="21"/>
      <c r="T1492" s="21"/>
      <c r="U1492" s="21"/>
      <c r="V1492" s="21"/>
      <c r="W1492" s="21"/>
      <c r="X1492" s="21"/>
    </row>
    <row r="1493" spans="1:24" ht="37.5" customHeight="1" x14ac:dyDescent="0.2">
      <c r="A1493" s="61" t="s">
        <v>1525</v>
      </c>
      <c r="B1493" s="62" t="s">
        <v>1526</v>
      </c>
      <c r="C1493" s="62" t="s">
        <v>48</v>
      </c>
      <c r="D1493" s="21">
        <v>197760000</v>
      </c>
      <c r="E1493" s="21">
        <v>0</v>
      </c>
      <c r="F1493" s="21">
        <v>0</v>
      </c>
      <c r="G1493" s="21">
        <v>0</v>
      </c>
      <c r="H1493" s="21">
        <v>0</v>
      </c>
      <c r="I1493" s="21">
        <v>0</v>
      </c>
      <c r="J1493" s="21">
        <v>197760000</v>
      </c>
      <c r="K1493" s="21">
        <v>0</v>
      </c>
      <c r="L1493" s="21">
        <v>0</v>
      </c>
      <c r="M1493" s="21">
        <v>98880000</v>
      </c>
      <c r="N1493" s="21">
        <v>0</v>
      </c>
      <c r="O1493" s="21">
        <v>0</v>
      </c>
      <c r="P1493" s="21">
        <v>98880000</v>
      </c>
      <c r="Q1493" s="76">
        <f t="shared" ref="Q1493:Q1494" si="2250">R1493+T1493</f>
        <v>13733332</v>
      </c>
      <c r="R1493" s="21">
        <v>3433333</v>
      </c>
      <c r="S1493" s="21">
        <v>10299999</v>
      </c>
      <c r="T1493" s="21">
        <v>10299999</v>
      </c>
      <c r="U1493" s="21">
        <f t="shared" ref="U1493:U1494" si="2251">J1493-M1493</f>
        <v>98880000</v>
      </c>
      <c r="V1493" s="22">
        <f t="shared" ref="V1493:V1494" si="2252">M1493-P1493</f>
        <v>0</v>
      </c>
      <c r="W1493" s="21">
        <f t="shared" ref="W1493:W1494" si="2253">P1493-Q1493</f>
        <v>85146668</v>
      </c>
      <c r="X1493" s="127">
        <f t="shared" ref="X1493:X1494" si="2254">P1493/J1493</f>
        <v>0.5</v>
      </c>
    </row>
    <row r="1494" spans="1:24" ht="37.5" customHeight="1" x14ac:dyDescent="0.2">
      <c r="A1494" s="61" t="s">
        <v>1527</v>
      </c>
      <c r="B1494" s="62" t="s">
        <v>1528</v>
      </c>
      <c r="C1494" s="62" t="s">
        <v>349</v>
      </c>
      <c r="D1494" s="21">
        <v>95275000</v>
      </c>
      <c r="E1494" s="21">
        <v>0</v>
      </c>
      <c r="F1494" s="21">
        <v>0</v>
      </c>
      <c r="G1494" s="21">
        <v>0</v>
      </c>
      <c r="H1494" s="21">
        <v>0</v>
      </c>
      <c r="I1494" s="21">
        <v>0</v>
      </c>
      <c r="J1494" s="21">
        <v>95275000</v>
      </c>
      <c r="K1494" s="21">
        <v>0</v>
      </c>
      <c r="L1494" s="21">
        <v>0</v>
      </c>
      <c r="M1494" s="21">
        <v>53364300</v>
      </c>
      <c r="N1494" s="21">
        <v>0</v>
      </c>
      <c r="O1494" s="21">
        <v>0</v>
      </c>
      <c r="P1494" s="21">
        <v>53364300</v>
      </c>
      <c r="Q1494" s="76">
        <f t="shared" si="2250"/>
        <v>4939708</v>
      </c>
      <c r="R1494" s="21">
        <v>961333</v>
      </c>
      <c r="S1494" s="21">
        <v>3978375</v>
      </c>
      <c r="T1494" s="21">
        <v>3978375</v>
      </c>
      <c r="U1494" s="21">
        <f t="shared" si="2251"/>
        <v>41910700</v>
      </c>
      <c r="V1494" s="22">
        <f t="shared" si="2252"/>
        <v>0</v>
      </c>
      <c r="W1494" s="21">
        <f t="shared" si="2253"/>
        <v>48424592</v>
      </c>
      <c r="X1494" s="127">
        <f t="shared" si="2254"/>
        <v>0.56010810810810807</v>
      </c>
    </row>
    <row r="1495" spans="1:24" ht="37.5" customHeight="1" x14ac:dyDescent="0.2">
      <c r="A1495" s="59" t="s">
        <v>272</v>
      </c>
      <c r="B1495" s="60" t="s">
        <v>1529</v>
      </c>
      <c r="C1495" s="54"/>
      <c r="D1495" s="21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  <c r="R1495" s="21"/>
      <c r="S1495" s="21"/>
      <c r="T1495" s="21"/>
      <c r="U1495" s="21"/>
      <c r="V1495" s="21"/>
      <c r="W1495" s="21"/>
      <c r="X1495" s="21"/>
    </row>
    <row r="1496" spans="1:24" ht="37.5" customHeight="1" x14ac:dyDescent="0.2">
      <c r="A1496" s="61" t="s">
        <v>1530</v>
      </c>
      <c r="B1496" s="62" t="s">
        <v>1531</v>
      </c>
      <c r="C1496" s="62" t="s">
        <v>245</v>
      </c>
      <c r="D1496" s="21">
        <v>1925602000</v>
      </c>
      <c r="E1496" s="21">
        <v>0</v>
      </c>
      <c r="F1496" s="21">
        <v>0</v>
      </c>
      <c r="G1496" s="21">
        <v>2885155254</v>
      </c>
      <c r="H1496" s="21">
        <v>0</v>
      </c>
      <c r="I1496" s="21">
        <f>E1496-F1496+G1496-H1496</f>
        <v>2885155254</v>
      </c>
      <c r="J1496" s="21">
        <f>D1496+I1496</f>
        <v>4810757254</v>
      </c>
      <c r="K1496" s="21">
        <v>0</v>
      </c>
      <c r="L1496" s="21">
        <v>0</v>
      </c>
      <c r="M1496" s="21">
        <v>1917869163</v>
      </c>
      <c r="N1496" s="21">
        <v>0</v>
      </c>
      <c r="O1496" s="21">
        <v>0</v>
      </c>
      <c r="P1496" s="21">
        <v>1917869163</v>
      </c>
      <c r="Q1496" s="76">
        <f t="shared" ref="Q1496" si="2255">R1496+T1496</f>
        <v>122684090</v>
      </c>
      <c r="R1496" s="21">
        <v>18660933</v>
      </c>
      <c r="S1496" s="21">
        <v>104023157</v>
      </c>
      <c r="T1496" s="21">
        <v>104023157</v>
      </c>
      <c r="U1496" s="21">
        <f t="shared" ref="U1496" si="2256">J1496-M1496</f>
        <v>2892888091</v>
      </c>
      <c r="V1496" s="22">
        <f t="shared" ref="V1496" si="2257">M1496-P1496</f>
        <v>0</v>
      </c>
      <c r="W1496" s="21">
        <f t="shared" ref="W1496" si="2258">P1496-Q1496</f>
        <v>1795185073</v>
      </c>
      <c r="X1496" s="127">
        <f t="shared" ref="X1496" si="2259">P1496/J1496</f>
        <v>0.3986626349532289</v>
      </c>
    </row>
    <row r="1497" spans="1:24" ht="36" customHeight="1" x14ac:dyDescent="0.2">
      <c r="A1497" s="59" t="s">
        <v>272</v>
      </c>
      <c r="B1497" s="60" t="s">
        <v>1537</v>
      </c>
      <c r="C1497" s="54"/>
      <c r="D1497" s="21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  <c r="R1497" s="21"/>
      <c r="S1497" s="21"/>
      <c r="T1497" s="21"/>
      <c r="U1497" s="21"/>
      <c r="V1497" s="21"/>
      <c r="W1497" s="21"/>
      <c r="X1497" s="21"/>
    </row>
    <row r="1498" spans="1:24" ht="35.25" customHeight="1" x14ac:dyDescent="0.2">
      <c r="A1498" s="61" t="s">
        <v>1538</v>
      </c>
      <c r="B1498" s="62" t="s">
        <v>1539</v>
      </c>
      <c r="C1498" s="62" t="s">
        <v>349</v>
      </c>
      <c r="D1498" s="21">
        <v>82953028661</v>
      </c>
      <c r="E1498" s="21">
        <v>0</v>
      </c>
      <c r="F1498" s="21">
        <v>0</v>
      </c>
      <c r="G1498" s="21">
        <v>0</v>
      </c>
      <c r="H1498" s="21">
        <v>0</v>
      </c>
      <c r="I1498" s="21">
        <v>0</v>
      </c>
      <c r="J1498" s="21">
        <v>82953028661</v>
      </c>
      <c r="K1498" s="21">
        <v>0</v>
      </c>
      <c r="L1498" s="21">
        <v>0</v>
      </c>
      <c r="M1498" s="21">
        <v>82953028661</v>
      </c>
      <c r="N1498" s="21">
        <v>0</v>
      </c>
      <c r="O1498" s="21">
        <v>6329421513</v>
      </c>
      <c r="P1498" s="21">
        <v>6329421513</v>
      </c>
      <c r="Q1498" s="76">
        <f t="shared" ref="Q1498:Q1501" si="2260">R1498+T1498</f>
        <v>6329421513</v>
      </c>
      <c r="R1498" s="21">
        <v>0</v>
      </c>
      <c r="S1498" s="21">
        <v>6329421513</v>
      </c>
      <c r="T1498" s="21">
        <v>6329421513</v>
      </c>
      <c r="U1498" s="21">
        <f t="shared" ref="U1498:U1501" si="2261">J1498-M1498</f>
        <v>0</v>
      </c>
      <c r="V1498" s="22">
        <f t="shared" ref="V1498:V1501" si="2262">M1498-P1498</f>
        <v>76623607148</v>
      </c>
      <c r="W1498" s="21">
        <f t="shared" ref="W1498:W1501" si="2263">P1498-Q1498</f>
        <v>0</v>
      </c>
      <c r="X1498" s="127">
        <f t="shared" ref="X1498:X1501" si="2264">P1498/J1498</f>
        <v>7.6301270914002794E-2</v>
      </c>
    </row>
    <row r="1499" spans="1:24" ht="35.25" customHeight="1" x14ac:dyDescent="0.2">
      <c r="A1499" s="61" t="s">
        <v>1540</v>
      </c>
      <c r="B1499" s="62" t="s">
        <v>1541</v>
      </c>
      <c r="C1499" s="62" t="s">
        <v>348</v>
      </c>
      <c r="D1499" s="21">
        <v>138973826904</v>
      </c>
      <c r="E1499" s="21">
        <v>0</v>
      </c>
      <c r="F1499" s="21">
        <v>0</v>
      </c>
      <c r="G1499" s="21">
        <v>0</v>
      </c>
      <c r="H1499" s="21">
        <v>0</v>
      </c>
      <c r="I1499" s="21">
        <v>0</v>
      </c>
      <c r="J1499" s="21">
        <v>138973826904</v>
      </c>
      <c r="K1499" s="21">
        <v>0</v>
      </c>
      <c r="L1499" s="21">
        <v>0</v>
      </c>
      <c r="M1499" s="21">
        <v>138973826904</v>
      </c>
      <c r="N1499" s="21">
        <v>0</v>
      </c>
      <c r="O1499" s="21">
        <v>11423898137.76</v>
      </c>
      <c r="P1499" s="21">
        <v>32711655714.43</v>
      </c>
      <c r="Q1499" s="76">
        <f t="shared" si="2260"/>
        <v>32711655714.43</v>
      </c>
      <c r="R1499" s="21">
        <v>0</v>
      </c>
      <c r="S1499" s="21">
        <v>11423898137.76</v>
      </c>
      <c r="T1499" s="21">
        <v>32711655714.43</v>
      </c>
      <c r="U1499" s="21">
        <f t="shared" si="2261"/>
        <v>0</v>
      </c>
      <c r="V1499" s="22">
        <f t="shared" si="2262"/>
        <v>106262171189.57001</v>
      </c>
      <c r="W1499" s="21">
        <f t="shared" si="2263"/>
        <v>0</v>
      </c>
      <c r="X1499" s="127">
        <f t="shared" si="2264"/>
        <v>0.23537997364803431</v>
      </c>
    </row>
    <row r="1500" spans="1:24" ht="35.25" customHeight="1" x14ac:dyDescent="0.2">
      <c r="A1500" s="61" t="s">
        <v>1542</v>
      </c>
      <c r="B1500" s="62" t="s">
        <v>1543</v>
      </c>
      <c r="C1500" s="62" t="s">
        <v>1544</v>
      </c>
      <c r="D1500" s="21">
        <v>16000000000</v>
      </c>
      <c r="E1500" s="21">
        <v>0</v>
      </c>
      <c r="F1500" s="21">
        <v>0</v>
      </c>
      <c r="G1500" s="21">
        <v>0</v>
      </c>
      <c r="H1500" s="21">
        <v>0</v>
      </c>
      <c r="I1500" s="21">
        <v>0</v>
      </c>
      <c r="J1500" s="21">
        <v>16000000000</v>
      </c>
      <c r="K1500" s="21">
        <v>0</v>
      </c>
      <c r="L1500" s="21">
        <v>0</v>
      </c>
      <c r="M1500" s="21">
        <v>16000000000</v>
      </c>
      <c r="N1500" s="21">
        <v>0</v>
      </c>
      <c r="O1500" s="21">
        <v>0</v>
      </c>
      <c r="P1500" s="21">
        <v>0</v>
      </c>
      <c r="Q1500" s="76">
        <f t="shared" si="2260"/>
        <v>0</v>
      </c>
      <c r="R1500" s="21">
        <v>0</v>
      </c>
      <c r="S1500" s="21">
        <v>0</v>
      </c>
      <c r="T1500" s="21">
        <v>0</v>
      </c>
      <c r="U1500" s="21">
        <f t="shared" si="2261"/>
        <v>0</v>
      </c>
      <c r="V1500" s="22">
        <f t="shared" si="2262"/>
        <v>16000000000</v>
      </c>
      <c r="W1500" s="21">
        <f t="shared" si="2263"/>
        <v>0</v>
      </c>
      <c r="X1500" s="127">
        <f t="shared" si="2264"/>
        <v>0</v>
      </c>
    </row>
    <row r="1501" spans="1:24" ht="35.25" customHeight="1" x14ac:dyDescent="0.2">
      <c r="A1501" s="61" t="s">
        <v>1545</v>
      </c>
      <c r="B1501" s="62" t="s">
        <v>1546</v>
      </c>
      <c r="C1501" s="62" t="s">
        <v>350</v>
      </c>
      <c r="D1501" s="21">
        <v>6235045609</v>
      </c>
      <c r="E1501" s="21">
        <v>0</v>
      </c>
      <c r="F1501" s="21">
        <v>0</v>
      </c>
      <c r="G1501" s="21">
        <v>0</v>
      </c>
      <c r="H1501" s="21">
        <v>0</v>
      </c>
      <c r="I1501" s="21">
        <v>0</v>
      </c>
      <c r="J1501" s="21">
        <v>6235045609</v>
      </c>
      <c r="K1501" s="21">
        <v>0</v>
      </c>
      <c r="L1501" s="21">
        <v>0</v>
      </c>
      <c r="M1501" s="21">
        <v>5069163713</v>
      </c>
      <c r="N1501" s="21">
        <v>0</v>
      </c>
      <c r="O1501" s="21">
        <v>3799913574.2800002</v>
      </c>
      <c r="P1501" s="21">
        <v>4101210429.2800002</v>
      </c>
      <c r="Q1501" s="76">
        <f t="shared" si="2260"/>
        <v>4101210429.2800002</v>
      </c>
      <c r="R1501" s="21">
        <v>0</v>
      </c>
      <c r="S1501" s="21">
        <v>3799913574.2800002</v>
      </c>
      <c r="T1501" s="21">
        <v>4101210429.2800002</v>
      </c>
      <c r="U1501" s="21">
        <f t="shared" si="2261"/>
        <v>1165881896</v>
      </c>
      <c r="V1501" s="22">
        <f t="shared" si="2262"/>
        <v>967953283.71999979</v>
      </c>
      <c r="W1501" s="21">
        <f t="shared" si="2263"/>
        <v>0</v>
      </c>
      <c r="X1501" s="127">
        <f t="shared" si="2264"/>
        <v>0.6577675106915164</v>
      </c>
    </row>
    <row r="1502" spans="1:24" ht="35.25" customHeight="1" x14ac:dyDescent="0.2">
      <c r="A1502" s="59" t="s">
        <v>272</v>
      </c>
      <c r="B1502" s="60" t="s">
        <v>1547</v>
      </c>
      <c r="C1502" s="54"/>
      <c r="D1502" s="21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  <c r="R1502" s="21"/>
      <c r="S1502" s="21"/>
      <c r="T1502" s="21"/>
      <c r="U1502" s="21"/>
      <c r="V1502" s="21"/>
      <c r="W1502" s="21"/>
      <c r="X1502" s="21"/>
    </row>
    <row r="1503" spans="1:24" ht="44.25" customHeight="1" x14ac:dyDescent="0.2">
      <c r="A1503" s="61" t="s">
        <v>1548</v>
      </c>
      <c r="B1503" s="62" t="s">
        <v>1549</v>
      </c>
      <c r="C1503" s="62" t="s">
        <v>245</v>
      </c>
      <c r="D1503" s="21">
        <v>4240844651</v>
      </c>
      <c r="E1503" s="21">
        <v>0</v>
      </c>
      <c r="F1503" s="21">
        <v>0</v>
      </c>
      <c r="G1503" s="21">
        <v>0</v>
      </c>
      <c r="H1503" s="21">
        <v>1240884651</v>
      </c>
      <c r="I1503" s="21">
        <f>E1503-F1503+G1503-H1503</f>
        <v>-1240884651</v>
      </c>
      <c r="J1503" s="21">
        <f>D1503+I1503</f>
        <v>2999960000</v>
      </c>
      <c r="K1503" s="21">
        <v>0</v>
      </c>
      <c r="L1503" s="21">
        <v>0</v>
      </c>
      <c r="M1503" s="21">
        <v>0</v>
      </c>
      <c r="N1503" s="21">
        <v>0</v>
      </c>
      <c r="O1503" s="21">
        <v>0</v>
      </c>
      <c r="P1503" s="21">
        <v>0</v>
      </c>
      <c r="Q1503" s="76">
        <f t="shared" ref="Q1503" si="2265">R1503+T1503</f>
        <v>0</v>
      </c>
      <c r="R1503" s="21">
        <v>0</v>
      </c>
      <c r="S1503" s="21">
        <v>0</v>
      </c>
      <c r="T1503" s="21">
        <v>0</v>
      </c>
      <c r="U1503" s="21">
        <f t="shared" ref="U1503" si="2266">J1503-M1503</f>
        <v>2999960000</v>
      </c>
      <c r="V1503" s="22">
        <f t="shared" ref="V1503" si="2267">M1503-P1503</f>
        <v>0</v>
      </c>
      <c r="W1503" s="21">
        <f t="shared" ref="W1503" si="2268">P1503-Q1503</f>
        <v>0</v>
      </c>
      <c r="X1503" s="127">
        <f t="shared" ref="X1503" si="2269">P1503/J1503</f>
        <v>0</v>
      </c>
    </row>
    <row r="1504" spans="1:24" ht="35.25" customHeight="1" x14ac:dyDescent="0.2">
      <c r="A1504" s="59" t="s">
        <v>272</v>
      </c>
      <c r="B1504" s="60" t="s">
        <v>1550</v>
      </c>
      <c r="C1504" s="54"/>
      <c r="D1504" s="21"/>
      <c r="E1504" s="21"/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  <c r="Q1504" s="21"/>
      <c r="R1504" s="21"/>
      <c r="S1504" s="21"/>
      <c r="T1504" s="21"/>
      <c r="U1504" s="21"/>
      <c r="V1504" s="21"/>
      <c r="W1504" s="21"/>
      <c r="X1504" s="117"/>
    </row>
    <row r="1505" spans="1:24" ht="40.5" customHeight="1" x14ac:dyDescent="0.2">
      <c r="A1505" s="61" t="s">
        <v>1551</v>
      </c>
      <c r="B1505" s="62" t="s">
        <v>1552</v>
      </c>
      <c r="C1505" s="62" t="s">
        <v>305</v>
      </c>
      <c r="D1505" s="21">
        <v>20000000</v>
      </c>
      <c r="E1505" s="21">
        <v>0</v>
      </c>
      <c r="F1505" s="21">
        <v>0</v>
      </c>
      <c r="G1505" s="21">
        <v>0</v>
      </c>
      <c r="H1505" s="21">
        <v>0</v>
      </c>
      <c r="I1505" s="21">
        <v>0</v>
      </c>
      <c r="J1505" s="21">
        <v>20000000</v>
      </c>
      <c r="K1505" s="21">
        <v>0</v>
      </c>
      <c r="L1505" s="21">
        <v>0</v>
      </c>
      <c r="M1505" s="21">
        <v>0</v>
      </c>
      <c r="N1505" s="21">
        <v>0</v>
      </c>
      <c r="O1505" s="21">
        <v>0</v>
      </c>
      <c r="P1505" s="21">
        <v>0</v>
      </c>
      <c r="Q1505" s="76">
        <f t="shared" ref="Q1505:Q1506" si="2270">R1505+T1505</f>
        <v>0</v>
      </c>
      <c r="R1505" s="21">
        <v>0</v>
      </c>
      <c r="S1505" s="21">
        <v>0</v>
      </c>
      <c r="T1505" s="21">
        <v>0</v>
      </c>
      <c r="U1505" s="21">
        <f t="shared" ref="U1505:U1506" si="2271">J1505-M1505</f>
        <v>20000000</v>
      </c>
      <c r="V1505" s="22">
        <f t="shared" ref="V1505:V1506" si="2272">M1505-P1505</f>
        <v>0</v>
      </c>
      <c r="W1505" s="21">
        <f t="shared" ref="W1505:W1506" si="2273">P1505-Q1505</f>
        <v>0</v>
      </c>
      <c r="X1505" s="127">
        <f t="shared" ref="X1505:X1506" si="2274">P1505/J1505</f>
        <v>0</v>
      </c>
    </row>
    <row r="1506" spans="1:24" ht="39.75" customHeight="1" x14ac:dyDescent="0.2">
      <c r="A1506" s="61" t="s">
        <v>1553</v>
      </c>
      <c r="B1506" s="62" t="s">
        <v>1554</v>
      </c>
      <c r="C1506" s="62" t="s">
        <v>350</v>
      </c>
      <c r="D1506" s="21">
        <v>30000000</v>
      </c>
      <c r="E1506" s="21">
        <v>0</v>
      </c>
      <c r="F1506" s="21">
        <v>0</v>
      </c>
      <c r="G1506" s="21">
        <v>0</v>
      </c>
      <c r="H1506" s="21">
        <v>0</v>
      </c>
      <c r="I1506" s="21">
        <v>0</v>
      </c>
      <c r="J1506" s="21">
        <v>30000000</v>
      </c>
      <c r="K1506" s="21">
        <v>0</v>
      </c>
      <c r="L1506" s="21">
        <v>0</v>
      </c>
      <c r="M1506" s="21">
        <v>0</v>
      </c>
      <c r="N1506" s="21">
        <v>0</v>
      </c>
      <c r="O1506" s="21">
        <v>0</v>
      </c>
      <c r="P1506" s="21">
        <v>0</v>
      </c>
      <c r="Q1506" s="76">
        <f t="shared" si="2270"/>
        <v>0</v>
      </c>
      <c r="R1506" s="21">
        <v>0</v>
      </c>
      <c r="S1506" s="21">
        <v>0</v>
      </c>
      <c r="T1506" s="21">
        <v>0</v>
      </c>
      <c r="U1506" s="21">
        <f t="shared" si="2271"/>
        <v>30000000</v>
      </c>
      <c r="V1506" s="22">
        <f t="shared" si="2272"/>
        <v>0</v>
      </c>
      <c r="W1506" s="21">
        <f t="shared" si="2273"/>
        <v>0</v>
      </c>
      <c r="X1506" s="127">
        <f t="shared" si="2274"/>
        <v>0</v>
      </c>
    </row>
    <row r="1507" spans="1:24" ht="37.5" customHeight="1" x14ac:dyDescent="0.2">
      <c r="A1507" s="59" t="s">
        <v>272</v>
      </c>
      <c r="B1507" s="60" t="s">
        <v>1555</v>
      </c>
      <c r="C1507" s="54"/>
      <c r="D1507" s="21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  <c r="R1507" s="21"/>
      <c r="S1507" s="21"/>
      <c r="T1507" s="21"/>
      <c r="U1507" s="21"/>
      <c r="V1507" s="21"/>
      <c r="W1507" s="21"/>
      <c r="X1507" s="117"/>
    </row>
    <row r="1508" spans="1:24" ht="39.75" customHeight="1" x14ac:dyDescent="0.2">
      <c r="A1508" s="61" t="s">
        <v>1556</v>
      </c>
      <c r="B1508" s="62" t="s">
        <v>1557</v>
      </c>
      <c r="C1508" s="62" t="s">
        <v>48</v>
      </c>
      <c r="D1508" s="21">
        <v>500000000</v>
      </c>
      <c r="E1508" s="21">
        <v>0</v>
      </c>
      <c r="F1508" s="21">
        <v>0</v>
      </c>
      <c r="G1508" s="21">
        <v>0</v>
      </c>
      <c r="H1508" s="21">
        <v>0</v>
      </c>
      <c r="I1508" s="21">
        <v>0</v>
      </c>
      <c r="J1508" s="21">
        <v>500000000</v>
      </c>
      <c r="K1508" s="21">
        <v>0</v>
      </c>
      <c r="L1508" s="21">
        <v>0</v>
      </c>
      <c r="M1508" s="21">
        <v>499868885</v>
      </c>
      <c r="N1508" s="21">
        <v>0</v>
      </c>
      <c r="O1508" s="21">
        <v>0</v>
      </c>
      <c r="P1508" s="21">
        <v>499868885</v>
      </c>
      <c r="Q1508" s="76">
        <f t="shared" ref="Q1508" si="2275">R1508+T1508</f>
        <v>0</v>
      </c>
      <c r="R1508" s="21">
        <v>0</v>
      </c>
      <c r="S1508" s="21">
        <v>0</v>
      </c>
      <c r="T1508" s="21">
        <v>0</v>
      </c>
      <c r="U1508" s="21">
        <f t="shared" ref="U1508" si="2276">J1508-M1508</f>
        <v>131115</v>
      </c>
      <c r="V1508" s="22">
        <f t="shared" ref="V1508" si="2277">M1508-P1508</f>
        <v>0</v>
      </c>
      <c r="W1508" s="21">
        <f t="shared" ref="W1508" si="2278">P1508-Q1508</f>
        <v>499868885</v>
      </c>
      <c r="X1508" s="127">
        <f t="shared" ref="X1508" si="2279">P1508/J1508</f>
        <v>0.99973776999999997</v>
      </c>
    </row>
    <row r="1509" spans="1:24" ht="50.25" customHeight="1" x14ac:dyDescent="0.2">
      <c r="A1509" s="59" t="s">
        <v>272</v>
      </c>
      <c r="B1509" s="60" t="s">
        <v>1558</v>
      </c>
      <c r="C1509" s="54"/>
      <c r="D1509" s="21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  <c r="R1509" s="21"/>
      <c r="S1509" s="21"/>
      <c r="T1509" s="21"/>
      <c r="U1509" s="21"/>
      <c r="V1509" s="21"/>
      <c r="W1509" s="21"/>
      <c r="X1509" s="21"/>
    </row>
    <row r="1510" spans="1:24" ht="50.25" customHeight="1" x14ac:dyDescent="0.2">
      <c r="A1510" s="61" t="s">
        <v>1559</v>
      </c>
      <c r="B1510" s="62" t="s">
        <v>1560</v>
      </c>
      <c r="C1510" s="62" t="s">
        <v>305</v>
      </c>
      <c r="D1510" s="21">
        <v>6783252</v>
      </c>
      <c r="E1510" s="21">
        <v>0</v>
      </c>
      <c r="F1510" s="21">
        <v>0</v>
      </c>
      <c r="G1510" s="21">
        <v>0</v>
      </c>
      <c r="H1510" s="21">
        <v>0</v>
      </c>
      <c r="I1510" s="21">
        <v>0</v>
      </c>
      <c r="J1510" s="21">
        <v>6783252</v>
      </c>
      <c r="K1510" s="21">
        <v>0</v>
      </c>
      <c r="L1510" s="21">
        <v>0</v>
      </c>
      <c r="M1510" s="21">
        <v>0</v>
      </c>
      <c r="N1510" s="21">
        <v>0</v>
      </c>
      <c r="O1510" s="21">
        <v>0</v>
      </c>
      <c r="P1510" s="21">
        <v>0</v>
      </c>
      <c r="Q1510" s="76">
        <f t="shared" ref="Q1510:Q1514" si="2280">R1510+T1510</f>
        <v>0</v>
      </c>
      <c r="R1510" s="21">
        <v>0</v>
      </c>
      <c r="S1510" s="21">
        <v>0</v>
      </c>
      <c r="T1510" s="21">
        <v>0</v>
      </c>
      <c r="U1510" s="21">
        <f t="shared" ref="U1510:U1514" si="2281">J1510-M1510</f>
        <v>6783252</v>
      </c>
      <c r="V1510" s="22">
        <f t="shared" ref="V1510:V1514" si="2282">M1510-P1510</f>
        <v>0</v>
      </c>
      <c r="W1510" s="21">
        <f t="shared" ref="W1510:W1514" si="2283">P1510-Q1510</f>
        <v>0</v>
      </c>
      <c r="X1510" s="127">
        <f t="shared" ref="X1510:X1514" si="2284">P1510/J1510</f>
        <v>0</v>
      </c>
    </row>
    <row r="1511" spans="1:24" ht="45" customHeight="1" x14ac:dyDescent="0.2">
      <c r="A1511" s="61" t="s">
        <v>1561</v>
      </c>
      <c r="B1511" s="62" t="s">
        <v>1562</v>
      </c>
      <c r="C1511" s="62" t="s">
        <v>305</v>
      </c>
      <c r="D1511" s="21">
        <v>45636438</v>
      </c>
      <c r="E1511" s="21">
        <v>0</v>
      </c>
      <c r="F1511" s="21">
        <v>0</v>
      </c>
      <c r="G1511" s="21">
        <v>0</v>
      </c>
      <c r="H1511" s="21">
        <v>0</v>
      </c>
      <c r="I1511" s="21">
        <v>0</v>
      </c>
      <c r="J1511" s="21">
        <v>45636438</v>
      </c>
      <c r="K1511" s="21">
        <v>0</v>
      </c>
      <c r="L1511" s="21">
        <v>0</v>
      </c>
      <c r="M1511" s="21">
        <v>0</v>
      </c>
      <c r="N1511" s="21">
        <v>0</v>
      </c>
      <c r="O1511" s="21">
        <v>0</v>
      </c>
      <c r="P1511" s="21">
        <v>0</v>
      </c>
      <c r="Q1511" s="76">
        <f t="shared" si="2280"/>
        <v>0</v>
      </c>
      <c r="R1511" s="21">
        <v>0</v>
      </c>
      <c r="S1511" s="21">
        <v>0</v>
      </c>
      <c r="T1511" s="21">
        <v>0</v>
      </c>
      <c r="U1511" s="21">
        <f t="shared" si="2281"/>
        <v>45636438</v>
      </c>
      <c r="V1511" s="22">
        <f t="shared" si="2282"/>
        <v>0</v>
      </c>
      <c r="W1511" s="21">
        <f t="shared" si="2283"/>
        <v>0</v>
      </c>
      <c r="X1511" s="127">
        <f t="shared" si="2284"/>
        <v>0</v>
      </c>
    </row>
    <row r="1512" spans="1:24" ht="44.25" customHeight="1" x14ac:dyDescent="0.2">
      <c r="A1512" s="61" t="s">
        <v>1563</v>
      </c>
      <c r="B1512" s="62" t="s">
        <v>1564</v>
      </c>
      <c r="C1512" s="62" t="s">
        <v>245</v>
      </c>
      <c r="D1512" s="21">
        <v>0</v>
      </c>
      <c r="E1512" s="21">
        <v>0</v>
      </c>
      <c r="F1512" s="21">
        <v>0</v>
      </c>
      <c r="G1512" s="21">
        <v>2440585114</v>
      </c>
      <c r="H1512" s="21">
        <v>0</v>
      </c>
      <c r="I1512" s="21">
        <f>E1512-F1512+G1512-H1512</f>
        <v>2440585114</v>
      </c>
      <c r="J1512" s="21">
        <f>D1512+I1512</f>
        <v>2440585114</v>
      </c>
      <c r="K1512" s="21">
        <v>0</v>
      </c>
      <c r="L1512" s="21">
        <v>0</v>
      </c>
      <c r="M1512" s="21">
        <v>259560000</v>
      </c>
      <c r="N1512" s="21">
        <v>0</v>
      </c>
      <c r="O1512" s="21">
        <v>15450000</v>
      </c>
      <c r="P1512" s="21">
        <v>254430000</v>
      </c>
      <c r="Q1512" s="76">
        <f t="shared" si="2280"/>
        <v>9819332</v>
      </c>
      <c r="R1512" s="21">
        <v>2454833</v>
      </c>
      <c r="S1512" s="21">
        <v>7364499</v>
      </c>
      <c r="T1512" s="21">
        <v>7364499</v>
      </c>
      <c r="U1512" s="21">
        <f t="shared" si="2281"/>
        <v>2181025114</v>
      </c>
      <c r="V1512" s="22">
        <f t="shared" si="2282"/>
        <v>5130000</v>
      </c>
      <c r="W1512" s="21">
        <f t="shared" si="2283"/>
        <v>244610668</v>
      </c>
      <c r="X1512" s="127">
        <f t="shared" si="2284"/>
        <v>0.10424959102655577</v>
      </c>
    </row>
    <row r="1513" spans="1:24" ht="49.5" customHeight="1" x14ac:dyDescent="0.2">
      <c r="A1513" s="61" t="s">
        <v>1565</v>
      </c>
      <c r="B1513" s="62" t="s">
        <v>1566</v>
      </c>
      <c r="C1513" s="62" t="s">
        <v>347</v>
      </c>
      <c r="D1513" s="21">
        <v>2440585114</v>
      </c>
      <c r="E1513" s="21">
        <v>0</v>
      </c>
      <c r="F1513" s="21">
        <v>0</v>
      </c>
      <c r="G1513" s="21">
        <v>0</v>
      </c>
      <c r="H1513" s="21">
        <v>2440585114</v>
      </c>
      <c r="I1513" s="21">
        <f>E1513-F1513+G1513-H1513</f>
        <v>-2440585114</v>
      </c>
      <c r="J1513" s="21">
        <f>D1513+I1513</f>
        <v>0</v>
      </c>
      <c r="K1513" s="21">
        <v>0</v>
      </c>
      <c r="L1513" s="21">
        <v>0</v>
      </c>
      <c r="M1513" s="21">
        <v>0</v>
      </c>
      <c r="N1513" s="21">
        <v>0</v>
      </c>
      <c r="O1513" s="21">
        <v>0</v>
      </c>
      <c r="P1513" s="21">
        <v>0</v>
      </c>
      <c r="Q1513" s="76">
        <f t="shared" si="2280"/>
        <v>0</v>
      </c>
      <c r="R1513" s="21">
        <v>0</v>
      </c>
      <c r="S1513" s="21">
        <v>0</v>
      </c>
      <c r="T1513" s="21">
        <v>0</v>
      </c>
      <c r="U1513" s="21">
        <f t="shared" si="2281"/>
        <v>0</v>
      </c>
      <c r="V1513" s="22">
        <f t="shared" si="2282"/>
        <v>0</v>
      </c>
      <c r="W1513" s="21">
        <f t="shared" si="2283"/>
        <v>0</v>
      </c>
      <c r="X1513" s="127" t="e">
        <f t="shared" si="2284"/>
        <v>#DIV/0!</v>
      </c>
    </row>
    <row r="1514" spans="1:24" ht="48" customHeight="1" x14ac:dyDescent="0.2">
      <c r="A1514" s="61" t="s">
        <v>1567</v>
      </c>
      <c r="B1514" s="62" t="s">
        <v>1568</v>
      </c>
      <c r="C1514" s="62" t="s">
        <v>350</v>
      </c>
      <c r="D1514" s="21">
        <v>90843000</v>
      </c>
      <c r="E1514" s="21">
        <v>0</v>
      </c>
      <c r="F1514" s="21">
        <v>0</v>
      </c>
      <c r="G1514" s="21">
        <v>0</v>
      </c>
      <c r="H1514" s="21">
        <v>40000000</v>
      </c>
      <c r="I1514" s="21">
        <f>E1514-F1514+G1514-H1514</f>
        <v>-40000000</v>
      </c>
      <c r="J1514" s="21">
        <f>D1514+I1514</f>
        <v>50843000</v>
      </c>
      <c r="K1514" s="21">
        <v>0</v>
      </c>
      <c r="L1514" s="21">
        <v>0</v>
      </c>
      <c r="M1514" s="21">
        <v>30000000</v>
      </c>
      <c r="N1514" s="21">
        <v>0</v>
      </c>
      <c r="O1514" s="21">
        <v>0</v>
      </c>
      <c r="P1514" s="21">
        <v>30000000</v>
      </c>
      <c r="Q1514" s="76">
        <f t="shared" si="2280"/>
        <v>0</v>
      </c>
      <c r="R1514" s="21">
        <v>0</v>
      </c>
      <c r="S1514" s="21">
        <v>0</v>
      </c>
      <c r="T1514" s="21">
        <v>0</v>
      </c>
      <c r="U1514" s="21">
        <f t="shared" si="2281"/>
        <v>20843000</v>
      </c>
      <c r="V1514" s="22">
        <f t="shared" si="2282"/>
        <v>0</v>
      </c>
      <c r="W1514" s="21">
        <f t="shared" si="2283"/>
        <v>30000000</v>
      </c>
      <c r="X1514" s="127">
        <f t="shared" si="2284"/>
        <v>0.59005172786814308</v>
      </c>
    </row>
    <row r="1515" spans="1:24" ht="39.75" customHeight="1" x14ac:dyDescent="0.2">
      <c r="A1515" s="59" t="s">
        <v>272</v>
      </c>
      <c r="B1515" s="60" t="s">
        <v>1569</v>
      </c>
      <c r="C1515" s="54"/>
      <c r="D1515" s="21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  <c r="Q1515" s="21"/>
      <c r="R1515" s="21"/>
      <c r="S1515" s="21"/>
      <c r="T1515" s="21"/>
      <c r="U1515" s="21"/>
      <c r="V1515" s="21"/>
      <c r="W1515" s="21"/>
      <c r="X1515" s="21"/>
    </row>
    <row r="1516" spans="1:24" ht="44.25" customHeight="1" x14ac:dyDescent="0.2">
      <c r="A1516" s="61" t="s">
        <v>1570</v>
      </c>
      <c r="B1516" s="62" t="s">
        <v>1571</v>
      </c>
      <c r="C1516" s="62" t="s">
        <v>350</v>
      </c>
      <c r="D1516" s="21">
        <v>600000000</v>
      </c>
      <c r="E1516" s="21">
        <v>0</v>
      </c>
      <c r="F1516" s="21">
        <v>0</v>
      </c>
      <c r="G1516" s="21">
        <v>0</v>
      </c>
      <c r="H1516" s="21">
        <v>0</v>
      </c>
      <c r="I1516" s="21">
        <v>0</v>
      </c>
      <c r="J1516" s="21">
        <v>600000000</v>
      </c>
      <c r="K1516" s="21">
        <v>0</v>
      </c>
      <c r="L1516" s="21">
        <v>0</v>
      </c>
      <c r="M1516" s="21">
        <v>0</v>
      </c>
      <c r="N1516" s="21">
        <v>0</v>
      </c>
      <c r="O1516" s="21">
        <v>0</v>
      </c>
      <c r="P1516" s="21">
        <v>0</v>
      </c>
      <c r="Q1516" s="76">
        <f t="shared" ref="Q1516" si="2285">R1516+T1516</f>
        <v>0</v>
      </c>
      <c r="R1516" s="21">
        <v>0</v>
      </c>
      <c r="S1516" s="21">
        <v>0</v>
      </c>
      <c r="T1516" s="21">
        <v>0</v>
      </c>
      <c r="U1516" s="21">
        <f t="shared" ref="U1516" si="2286">J1516-M1516</f>
        <v>600000000</v>
      </c>
      <c r="V1516" s="22">
        <f t="shared" ref="V1516" si="2287">M1516-P1516</f>
        <v>0</v>
      </c>
      <c r="W1516" s="21">
        <f t="shared" ref="W1516" si="2288">P1516-Q1516</f>
        <v>0</v>
      </c>
      <c r="X1516" s="127">
        <f t="shared" ref="X1516" si="2289">P1516/J1516</f>
        <v>0</v>
      </c>
    </row>
    <row r="1517" spans="1:24" ht="15" customHeight="1" x14ac:dyDescent="0.2">
      <c r="A1517" s="100"/>
      <c r="B1517" s="109" t="s">
        <v>1681</v>
      </c>
      <c r="C1517" s="102" t="s">
        <v>1572</v>
      </c>
      <c r="D1517" s="103">
        <f t="shared" ref="D1517:W1517" si="2290">SUM(D1446:D1516)</f>
        <v>284753227576</v>
      </c>
      <c r="E1517" s="103">
        <f t="shared" si="2290"/>
        <v>0</v>
      </c>
      <c r="F1517" s="103">
        <f t="shared" si="2290"/>
        <v>0</v>
      </c>
      <c r="G1517" s="103">
        <f t="shared" si="2290"/>
        <v>5583740368</v>
      </c>
      <c r="H1517" s="103">
        <f t="shared" si="2290"/>
        <v>5583740368</v>
      </c>
      <c r="I1517" s="103">
        <f t="shared" si="2290"/>
        <v>0</v>
      </c>
      <c r="J1517" s="103">
        <f t="shared" si="2290"/>
        <v>284753227576</v>
      </c>
      <c r="K1517" s="103">
        <f t="shared" si="2290"/>
        <v>0</v>
      </c>
      <c r="L1517" s="103">
        <f t="shared" si="2290"/>
        <v>20000000</v>
      </c>
      <c r="M1517" s="103">
        <f t="shared" si="2290"/>
        <v>249948083626</v>
      </c>
      <c r="N1517" s="103">
        <f t="shared" si="2290"/>
        <v>0</v>
      </c>
      <c r="O1517" s="103">
        <f t="shared" si="2290"/>
        <v>21597729225.040001</v>
      </c>
      <c r="P1517" s="103">
        <f t="shared" si="2290"/>
        <v>50035568004.709999</v>
      </c>
      <c r="Q1517" s="103">
        <f t="shared" si="2290"/>
        <v>43400941853.709999</v>
      </c>
      <c r="R1517" s="103">
        <f t="shared" si="2290"/>
        <v>33681766</v>
      </c>
      <c r="S1517" s="103">
        <f t="shared" si="2290"/>
        <v>21778205656.040001</v>
      </c>
      <c r="T1517" s="103">
        <f>SUM(T1446:T1516)</f>
        <v>43367260087.709999</v>
      </c>
      <c r="U1517" s="103">
        <f t="shared" si="2290"/>
        <v>34805143950</v>
      </c>
      <c r="V1517" s="103">
        <f t="shared" si="2290"/>
        <v>199912515621.29001</v>
      </c>
      <c r="W1517" s="103">
        <f t="shared" si="2290"/>
        <v>6634626151</v>
      </c>
      <c r="X1517" s="115">
        <f>P1517/J1517</f>
        <v>0.1757155430006693</v>
      </c>
    </row>
    <row r="1518" spans="1:24" ht="15" customHeight="1" x14ac:dyDescent="0.2">
      <c r="A1518" s="8"/>
      <c r="B1518" s="9"/>
      <c r="C1518" s="9"/>
      <c r="D1518" s="27"/>
      <c r="E1518" s="27"/>
      <c r="F1518" s="27"/>
      <c r="G1518" s="27"/>
      <c r="H1518" s="27"/>
      <c r="I1518" s="27"/>
      <c r="J1518" s="27"/>
      <c r="K1518" s="27"/>
      <c r="L1518" s="27"/>
      <c r="M1518" s="27"/>
      <c r="N1518" s="27"/>
      <c r="O1518" s="27"/>
      <c r="P1518" s="27"/>
      <c r="Q1518" s="27"/>
      <c r="R1518" s="27"/>
      <c r="S1518" s="27"/>
      <c r="T1518" s="27"/>
      <c r="U1518" s="27"/>
      <c r="V1518" s="27"/>
      <c r="W1518" s="27"/>
      <c r="X1518" s="27"/>
    </row>
    <row r="1519" spans="1:24" ht="15" customHeight="1" x14ac:dyDescent="0.2">
      <c r="A1519" s="8"/>
      <c r="B1519" s="9"/>
      <c r="C1519" s="9"/>
      <c r="D1519" s="27"/>
      <c r="E1519" s="27"/>
      <c r="F1519" s="27"/>
      <c r="G1519" s="27"/>
      <c r="H1519" s="27"/>
      <c r="I1519" s="27"/>
      <c r="J1519" s="27"/>
      <c r="K1519" s="27"/>
      <c r="L1519" s="27"/>
      <c r="M1519" s="27"/>
      <c r="N1519" s="27"/>
      <c r="O1519" s="27"/>
      <c r="P1519" s="27"/>
      <c r="Q1519" s="27"/>
      <c r="R1519" s="27"/>
      <c r="S1519" s="27"/>
      <c r="T1519" s="27"/>
      <c r="U1519" s="27"/>
      <c r="V1519" s="27"/>
      <c r="W1519" s="27"/>
      <c r="X1519" s="27"/>
    </row>
    <row r="1520" spans="1:24" ht="15" customHeight="1" x14ac:dyDescent="0.2">
      <c r="A1520" s="8"/>
      <c r="B1520" s="9"/>
      <c r="C1520" s="9"/>
      <c r="D1520" s="27"/>
      <c r="E1520" s="27"/>
      <c r="F1520" s="27"/>
      <c r="G1520" s="27"/>
      <c r="H1520" s="27"/>
      <c r="I1520" s="27"/>
      <c r="J1520" s="27"/>
      <c r="K1520" s="27"/>
      <c r="L1520" s="27"/>
      <c r="M1520" s="27"/>
      <c r="N1520" s="27"/>
      <c r="O1520" s="27"/>
      <c r="P1520" s="27"/>
      <c r="Q1520" s="27"/>
      <c r="R1520" s="27"/>
      <c r="S1520" s="27"/>
      <c r="T1520" s="27"/>
      <c r="U1520" s="27"/>
      <c r="V1520" s="27"/>
      <c r="W1520" s="27"/>
      <c r="X1520" s="27"/>
    </row>
    <row r="1521" spans="1:24" ht="15" customHeight="1" x14ac:dyDescent="0.2">
      <c r="A1521" s="8"/>
      <c r="B1521" s="9"/>
      <c r="C1521" s="9"/>
      <c r="D1521" s="27"/>
      <c r="E1521" s="27"/>
      <c r="F1521" s="27"/>
      <c r="G1521" s="27"/>
      <c r="H1521" s="27"/>
      <c r="I1521" s="27"/>
      <c r="J1521" s="27"/>
      <c r="K1521" s="27"/>
      <c r="L1521" s="27"/>
      <c r="M1521" s="27"/>
      <c r="N1521" s="27"/>
      <c r="O1521" s="27"/>
      <c r="P1521" s="27"/>
      <c r="Q1521" s="27"/>
      <c r="R1521" s="27"/>
      <c r="S1521" s="27"/>
      <c r="T1521" s="27"/>
      <c r="U1521" s="27"/>
      <c r="V1521" s="27"/>
      <c r="W1521" s="27"/>
      <c r="X1521" s="27"/>
    </row>
    <row r="1522" spans="1:24" ht="15" customHeight="1" thickBot="1" x14ac:dyDescent="0.25">
      <c r="A1522" s="8"/>
      <c r="B1522" s="137"/>
      <c r="C1522" s="9"/>
      <c r="D1522" s="27"/>
      <c r="E1522" s="27"/>
      <c r="F1522" s="27"/>
      <c r="G1522" s="27"/>
      <c r="H1522" s="27"/>
      <c r="I1522" s="27"/>
      <c r="J1522" s="27"/>
      <c r="K1522" s="27"/>
      <c r="L1522" s="27"/>
      <c r="M1522" s="27"/>
      <c r="N1522" s="27"/>
      <c r="O1522" s="27"/>
      <c r="P1522" s="27"/>
      <c r="Q1522" s="27"/>
      <c r="R1522" s="27"/>
      <c r="S1522" s="27"/>
      <c r="T1522" s="27"/>
      <c r="U1522" s="27"/>
      <c r="V1522" s="27"/>
      <c r="W1522" s="27"/>
      <c r="X1522" s="27"/>
    </row>
    <row r="1523" spans="1:24" ht="15" customHeight="1" x14ac:dyDescent="0.2">
      <c r="A1523" s="8"/>
      <c r="B1523" s="112" t="s">
        <v>1704</v>
      </c>
      <c r="C1523" s="9"/>
      <c r="D1523" s="27"/>
      <c r="E1523" s="27"/>
      <c r="F1523" s="27"/>
      <c r="G1523" s="27"/>
      <c r="H1523" s="27"/>
      <c r="I1523" s="27"/>
      <c r="J1523" s="27"/>
      <c r="K1523" s="27"/>
      <c r="L1523" s="27"/>
      <c r="M1523" s="27"/>
      <c r="N1523" s="27"/>
      <c r="O1523" s="27"/>
      <c r="P1523" s="27"/>
      <c r="Q1523" s="27"/>
      <c r="R1523" s="27"/>
      <c r="S1523" s="27"/>
      <c r="T1523" s="27"/>
      <c r="U1523" s="27"/>
      <c r="V1523" s="27"/>
      <c r="W1523" s="27"/>
      <c r="X1523" s="27"/>
    </row>
    <row r="1524" spans="1:24" ht="15" customHeight="1" x14ac:dyDescent="0.2">
      <c r="A1524" s="8"/>
      <c r="B1524" s="112" t="s">
        <v>1705</v>
      </c>
      <c r="C1524" s="9"/>
      <c r="D1524" s="27"/>
      <c r="E1524" s="27"/>
      <c r="F1524" s="27"/>
      <c r="G1524" s="27"/>
      <c r="H1524" s="27"/>
      <c r="I1524" s="27"/>
      <c r="J1524" s="27"/>
      <c r="K1524" s="27"/>
      <c r="L1524" s="27"/>
      <c r="M1524" s="27"/>
      <c r="N1524" s="27"/>
      <c r="O1524" s="27"/>
      <c r="P1524" s="27"/>
      <c r="Q1524" s="27"/>
      <c r="R1524" s="27"/>
      <c r="S1524" s="27"/>
      <c r="T1524" s="27"/>
      <c r="U1524" s="27"/>
      <c r="V1524" s="27"/>
      <c r="W1524" s="27"/>
      <c r="X1524" s="27"/>
    </row>
    <row r="1525" spans="1:24" ht="15" customHeight="1" x14ac:dyDescent="0.2">
      <c r="A1525" s="8"/>
      <c r="B1525" s="112" t="s">
        <v>1706</v>
      </c>
      <c r="C1525" s="9"/>
      <c r="D1525" s="27"/>
      <c r="E1525" s="27"/>
      <c r="F1525" s="27"/>
      <c r="G1525" s="27"/>
      <c r="H1525" s="27"/>
      <c r="I1525" s="27"/>
      <c r="J1525" s="27"/>
      <c r="K1525" s="27"/>
      <c r="L1525" s="27"/>
      <c r="M1525" s="27"/>
      <c r="N1525" s="27"/>
      <c r="O1525" s="27"/>
      <c r="P1525" s="27"/>
      <c r="Q1525" s="27"/>
      <c r="R1525" s="27"/>
      <c r="S1525" s="27"/>
      <c r="T1525" s="27"/>
      <c r="U1525" s="27"/>
      <c r="V1525" s="27"/>
      <c r="W1525" s="27"/>
      <c r="X1525" s="27"/>
    </row>
    <row r="1526" spans="1:24" ht="15" customHeight="1" x14ac:dyDescent="0.2">
      <c r="A1526" s="8"/>
      <c r="B1526" s="9"/>
      <c r="C1526" s="9"/>
      <c r="D1526" s="27"/>
      <c r="E1526" s="27"/>
      <c r="F1526" s="27"/>
      <c r="G1526" s="27"/>
      <c r="H1526" s="27"/>
      <c r="I1526" s="27"/>
      <c r="J1526" s="27"/>
      <c r="K1526" s="27"/>
      <c r="L1526" s="27"/>
      <c r="M1526" s="27"/>
      <c r="N1526" s="27"/>
      <c r="O1526" s="27"/>
      <c r="P1526" s="27"/>
      <c r="Q1526" s="27"/>
      <c r="R1526" s="27"/>
      <c r="S1526" s="27"/>
      <c r="T1526" s="27"/>
      <c r="U1526" s="27"/>
      <c r="V1526" s="27"/>
      <c r="W1526" s="27"/>
      <c r="X1526" s="27"/>
    </row>
    <row r="1527" spans="1:24" ht="15" customHeight="1" x14ac:dyDescent="0.2">
      <c r="A1527" s="8"/>
      <c r="B1527" s="9"/>
      <c r="C1527" s="9"/>
      <c r="D1527" s="27"/>
      <c r="E1527" s="27"/>
      <c r="F1527" s="27"/>
      <c r="G1527" s="27"/>
      <c r="H1527" s="27"/>
      <c r="I1527" s="27"/>
      <c r="J1527" s="27"/>
      <c r="K1527" s="27"/>
      <c r="L1527" s="27"/>
      <c r="M1527" s="27"/>
      <c r="N1527" s="27"/>
      <c r="O1527" s="27"/>
      <c r="P1527" s="27"/>
      <c r="Q1527" s="27"/>
      <c r="R1527" s="27"/>
      <c r="S1527" s="27"/>
      <c r="T1527" s="27"/>
      <c r="U1527" s="27"/>
      <c r="V1527" s="27"/>
      <c r="W1527" s="27"/>
      <c r="X1527" s="27"/>
    </row>
    <row r="1528" spans="1:24" ht="15" customHeight="1" x14ac:dyDescent="0.2">
      <c r="A1528" s="8"/>
      <c r="B1528" s="9"/>
      <c r="C1528" s="9"/>
      <c r="D1528" s="27"/>
      <c r="E1528" s="27"/>
      <c r="F1528" s="27"/>
      <c r="G1528" s="27"/>
      <c r="H1528" s="27"/>
      <c r="I1528" s="27"/>
      <c r="J1528" s="27"/>
      <c r="K1528" s="27"/>
      <c r="L1528" s="27"/>
      <c r="M1528" s="27"/>
      <c r="N1528" s="27"/>
      <c r="O1528" s="27"/>
      <c r="P1528" s="27"/>
      <c r="Q1528" s="27"/>
      <c r="R1528" s="27"/>
      <c r="S1528" s="27"/>
      <c r="T1528" s="27"/>
      <c r="U1528" s="27"/>
      <c r="V1528" s="27"/>
      <c r="W1528" s="27"/>
      <c r="X1528" s="27"/>
    </row>
    <row r="1529" spans="1:24" ht="15" customHeight="1" x14ac:dyDescent="0.2"/>
    <row r="1530" spans="1:24" ht="15" customHeight="1" x14ac:dyDescent="0.2"/>
    <row r="1531" spans="1:24" ht="15" customHeight="1" x14ac:dyDescent="0.2"/>
    <row r="1532" spans="1:24" ht="15" customHeight="1" x14ac:dyDescent="0.2"/>
    <row r="1533" spans="1:24" ht="15" customHeight="1" x14ac:dyDescent="0.2"/>
    <row r="1534" spans="1:24" ht="15" customHeight="1" x14ac:dyDescent="0.2"/>
    <row r="1535" spans="1:24" ht="15" customHeight="1" x14ac:dyDescent="0.2"/>
    <row r="1536" spans="1:24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</sheetData>
  <mergeCells count="15">
    <mergeCell ref="U7:U8"/>
    <mergeCell ref="V7:V8"/>
    <mergeCell ref="W7:W8"/>
    <mergeCell ref="X7:X8"/>
    <mergeCell ref="A7:A9"/>
    <mergeCell ref="B7:B9"/>
    <mergeCell ref="C7:C9"/>
    <mergeCell ref="D7:J7"/>
    <mergeCell ref="R7:T7"/>
    <mergeCell ref="K7:M7"/>
    <mergeCell ref="N7:P7"/>
    <mergeCell ref="E8:E9"/>
    <mergeCell ref="F8:F9"/>
    <mergeCell ref="G8:G9"/>
    <mergeCell ref="H8:H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Ruben Ayala Martinez</cp:lastModifiedBy>
  <cp:lastPrinted>2022-02-17T21:31:22Z</cp:lastPrinted>
  <dcterms:created xsi:type="dcterms:W3CDTF">2021-03-03T20:54:24Z</dcterms:created>
  <dcterms:modified xsi:type="dcterms:W3CDTF">2022-03-14T21:20:51Z</dcterms:modified>
</cp:coreProperties>
</file>