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ÑO 2022\EJECUCIONES 2022\EJECUCIONES PARA PUBLICAR\"/>
    </mc:Choice>
  </mc:AlternateContent>
  <xr:revisionPtr revIDLastSave="0" documentId="13_ncr:1_{35B733DC-A364-4F6B-8DA5-5130A57748B5}" xr6:coauthVersionLast="36" xr6:coauthVersionMax="36" xr10:uidLastSave="{00000000-0000-0000-0000-000000000000}"/>
  <bookViews>
    <workbookView xWindow="0" yWindow="0" windowWidth="28800" windowHeight="11925" xr2:uid="{8EAF97A8-FEE4-4425-B977-FF631018CE74}"/>
  </bookViews>
  <sheets>
    <sheet name="FEBRERO 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0" i="2" l="1"/>
  <c r="W128" i="2" l="1"/>
  <c r="W122" i="2"/>
  <c r="W13" i="2" l="1"/>
  <c r="W12" i="2"/>
  <c r="W188" i="2" l="1"/>
  <c r="T188" i="2"/>
  <c r="S188" i="2"/>
  <c r="R188" i="2"/>
  <c r="Q188" i="2"/>
  <c r="P188" i="2"/>
  <c r="O188" i="2"/>
  <c r="U187" i="2"/>
  <c r="X187" i="2" s="1"/>
  <c r="U186" i="2"/>
  <c r="Y186" i="2" s="1"/>
  <c r="U185" i="2"/>
  <c r="Y185" i="2" s="1"/>
  <c r="X182" i="2"/>
  <c r="U182" i="2"/>
  <c r="Y182" i="2" s="1"/>
  <c r="U180" i="2"/>
  <c r="Y180" i="2" s="1"/>
  <c r="X179" i="2"/>
  <c r="U179" i="2"/>
  <c r="Y179" i="2" s="1"/>
  <c r="U178" i="2"/>
  <c r="Y178" i="2" s="1"/>
  <c r="U175" i="2"/>
  <c r="X175" i="2" s="1"/>
  <c r="U172" i="2"/>
  <c r="X172" i="2" s="1"/>
  <c r="X169" i="2"/>
  <c r="U169" i="2"/>
  <c r="Y169" i="2" s="1"/>
  <c r="U168" i="2"/>
  <c r="Y168" i="2" s="1"/>
  <c r="U167" i="2"/>
  <c r="Y167" i="2" s="1"/>
  <c r="Y166" i="2"/>
  <c r="X166" i="2"/>
  <c r="U166" i="2"/>
  <c r="U164" i="2"/>
  <c r="X164" i="2" s="1"/>
  <c r="U163" i="2"/>
  <c r="Y163" i="2" s="1"/>
  <c r="U162" i="2"/>
  <c r="Y162" i="2" s="1"/>
  <c r="U161" i="2"/>
  <c r="Y161" i="2" s="1"/>
  <c r="U160" i="2"/>
  <c r="Y160" i="2" s="1"/>
  <c r="X158" i="2"/>
  <c r="U157" i="2"/>
  <c r="Y157" i="2" s="1"/>
  <c r="U156" i="2"/>
  <c r="Y156" i="2" s="1"/>
  <c r="U155" i="2"/>
  <c r="Y155" i="2" s="1"/>
  <c r="U154" i="2"/>
  <c r="Y154" i="2" s="1"/>
  <c r="U153" i="2"/>
  <c r="Y152" i="2"/>
  <c r="U152" i="2"/>
  <c r="X152" i="2" s="1"/>
  <c r="U151" i="2"/>
  <c r="Y151" i="2" s="1"/>
  <c r="X150" i="2"/>
  <c r="U150" i="2"/>
  <c r="Y150" i="2" s="1"/>
  <c r="U149" i="2"/>
  <c r="Y149" i="2" s="1"/>
  <c r="U148" i="2"/>
  <c r="Y148" i="2" s="1"/>
  <c r="Y147" i="2"/>
  <c r="X147" i="2"/>
  <c r="U147" i="2"/>
  <c r="U143" i="2"/>
  <c r="X143" i="2" s="1"/>
  <c r="U142" i="2"/>
  <c r="Y142" i="2" s="1"/>
  <c r="U140" i="2"/>
  <c r="X140" i="2" s="1"/>
  <c r="T135" i="2"/>
  <c r="S135" i="2"/>
  <c r="R135" i="2"/>
  <c r="Q135" i="2"/>
  <c r="P135" i="2"/>
  <c r="P136" i="2" s="1"/>
  <c r="O135" i="2"/>
  <c r="X134" i="2"/>
  <c r="U134" i="2"/>
  <c r="Y134" i="2" s="1"/>
  <c r="Y133" i="2"/>
  <c r="X133" i="2"/>
  <c r="U133" i="2"/>
  <c r="U132" i="2"/>
  <c r="Y132" i="2" s="1"/>
  <c r="X128" i="2"/>
  <c r="U128" i="2"/>
  <c r="Y128" i="2" s="1"/>
  <c r="U126" i="2"/>
  <c r="Y126" i="2" s="1"/>
  <c r="U123" i="2"/>
  <c r="Y123" i="2" s="1"/>
  <c r="Y122" i="2"/>
  <c r="U122" i="2"/>
  <c r="X122" i="2" s="1"/>
  <c r="U121" i="2"/>
  <c r="Y121" i="2" s="1"/>
  <c r="U119" i="2"/>
  <c r="X119" i="2" s="1"/>
  <c r="U118" i="2"/>
  <c r="X118" i="2" s="1"/>
  <c r="U115" i="2"/>
  <c r="Y115" i="2" s="1"/>
  <c r="U113" i="2"/>
  <c r="Y113" i="2" s="1"/>
  <c r="U110" i="2"/>
  <c r="X110" i="2" s="1"/>
  <c r="U109" i="2"/>
  <c r="Y109" i="2" s="1"/>
  <c r="U108" i="2"/>
  <c r="Y108" i="2" s="1"/>
  <c r="U106" i="2"/>
  <c r="Y106" i="2" s="1"/>
  <c r="U105" i="2"/>
  <c r="Y105" i="2" s="1"/>
  <c r="U104" i="2"/>
  <c r="Y104" i="2" s="1"/>
  <c r="X102" i="2"/>
  <c r="U102" i="2"/>
  <c r="U101" i="2"/>
  <c r="Y101" i="2" s="1"/>
  <c r="U100" i="2"/>
  <c r="Y100" i="2" s="1"/>
  <c r="U98" i="2"/>
  <c r="Y98" i="2" s="1"/>
  <c r="U97" i="2"/>
  <c r="X97" i="2" s="1"/>
  <c r="U95" i="2"/>
  <c r="X95" i="2" s="1"/>
  <c r="U91" i="2"/>
  <c r="Y91" i="2" s="1"/>
  <c r="U88" i="2"/>
  <c r="X88" i="2" s="1"/>
  <c r="W135" i="2"/>
  <c r="U87" i="2"/>
  <c r="X87" i="2" s="1"/>
  <c r="X86" i="2"/>
  <c r="U86" i="2"/>
  <c r="Y86" i="2" s="1"/>
  <c r="U85" i="2"/>
  <c r="Y85" i="2" s="1"/>
  <c r="U84" i="2"/>
  <c r="X84" i="2" s="1"/>
  <c r="X82" i="2"/>
  <c r="U82" i="2"/>
  <c r="Y82" i="2" s="1"/>
  <c r="U81" i="2"/>
  <c r="Y81" i="2" s="1"/>
  <c r="X80" i="2"/>
  <c r="U80" i="2"/>
  <c r="Y80" i="2" s="1"/>
  <c r="U79" i="2"/>
  <c r="Y79" i="2" s="1"/>
  <c r="X77" i="2"/>
  <c r="U77" i="2"/>
  <c r="U76" i="2"/>
  <c r="Y76" i="2" s="1"/>
  <c r="X73" i="2"/>
  <c r="U72" i="2"/>
  <c r="Y72" i="2" s="1"/>
  <c r="U71" i="2"/>
  <c r="Y71" i="2" s="1"/>
  <c r="Y70" i="2"/>
  <c r="X70" i="2"/>
  <c r="U70" i="2"/>
  <c r="U69" i="2"/>
  <c r="Y69" i="2" s="1"/>
  <c r="Y67" i="2"/>
  <c r="U67" i="2"/>
  <c r="X67" i="2" s="1"/>
  <c r="U65" i="2"/>
  <c r="Y65" i="2" s="1"/>
  <c r="U64" i="2"/>
  <c r="Y64" i="2" s="1"/>
  <c r="U62" i="2"/>
  <c r="Y62" i="2" s="1"/>
  <c r="U61" i="2"/>
  <c r="Y61" i="2" s="1"/>
  <c r="Y59" i="2"/>
  <c r="U59" i="2"/>
  <c r="T54" i="2"/>
  <c r="S54" i="2"/>
  <c r="S136" i="2" s="1"/>
  <c r="R54" i="2"/>
  <c r="Q54" i="2"/>
  <c r="Q136" i="2" s="1"/>
  <c r="P54" i="2"/>
  <c r="O54" i="2"/>
  <c r="U52" i="2"/>
  <c r="Y52" i="2" s="1"/>
  <c r="U51" i="2"/>
  <c r="X50" i="2"/>
  <c r="U50" i="2"/>
  <c r="Y50" i="2" s="1"/>
  <c r="U47" i="2"/>
  <c r="Y47" i="2" s="1"/>
  <c r="U45" i="2"/>
  <c r="X45" i="2" s="1"/>
  <c r="U44" i="2"/>
  <c r="Y44" i="2" s="1"/>
  <c r="X43" i="2"/>
  <c r="U43" i="2"/>
  <c r="Y43" i="2" s="1"/>
  <c r="Y42" i="2"/>
  <c r="U42" i="2"/>
  <c r="X42" i="2" s="1"/>
  <c r="X41" i="2"/>
  <c r="U41" i="2"/>
  <c r="W40" i="2"/>
  <c r="T40" i="2"/>
  <c r="S40" i="2"/>
  <c r="R40" i="2"/>
  <c r="Q40" i="2"/>
  <c r="P40" i="2"/>
  <c r="O40" i="2"/>
  <c r="U39" i="2"/>
  <c r="Y39" i="2" s="1"/>
  <c r="X38" i="2"/>
  <c r="U38" i="2"/>
  <c r="Y38" i="2" s="1"/>
  <c r="X37" i="2"/>
  <c r="Y37" i="2"/>
  <c r="U37" i="2"/>
  <c r="U36" i="2"/>
  <c r="Y36" i="2" s="1"/>
  <c r="U35" i="2"/>
  <c r="U33" i="2" s="1"/>
  <c r="U34" i="2"/>
  <c r="X34" i="2" s="1"/>
  <c r="W33" i="2"/>
  <c r="T33" i="2"/>
  <c r="S33" i="2"/>
  <c r="R33" i="2"/>
  <c r="Q33" i="2"/>
  <c r="P33" i="2"/>
  <c r="O33" i="2"/>
  <c r="U32" i="2"/>
  <c r="X32" i="2" s="1"/>
  <c r="U31" i="2"/>
  <c r="U30" i="2" s="1"/>
  <c r="T30" i="2"/>
  <c r="S30" i="2"/>
  <c r="R30" i="2"/>
  <c r="Q30" i="2"/>
  <c r="P30" i="2"/>
  <c r="O30" i="2"/>
  <c r="U29" i="2"/>
  <c r="Y29" i="2" s="1"/>
  <c r="Y28" i="2"/>
  <c r="U28" i="2"/>
  <c r="X28" i="2" s="1"/>
  <c r="T27" i="2"/>
  <c r="S27" i="2"/>
  <c r="R27" i="2"/>
  <c r="Q27" i="2"/>
  <c r="P27" i="2"/>
  <c r="O27" i="2"/>
  <c r="Y26" i="2"/>
  <c r="U26" i="2"/>
  <c r="X26" i="2" s="1"/>
  <c r="Y25" i="2"/>
  <c r="X25" i="2"/>
  <c r="U25" i="2"/>
  <c r="W24" i="2"/>
  <c r="U24" i="2"/>
  <c r="T24" i="2"/>
  <c r="S24" i="2"/>
  <c r="R24" i="2"/>
  <c r="Q24" i="2"/>
  <c r="Q23" i="2" s="1"/>
  <c r="P24" i="2"/>
  <c r="P23" i="2" s="1"/>
  <c r="O24" i="2"/>
  <c r="O23" i="2" s="1"/>
  <c r="U22" i="2"/>
  <c r="Y22" i="2" s="1"/>
  <c r="U20" i="2"/>
  <c r="Y20" i="2" s="1"/>
  <c r="U19" i="2"/>
  <c r="W18" i="2"/>
  <c r="T18" i="2"/>
  <c r="S18" i="2"/>
  <c r="R18" i="2"/>
  <c r="Q18" i="2"/>
  <c r="P18" i="2"/>
  <c r="O18" i="2"/>
  <c r="U17" i="2"/>
  <c r="Y17" i="2" s="1"/>
  <c r="W54" i="2"/>
  <c r="U16" i="2"/>
  <c r="U15" i="2" s="1"/>
  <c r="T15" i="2"/>
  <c r="S15" i="2"/>
  <c r="S14" i="2" s="1"/>
  <c r="R15" i="2"/>
  <c r="Q15" i="2"/>
  <c r="Q14" i="2" s="1"/>
  <c r="P15" i="2"/>
  <c r="O15" i="2"/>
  <c r="T14" i="2"/>
  <c r="O14" i="2"/>
  <c r="Y13" i="2"/>
  <c r="X13" i="2"/>
  <c r="U13" i="2"/>
  <c r="U12" i="2"/>
  <c r="Y12" i="2" s="1"/>
  <c r="W11" i="2"/>
  <c r="T11" i="2"/>
  <c r="S11" i="2"/>
  <c r="R11" i="2"/>
  <c r="Q11" i="2"/>
  <c r="P11" i="2"/>
  <c r="O11" i="2"/>
  <c r="U40" i="2" l="1"/>
  <c r="Y97" i="2"/>
  <c r="X155" i="2"/>
  <c r="X161" i="2"/>
  <c r="X40" i="2"/>
  <c r="X61" i="2"/>
  <c r="X104" i="2"/>
  <c r="X109" i="2"/>
  <c r="R136" i="2"/>
  <c r="X180" i="2"/>
  <c r="X29" i="2"/>
  <c r="X105" i="2"/>
  <c r="T136" i="2"/>
  <c r="U188" i="2"/>
  <c r="Y188" i="2" s="1"/>
  <c r="X156" i="2"/>
  <c r="X162" i="2"/>
  <c r="S189" i="2"/>
  <c r="P14" i="2"/>
  <c r="U18" i="2"/>
  <c r="U14" i="2" s="1"/>
  <c r="S23" i="2"/>
  <c r="X64" i="2"/>
  <c r="X79" i="2"/>
  <c r="Y84" i="2"/>
  <c r="X101" i="2"/>
  <c r="X148" i="2"/>
  <c r="X167" i="2"/>
  <c r="X178" i="2"/>
  <c r="T189" i="2"/>
  <c r="X24" i="2"/>
  <c r="R23" i="2"/>
  <c r="Y51" i="2"/>
  <c r="X51" i="2"/>
  <c r="U135" i="2"/>
  <c r="X154" i="2"/>
  <c r="Y18" i="2"/>
  <c r="R14" i="2"/>
  <c r="X20" i="2"/>
  <c r="T23" i="2"/>
  <c r="U27" i="2"/>
  <c r="U23" i="2" s="1"/>
  <c r="Y34" i="2"/>
  <c r="X59" i="2"/>
  <c r="X72" i="2"/>
  <c r="Y95" i="2"/>
  <c r="X106" i="2"/>
  <c r="Y118" i="2"/>
  <c r="O136" i="2"/>
  <c r="O189" i="2" s="1"/>
  <c r="X142" i="2"/>
  <c r="X163" i="2"/>
  <c r="Y40" i="2"/>
  <c r="X27" i="2"/>
  <c r="W136" i="2"/>
  <c r="Y135" i="2"/>
  <c r="P189" i="2"/>
  <c r="Y33" i="2"/>
  <c r="Q189" i="2"/>
  <c r="R189" i="2"/>
  <c r="X17" i="2"/>
  <c r="X22" i="2"/>
  <c r="X36" i="2"/>
  <c r="X39" i="2"/>
  <c r="X69" i="2"/>
  <c r="X98" i="2"/>
  <c r="X123" i="2"/>
  <c r="X153" i="2"/>
  <c r="X160" i="2"/>
  <c r="Y87" i="2"/>
  <c r="Y153" i="2"/>
  <c r="X16" i="2"/>
  <c r="Y16" i="2"/>
  <c r="X19" i="2"/>
  <c r="X18" i="2" s="1"/>
  <c r="Y24" i="2"/>
  <c r="X31" i="2"/>
  <c r="X30" i="2" s="1"/>
  <c r="X23" i="2" s="1"/>
  <c r="X35" i="2"/>
  <c r="X33" i="2" s="1"/>
  <c r="Y41" i="2"/>
  <c r="X44" i="2"/>
  <c r="X47" i="2"/>
  <c r="X65" i="2"/>
  <c r="X115" i="2"/>
  <c r="X121" i="2"/>
  <c r="X151" i="2"/>
  <c r="X185" i="2"/>
  <c r="X12" i="2"/>
  <c r="Y19" i="2"/>
  <c r="W27" i="2"/>
  <c r="Y31" i="2"/>
  <c r="Y32" i="2"/>
  <c r="Y35" i="2"/>
  <c r="X52" i="2"/>
  <c r="U54" i="2"/>
  <c r="Y54" i="2" s="1"/>
  <c r="X76" i="2"/>
  <c r="X85" i="2"/>
  <c r="X91" i="2"/>
  <c r="X100" i="2"/>
  <c r="X132" i="2"/>
  <c r="U11" i="2"/>
  <c r="Y11" i="2" s="1"/>
  <c r="W15" i="2"/>
  <c r="X62" i="2"/>
  <c r="X71" i="2"/>
  <c r="X81" i="2"/>
  <c r="X108" i="2"/>
  <c r="X113" i="2"/>
  <c r="X126" i="2"/>
  <c r="X149" i="2"/>
  <c r="X157" i="2"/>
  <c r="X168" i="2"/>
  <c r="W30" i="2"/>
  <c r="Y30" i="2" s="1"/>
  <c r="X186" i="2"/>
  <c r="Y27" i="2" l="1"/>
  <c r="X15" i="2"/>
  <c r="X188" i="2"/>
  <c r="W23" i="2"/>
  <c r="Y23" i="2" s="1"/>
  <c r="U136" i="2"/>
  <c r="U189" i="2" s="1"/>
  <c r="X54" i="2"/>
  <c r="X11" i="2"/>
  <c r="X14" i="2"/>
  <c r="X135" i="2"/>
  <c r="W189" i="2"/>
  <c r="Y15" i="2"/>
  <c r="W14" i="2"/>
  <c r="Y14" i="2" s="1"/>
  <c r="X136" i="2" l="1"/>
  <c r="X189" i="2" s="1"/>
  <c r="Y189" i="2"/>
  <c r="Y1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 Consuelo Santamaria</author>
    <author>Yolanda Baron Pedraza</author>
  </authors>
  <commentList>
    <comment ref="W37" authorId="0" shapeId="0" xr:uid="{7628D259-23FA-4401-918C-97B0A4D52B13}">
      <text>
        <r>
          <rPr>
            <b/>
            <sz val="9"/>
            <color indexed="81"/>
            <rFont val="Tahoma"/>
            <family val="2"/>
          </rPr>
          <t>Eva Consuelo Santamaria:</t>
        </r>
        <r>
          <rPr>
            <sz val="9"/>
            <color indexed="81"/>
            <rFont val="Tahoma"/>
            <family val="2"/>
          </rPr>
          <t xml:space="preserve">
delineacio mas subsuelo</t>
        </r>
      </text>
    </comment>
    <comment ref="N70" authorId="1" shapeId="0" xr:uid="{F8B6B64F-6385-4369-A7B5-A97BD329E95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inclui servicio de sistematizacion y reintegros caja menos
otros ingresos
inclui el recaudo por aproechamieinto del espacio publico
</t>
        </r>
      </text>
    </comment>
    <comment ref="N76" authorId="1" shapeId="0" xr:uid="{3EB44BE7-2633-4539-8C93-F55BEA836D3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son multas varias</t>
        </r>
      </text>
    </comment>
    <comment ref="N86" authorId="1" shapeId="0" xr:uid="{E3A85863-A493-4CDD-A241-C71FD50D5045}">
      <text>
        <r>
          <rPr>
            <b/>
            <sz val="9"/>
            <color indexed="81"/>
            <rFont val="Tahoma"/>
            <family val="2"/>
          </rPr>
          <t>Yolanda Baron Pedraza:
cheques de mora</t>
        </r>
      </text>
    </comment>
    <comment ref="N87" authorId="1" shapeId="0" xr:uid="{708601DB-1B32-44C0-9F9D-01DC0BAF76D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intereses adulto mayor
interes procultura
</t>
        </r>
      </text>
    </comment>
    <comment ref="N100" authorId="1" shapeId="0" xr:uid="{8E74AC57-B1A4-4A0B-946A-792C7D114C1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1906023,208</t>
        </r>
      </text>
    </comment>
    <comment ref="N121" authorId="1" shapeId="0" xr:uid="{05AEB28B-AE28-4BB5-9FF5-B1C7C1E3B77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1906023,292</t>
        </r>
      </text>
    </comment>
    <comment ref="N126" authorId="1" shapeId="0" xr:uid="{CBA125A6-62AC-43B6-9011-790E181C8CE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1906023,279
y 1903011,279</t>
        </r>
      </text>
    </comment>
    <comment ref="N132" authorId="1" shapeId="0" xr:uid="{2B876A3A-2D7F-4ADF-A852-D2DF0C7B44E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coljuegos sin situacion de fondos
1906023-,247</t>
        </r>
      </text>
    </comment>
    <comment ref="N133" authorId="1" shapeId="0" xr:uid="{578E7324-987C-441E-83B6-D89C76240F0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coljuegos con situacion de fondos</t>
        </r>
      </text>
    </comment>
    <comment ref="N134" authorId="1" shapeId="0" xr:uid="{D0232684-ABF5-48BB-A69D-2FD4F700B38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es el de rifas</t>
        </r>
      </text>
    </comment>
    <comment ref="P172" authorId="1" shapeId="0" xr:uid="{2B3FB17A-E001-4D1B-A054-7E19911BEB3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 ENERO 12/2022
</t>
        </r>
      </text>
    </comment>
    <comment ref="N186" authorId="1" shapeId="0" xr:uid="{B986619E-0C77-4708-82E2-1C6AF913F7C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iinclui incapacidades alcaldia
</t>
        </r>
      </text>
    </comment>
    <comment ref="W186" authorId="1" shapeId="0" xr:uid="{4D73251F-8F8B-450C-A61C-0866E5ABE134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febrero reintegro caja de prevision $739,209,303,35</t>
        </r>
      </text>
    </comment>
  </commentList>
</comments>
</file>

<file path=xl/sharedStrings.xml><?xml version="1.0" encoding="utf-8"?>
<sst xmlns="http://schemas.openxmlformats.org/spreadsheetml/2006/main" count="918" uniqueCount="580">
  <si>
    <t>ALCALDIA DE BUCARAMANGA</t>
  </si>
  <si>
    <t>SECRETARIA DE HACIENDA</t>
  </si>
  <si>
    <t>CÓDIGO CGR</t>
  </si>
  <si>
    <t>RECURSO</t>
  </si>
  <si>
    <t>ORIGEN ESPECIFICO</t>
  </si>
  <si>
    <t>DESTINACION</t>
  </si>
  <si>
    <t>SITUACION DE FONDOS</t>
  </si>
  <si>
    <t>NUMERO DE REGISTRO DE RECAUDOS</t>
  </si>
  <si>
    <t>CODIGO ENTIDAD RECIPROCA</t>
  </si>
  <si>
    <t>ACTO ADTVO</t>
  </si>
  <si>
    <t>CUENTA SISTEMA</t>
  </si>
  <si>
    <t>CODIGOS FUT</t>
  </si>
  <si>
    <t>CODIGO CCPET</t>
  </si>
  <si>
    <t>CONCEPTO</t>
  </si>
  <si>
    <t>ADICIONES</t>
  </si>
  <si>
    <t>REDUCCIONES</t>
  </si>
  <si>
    <t>APLAZAMIENTO</t>
  </si>
  <si>
    <t>CREDITOS</t>
  </si>
  <si>
    <t>CONTRACREDITOS</t>
  </si>
  <si>
    <t>RECAUDOS</t>
  </si>
  <si>
    <t>SALDO POR RECAUDAR</t>
  </si>
  <si>
    <t>% EJEC</t>
  </si>
  <si>
    <t>MES</t>
  </si>
  <si>
    <t>ACUMULADO</t>
  </si>
  <si>
    <t>TI</t>
  </si>
  <si>
    <t>INGRESOS TOTALES</t>
  </si>
  <si>
    <t>TI.A</t>
  </si>
  <si>
    <t>1.1</t>
  </si>
  <si>
    <t>INGRESOS CORRIENTES</t>
  </si>
  <si>
    <t>TI.A.1</t>
  </si>
  <si>
    <t>1.1.01</t>
  </si>
  <si>
    <t>TRIBUTARIOS</t>
  </si>
  <si>
    <t>1.1.01.01</t>
  </si>
  <si>
    <t>Impuestos Directos</t>
  </si>
  <si>
    <t>1.1.01.01.014</t>
  </si>
  <si>
    <t>Sobretasa Ambiental- Corporaciones Autonomas Regionales</t>
  </si>
  <si>
    <t>TI.A.1.4.1.2</t>
  </si>
  <si>
    <t>1.1.01.01.014.01</t>
  </si>
  <si>
    <t>Sobretasa Ambiental- Corporaciones Autonomas Regionales Urbano</t>
  </si>
  <si>
    <t>1.1.01.01.014.02</t>
  </si>
  <si>
    <t>Sobretasa Ambiental - Corporaciones Autonomas Regionales Rural</t>
  </si>
  <si>
    <t>TI.A.1.3</t>
  </si>
  <si>
    <t>1.1.01.01.200</t>
  </si>
  <si>
    <t>Impuesto Predial unificado</t>
  </si>
  <si>
    <t>1.1.01.01.200.01</t>
  </si>
  <si>
    <t>Impuresto Predial Unificado Urbano</t>
  </si>
  <si>
    <t xml:space="preserve">1.1.01.01.40 </t>
  </si>
  <si>
    <t>10</t>
  </si>
  <si>
    <t>002</t>
  </si>
  <si>
    <t>001</t>
  </si>
  <si>
    <t>C</t>
  </si>
  <si>
    <t>110000006800100</t>
  </si>
  <si>
    <t>1 1 1 1 003 1</t>
  </si>
  <si>
    <t>TI.A.1.3.1.1</t>
  </si>
  <si>
    <t>1.1.01.01.200.01.01</t>
  </si>
  <si>
    <t>Impuesto Predial Unificado Suelo Urbano vigencia Actual</t>
  </si>
  <si>
    <t>1 1 1 1 003 2</t>
  </si>
  <si>
    <t>TI.A.1.3.2.1</t>
  </si>
  <si>
    <t>1.1.01.01.200.01.02</t>
  </si>
  <si>
    <t>Impuesto Predial Unificado Suelo Urbano Vigencia anterior</t>
  </si>
  <si>
    <t>TI.A.1.3.2</t>
  </si>
  <si>
    <t>1.1.01.01.200.02</t>
  </si>
  <si>
    <t>Impuesto Predial Unificado Rural</t>
  </si>
  <si>
    <t>1 1 1 1 004 1</t>
  </si>
  <si>
    <t>TI.A.1.3.1.2</t>
  </si>
  <si>
    <t>1.1.01.01.200.02.01</t>
  </si>
  <si>
    <t>Impuesto Predial Unificado Suelo Rural  Vigencia Actual</t>
  </si>
  <si>
    <t>1 1 1 1 004 2</t>
  </si>
  <si>
    <t>TI.A.1.3.2.2</t>
  </si>
  <si>
    <t>1.1.01.01.200.02.02</t>
  </si>
  <si>
    <t>Impuesto Predial Unificado SueloR rural Vigencias Anteriores</t>
  </si>
  <si>
    <t>1.1.01.02</t>
  </si>
  <si>
    <t>Impuestos Indirectos</t>
  </si>
  <si>
    <t xml:space="preserve">1.1.01.02.61.01 </t>
  </si>
  <si>
    <t>1 1 1 2 010</t>
  </si>
  <si>
    <t>TI.A.1.26</t>
  </si>
  <si>
    <t>1.1.01.02.109</t>
  </si>
  <si>
    <t>Sobretasa a la Gasolina</t>
  </si>
  <si>
    <t>1.1.01.02.200</t>
  </si>
  <si>
    <t>Impuesto de Industria y Comercio</t>
  </si>
  <si>
    <t>1.1.01.02.200.01</t>
  </si>
  <si>
    <t>Impuesto de industria y comercio - sobre actividades comerciales</t>
  </si>
  <si>
    <t>TI.A.1.5.1</t>
  </si>
  <si>
    <t>1.1.01.02.200.01.01</t>
  </si>
  <si>
    <t>Impuesto de Industria y Comercio sobre actividades comerciales de la vigencia actual</t>
  </si>
  <si>
    <t>TI.A.1.5.2</t>
  </si>
  <si>
    <t>1.1.01.02.200.01.02</t>
  </si>
  <si>
    <t>Impuesto de Industria y Comercio sobre actividades comerciales de la vigencia anterior</t>
  </si>
  <si>
    <t>TI.A.1.5</t>
  </si>
  <si>
    <t>1.1.01.02.200.02</t>
  </si>
  <si>
    <t>Impuesto de industria y comercio - sobre actividades industriales</t>
  </si>
  <si>
    <t xml:space="preserve">1.1.01.02.39 </t>
  </si>
  <si>
    <t>1 1 1 2 003</t>
  </si>
  <si>
    <t>1.1.01.02.200.02.01</t>
  </si>
  <si>
    <t>Impuesto de Industria y Comercio sobre actividades industriales de la vigencia actual</t>
  </si>
  <si>
    <t>1 1 1 2 0031</t>
  </si>
  <si>
    <t>1.1.01.02.200.02.02</t>
  </si>
  <si>
    <t>Impuesto de Industria y Comerciosobre actividades industriales de la vigencia anterior</t>
  </si>
  <si>
    <t>1.1.01.02.200.03</t>
  </si>
  <si>
    <t>Impuesto de industria y comercio - sobre actividades de servicios</t>
  </si>
  <si>
    <t>1.1.01.02.200.03.01</t>
  </si>
  <si>
    <t>Impuesto de industria y comercio - sobre actividades de servicios-Vigencia Actual</t>
  </si>
  <si>
    <t>1.1.01.02.200.03.02</t>
  </si>
  <si>
    <t>Impuesto de industria y comercio - sobre actividades de servicios-Vigencia Anterior</t>
  </si>
  <si>
    <t>TI.A.1.6</t>
  </si>
  <si>
    <t>1.1.01.02.201</t>
  </si>
  <si>
    <t>Impuesto de  Avisos y Tableros</t>
  </si>
  <si>
    <t xml:space="preserve">1.1.01.02.45 </t>
  </si>
  <si>
    <t>1 1 1 2 007</t>
  </si>
  <si>
    <t>TI.A.1.6.1</t>
  </si>
  <si>
    <t>1.1.01.02.201.01</t>
  </si>
  <si>
    <t>Impuesto complementario de avisos y tableros- Vigencia Actual</t>
  </si>
  <si>
    <t>1 1 1 2 0071</t>
  </si>
  <si>
    <t>TI.A.1.6.2</t>
  </si>
  <si>
    <t>1.1.01.02.201.02</t>
  </si>
  <si>
    <t>Impuesto complementario de avisos y tableros Vigencia Anterior</t>
  </si>
  <si>
    <t xml:space="preserve">1.1.01.02.47 </t>
  </si>
  <si>
    <t>018</t>
  </si>
  <si>
    <t>1 1 1 2 015</t>
  </si>
  <si>
    <t>TI.A.1.7</t>
  </si>
  <si>
    <t>1.1.01.02.202</t>
  </si>
  <si>
    <t>Publicidad Exterior Visual</t>
  </si>
  <si>
    <t xml:space="preserve">1.1.01.02.49 </t>
  </si>
  <si>
    <t>1 1 1 2 001</t>
  </si>
  <si>
    <t>TI.A.1.8</t>
  </si>
  <si>
    <t>1.1.01.02.204</t>
  </si>
  <si>
    <t>Impuesto de Delineación</t>
  </si>
  <si>
    <t xml:space="preserve">1.1.01.02.98 </t>
  </si>
  <si>
    <t>072</t>
  </si>
  <si>
    <t>1 1 1 2 008</t>
  </si>
  <si>
    <t>TI.A.1.9</t>
  </si>
  <si>
    <t>1.1.01.02.205</t>
  </si>
  <si>
    <t>Impuesto de Espectáculos Públicos Nacional con Destino al Deporte</t>
  </si>
  <si>
    <t xml:space="preserve">1.1.01.02.57 </t>
  </si>
  <si>
    <t>1 1 1 2 011</t>
  </si>
  <si>
    <t>TI.A.1.23</t>
  </si>
  <si>
    <t>1.1.01.02.209</t>
  </si>
  <si>
    <t>Impuesto al Degüello de Ganado Menor</t>
  </si>
  <si>
    <t>1.1.01.02.211</t>
  </si>
  <si>
    <t>Impuesto de Alumbrado Publico</t>
  </si>
  <si>
    <t xml:space="preserve">1.1.01.02.65 </t>
  </si>
  <si>
    <t>086</t>
  </si>
  <si>
    <t>1 1 1 2 005</t>
  </si>
  <si>
    <t>TI.A.1.29</t>
  </si>
  <si>
    <t>1.1.01.02.211.01</t>
  </si>
  <si>
    <t>Impuesto sobre el servicio de Alumbrado Público Vigencia Actual</t>
  </si>
  <si>
    <t>1 1 1 2 0051</t>
  </si>
  <si>
    <t>1.1.01.02.211.02</t>
  </si>
  <si>
    <t>Impuesto sobre el servicio de Alumbrado Publico Vigencia Anterior</t>
  </si>
  <si>
    <t xml:space="preserve">1.1.01.02.59 </t>
  </si>
  <si>
    <t>005</t>
  </si>
  <si>
    <t>083</t>
  </si>
  <si>
    <t>1 1 1 2 019</t>
  </si>
  <si>
    <t>TI.A.1.25</t>
  </si>
  <si>
    <t>1.1.01.02.212</t>
  </si>
  <si>
    <t>Sobretasa Bomberil</t>
  </si>
  <si>
    <t>1.1.01.02.17</t>
  </si>
  <si>
    <t>099</t>
  </si>
  <si>
    <t>TI.A.1.31</t>
  </si>
  <si>
    <t>1.1.01.02.214</t>
  </si>
  <si>
    <t>Impuesto de Transporte por oleoductos y gasoductos</t>
  </si>
  <si>
    <t>1 1 1 2 002</t>
  </si>
  <si>
    <t>TI.A.1.10</t>
  </si>
  <si>
    <t>1.1.01.02.216</t>
  </si>
  <si>
    <t>Impuesto de Espectáculos Públicos Municipal</t>
  </si>
  <si>
    <t>1.1.01.02.217</t>
  </si>
  <si>
    <t>Sobretasa de solidaridad servicios públicos acueducto, aseo y alcantarillado</t>
  </si>
  <si>
    <t>TI.A.1.35</t>
  </si>
  <si>
    <t>1.1.01.02.217.02</t>
  </si>
  <si>
    <t>Sobretasa de solidaridad de servicios públicos - aseo</t>
  </si>
  <si>
    <t>TI.A.1.28</t>
  </si>
  <si>
    <t>1.1.01.02.300</t>
  </si>
  <si>
    <t>ESTAMPILLAS</t>
  </si>
  <si>
    <t>1.1.01.02.300.01</t>
  </si>
  <si>
    <t>Estampilla para el bienestar del Adulto Mayor</t>
  </si>
  <si>
    <t xml:space="preserve">1.1.01.02.63.11 </t>
  </si>
  <si>
    <t>003</t>
  </si>
  <si>
    <t>028</t>
  </si>
  <si>
    <t>1 1 1 2 013</t>
  </si>
  <si>
    <t>TI.A.1.28.1</t>
  </si>
  <si>
    <t>1.1.01.02.300.01.01</t>
  </si>
  <si>
    <t>Estampilla para el bienestar del Adulto Mayor municipal</t>
  </si>
  <si>
    <t>110000006800000</t>
  </si>
  <si>
    <t>1.1.01.02.300.01.02</t>
  </si>
  <si>
    <t>Estampilla para el bienestar del Adulto Mayor departamental</t>
  </si>
  <si>
    <t xml:space="preserve">1.1.01.02.63.19 </t>
  </si>
  <si>
    <t>048</t>
  </si>
  <si>
    <t>1 1 1 2 020</t>
  </si>
  <si>
    <t>TI.A.1.28.4</t>
  </si>
  <si>
    <t>1.1.01.02.300.55</t>
  </si>
  <si>
    <t>Estampilla Procultura</t>
  </si>
  <si>
    <t>TOTAL INGRESOS TRIBUTARIOS</t>
  </si>
  <si>
    <t>TI.A.2</t>
  </si>
  <si>
    <t>1.1.02</t>
  </si>
  <si>
    <t>NO TRIBUTARIOS</t>
  </si>
  <si>
    <t>1.1.02.01</t>
  </si>
  <si>
    <t>Contribuciones</t>
  </si>
  <si>
    <t>1.1.02.01.003</t>
  </si>
  <si>
    <t>Contribuciones especiales</t>
  </si>
  <si>
    <t>TI.A.2.6.1.3</t>
  </si>
  <si>
    <t>1.1.02.01.003.01</t>
  </si>
  <si>
    <t>Cuota de fiscalización y auditaje</t>
  </si>
  <si>
    <t>1.1.02.01.005</t>
  </si>
  <si>
    <t>Contribuciones diversas</t>
  </si>
  <si>
    <t xml:space="preserve">1.1.02.01.05.01 </t>
  </si>
  <si>
    <t>007</t>
  </si>
  <si>
    <t>039</t>
  </si>
  <si>
    <t>1 1 2 4 001</t>
  </si>
  <si>
    <t>TI.A.2.3.1.1</t>
  </si>
  <si>
    <t>1.1.02.01.005.39</t>
  </si>
  <si>
    <t>Contribución de Valorización</t>
  </si>
  <si>
    <t>TI.A.1.30</t>
  </si>
  <si>
    <t>1.1.02.01.005.59</t>
  </si>
  <si>
    <t>Contribución especial sobre contratos de obras públicas</t>
  </si>
  <si>
    <t>1.1.02.01.005.64</t>
  </si>
  <si>
    <t>Contribución sector eléctrico</t>
  </si>
  <si>
    <t xml:space="preserve">1.1.02.02.01.03.03.01.03.98 </t>
  </si>
  <si>
    <t>015</t>
  </si>
  <si>
    <t>017</t>
  </si>
  <si>
    <t>1 1 2 7 004 1</t>
  </si>
  <si>
    <t>TI.A.2.6.2.3.3</t>
  </si>
  <si>
    <t>1.1.02.01.005.64.01</t>
  </si>
  <si>
    <t>Contribucion sector electrico  generadores de energia convencional</t>
  </si>
  <si>
    <t>TI.A.2.6.2.5.3</t>
  </si>
  <si>
    <t>1.1.02.01.005.65</t>
  </si>
  <si>
    <t>Concurso Económico - Estratificación</t>
  </si>
  <si>
    <t>1.1.02.02</t>
  </si>
  <si>
    <t>Tasas y derechos administrativos</t>
  </si>
  <si>
    <t>TI.A.2.1.3</t>
  </si>
  <si>
    <t>1.1.02.02.087</t>
  </si>
  <si>
    <t>Tasas por el derecho de parqueo sobre las vías públicas</t>
  </si>
  <si>
    <t>TI.A.2.1.9.3</t>
  </si>
  <si>
    <t>1.1.02.02.094</t>
  </si>
  <si>
    <t>Cobros por estacionamiento en espacio público o en lotes de parqueo</t>
  </si>
  <si>
    <t>1 1 2 1 001</t>
  </si>
  <si>
    <t>TI.A.2.1.90</t>
  </si>
  <si>
    <t>Nomenclatura urbana</t>
  </si>
  <si>
    <t>Otros ingresos</t>
  </si>
  <si>
    <t xml:space="preserve">1.1.02.01.01.98 </t>
  </si>
  <si>
    <t>16</t>
  </si>
  <si>
    <t>1 1 2 1 007</t>
  </si>
  <si>
    <t>Compensatorio de los Deberes Urbanísticos para provisión de Espacio Publico</t>
  </si>
  <si>
    <t xml:space="preserve">1.1.02.98.98 </t>
  </si>
  <si>
    <t>019</t>
  </si>
  <si>
    <t>1 1 2 3 0015 4</t>
  </si>
  <si>
    <t>TI.A.2.7.10</t>
  </si>
  <si>
    <t>Fondo para el trabajo y el desarrollo  humano</t>
  </si>
  <si>
    <t>1.1.02.03</t>
  </si>
  <si>
    <t>Multas, sanciones e intereses de mora</t>
  </si>
  <si>
    <t>1.1.02.03.001</t>
  </si>
  <si>
    <t>Multas y sanciones</t>
  </si>
  <si>
    <t>TI.A.2.2.4.5</t>
  </si>
  <si>
    <t>1.1.02.03.001.05</t>
  </si>
  <si>
    <t>Sanciones Administrativa</t>
  </si>
  <si>
    <t>1.1.02.03.001.11</t>
  </si>
  <si>
    <t>Sanciones Tributarias</t>
  </si>
  <si>
    <t xml:space="preserve">1.1.02.01.03.98 </t>
  </si>
  <si>
    <t>006</t>
  </si>
  <si>
    <t>1 1 2 2 002</t>
  </si>
  <si>
    <t>TI.A.2.2.4.2</t>
  </si>
  <si>
    <t>1.1.02.03.001.20</t>
  </si>
  <si>
    <t>Multas establecidas en el código nacional de policía</t>
  </si>
  <si>
    <t>TI.A.2.2.4.2.1</t>
  </si>
  <si>
    <t>1.1.02.03.001.20.01</t>
  </si>
  <si>
    <t>Multas código nacional de policía y convivencia - Multas generales</t>
  </si>
  <si>
    <t>TI.A.2.2.4.2.2</t>
  </si>
  <si>
    <t>1.1.02.03.001.20.02</t>
  </si>
  <si>
    <t>Multas código nacional de policía y convivencia - Multas especiales</t>
  </si>
  <si>
    <t>1.1.02.03.001.20.03</t>
  </si>
  <si>
    <t>15% Multas al código nacional de policía y convivencia</t>
  </si>
  <si>
    <t>TI.A.2.2.4.1</t>
  </si>
  <si>
    <t>1.1.02.03.001.21</t>
  </si>
  <si>
    <t>Multa por incumplimiento en el registro de marcas y herretes</t>
  </si>
  <si>
    <t>1.1.02.03.002</t>
  </si>
  <si>
    <t>Intereses de mora</t>
  </si>
  <si>
    <t>TI.A.2.2.5.1</t>
  </si>
  <si>
    <t>1.1.02.03.002.01</t>
  </si>
  <si>
    <t>Predial</t>
  </si>
  <si>
    <t>TI.A.2.2.5.3</t>
  </si>
  <si>
    <t>1.1.02.03.002.02</t>
  </si>
  <si>
    <t>Industria y comercio</t>
  </si>
  <si>
    <t>TI.A.2.2.5.10</t>
  </si>
  <si>
    <t>1.1.02.03.002.03</t>
  </si>
  <si>
    <t>Otros intereses de origen no tributario</t>
  </si>
  <si>
    <t>TI.A.2.2.5.9</t>
  </si>
  <si>
    <t>1.1.02.03.002.04</t>
  </si>
  <si>
    <t>Otros intereses de origen tributario</t>
  </si>
  <si>
    <t>1.1.02.03.002.05</t>
  </si>
  <si>
    <t>Intereses de mora sobretasa bomberil</t>
  </si>
  <si>
    <t>1.1.02.05</t>
  </si>
  <si>
    <t>Venta de bienes y servicios</t>
  </si>
  <si>
    <t>1.1.02.05.002</t>
  </si>
  <si>
    <t>Ventas incidentales de establecimientos no de mercado</t>
  </si>
  <si>
    <t>TI.A.2.5.1</t>
  </si>
  <si>
    <t>1.1.02.05.002.07</t>
  </si>
  <si>
    <t>Servicios financieros y servicios conexos, servicios inmobiliarios y servicios de leasing</t>
  </si>
  <si>
    <t>1.1.02.06</t>
  </si>
  <si>
    <t>Transferencias corrientes</t>
  </si>
  <si>
    <t>1.1.02.06.001</t>
  </si>
  <si>
    <t>Sistema General de Participaciones</t>
  </si>
  <si>
    <t>1.1.02.06.001.01</t>
  </si>
  <si>
    <t>Participación para Educación</t>
  </si>
  <si>
    <t>012201010000000</t>
  </si>
  <si>
    <t>TI.A.2.6.2.1.1.1.1</t>
  </si>
  <si>
    <t>1.1.02.06.001.01.01</t>
  </si>
  <si>
    <t>Prestación servicio educativo</t>
  </si>
  <si>
    <t>1.1.02.06.001.01.03</t>
  </si>
  <si>
    <t>Calidad</t>
  </si>
  <si>
    <t>TI.A.2.6.2.1.1.1.4.1</t>
  </si>
  <si>
    <t>1.1.02.06.001.01.03.01</t>
  </si>
  <si>
    <t>Calidad  por matrícula oficial</t>
  </si>
  <si>
    <t>TI.A.2.6.2.1.1.1.4.2</t>
  </si>
  <si>
    <t>1.1.02.06.001.01.03.02</t>
  </si>
  <si>
    <t>Calidad  por gratuidad</t>
  </si>
  <si>
    <t>1.1.02.06.001.02</t>
  </si>
  <si>
    <t>Participación para salud</t>
  </si>
  <si>
    <t>TI.A.2.6.2.1.1.2.1.1</t>
  </si>
  <si>
    <t>1.1.02.06.001.02.01</t>
  </si>
  <si>
    <t xml:space="preserve">Régimen subsidiado </t>
  </si>
  <si>
    <t>013601010000000</t>
  </si>
  <si>
    <t>TI.A.2.6.2.1.1.2.2</t>
  </si>
  <si>
    <t>1.1.02.06.001.02.02</t>
  </si>
  <si>
    <t>Salud - Salud pública</t>
  </si>
  <si>
    <t>TI.A.2.6.2.1.1.2.3</t>
  </si>
  <si>
    <t>1.1.02.06.001.02.03</t>
  </si>
  <si>
    <t>Prestación del servicio de salud</t>
  </si>
  <si>
    <t>1.1.02.06.001.03</t>
  </si>
  <si>
    <t>Participación para propósito general</t>
  </si>
  <si>
    <t>011301010000000</t>
  </si>
  <si>
    <t>TI.A.2.6.2.1.1.7.1</t>
  </si>
  <si>
    <t>1.1.02.06.001.03.01</t>
  </si>
  <si>
    <t>Deporte y recreación</t>
  </si>
  <si>
    <t>TI.A.2.6.2.1.1.7.2</t>
  </si>
  <si>
    <t>1.1.02.06.001.03.02</t>
  </si>
  <si>
    <t>Cultura</t>
  </si>
  <si>
    <t>TI.A.2.6.2.1.1.7.4</t>
  </si>
  <si>
    <t>1.1.02.06.001.03.03</t>
  </si>
  <si>
    <t>Propósito general  Libre inversión</t>
  </si>
  <si>
    <t>1.1.02.06.001.04</t>
  </si>
  <si>
    <t>Asignaciones especiales</t>
  </si>
  <si>
    <t>TI.A.2.6.2.1.1.4</t>
  </si>
  <si>
    <t>1.1.02.06.001.04.01</t>
  </si>
  <si>
    <t>Programas de Alimentación escolar</t>
  </si>
  <si>
    <t>TI.A.2.6.2.1.1.5.1</t>
  </si>
  <si>
    <t>1.1.02.06.001.05</t>
  </si>
  <si>
    <t>Agua potable y saneamiento básico</t>
  </si>
  <si>
    <t>TI.A.2.6.2.1.1.6.1</t>
  </si>
  <si>
    <t>1.1.02.06.001.06</t>
  </si>
  <si>
    <t>Atención integral de la primera infancia</t>
  </si>
  <si>
    <t>1.1.02.06.003</t>
  </si>
  <si>
    <t>Participaciones distintas del SGP</t>
  </si>
  <si>
    <t>1.1.02.06.003.01</t>
  </si>
  <si>
    <t>Participación en impuestos</t>
  </si>
  <si>
    <t>TI.A.2.6.1.2.1</t>
  </si>
  <si>
    <t>1.1.02.06.003.01.02</t>
  </si>
  <si>
    <t>Participación del Impuesto sobre vehículos automotores</t>
  </si>
  <si>
    <t>1.1.02.06.003.02</t>
  </si>
  <si>
    <t>Participaciones en contribuciones</t>
  </si>
  <si>
    <t>TI.A.2.6.2.1.8.4</t>
  </si>
  <si>
    <t>1.1.02.06.003.02.02</t>
  </si>
  <si>
    <t>Participación de la contribución parafiscal cultural</t>
  </si>
  <si>
    <t>1.1.02.06.006</t>
  </si>
  <si>
    <t>Transferencias de otras entidades del gobierno general</t>
  </si>
  <si>
    <t>1.1.02.06.006.01</t>
  </si>
  <si>
    <t>Aportes Nación</t>
  </si>
  <si>
    <t>023607000000000</t>
  </si>
  <si>
    <t>TI.A.2.6.2.1.8.2.3</t>
  </si>
  <si>
    <t>1.1.02.06.006.01.01</t>
  </si>
  <si>
    <t>Alimentación Escolar MEN Ley 1450</t>
  </si>
  <si>
    <t>1.1.02.06.006.01.02</t>
  </si>
  <si>
    <t>Fondo de Mitigacion de Emergencia Fome</t>
  </si>
  <si>
    <t>1.1.02.06.006.03</t>
  </si>
  <si>
    <t>De otras entidades del gobierno</t>
  </si>
  <si>
    <t>TI.A.2.6.2.2.5</t>
  </si>
  <si>
    <t>1.1.02.06.006.03.01</t>
  </si>
  <si>
    <t>Transferencia régimen subsidiado del departamento a los municipios SSF</t>
  </si>
  <si>
    <t>TI.A.2.6.1.4</t>
  </si>
  <si>
    <t>1.1.02.06.006.03.02</t>
  </si>
  <si>
    <t>Transferencias de otras entidades para pago de pensiones</t>
  </si>
  <si>
    <t>TI.A.2.6.1.5</t>
  </si>
  <si>
    <t>1.1.02.06.006.03.03</t>
  </si>
  <si>
    <t>Cuotas partes y bonos pensiónales</t>
  </si>
  <si>
    <t>1.1.02.06.009</t>
  </si>
  <si>
    <t>Recursos del Sistema de Seguridad Social Integral</t>
  </si>
  <si>
    <t>1.1.02.06.009.01</t>
  </si>
  <si>
    <t>Sistema General de Seguridad Social en Salud</t>
  </si>
  <si>
    <t>1 1 2 1 006</t>
  </si>
  <si>
    <t>1.1.02.06.009.01.06</t>
  </si>
  <si>
    <t>Recursos ADRES -Cofinanciación UPC régimen subsidiado</t>
  </si>
  <si>
    <t>1.1.02.06.009.02</t>
  </si>
  <si>
    <t>Sistema General de Pensiones</t>
  </si>
  <si>
    <t>1.1.02.01.01.98</t>
  </si>
  <si>
    <t>1.1.02.06.009.02.02</t>
  </si>
  <si>
    <t>Cuotas partes pensionales</t>
  </si>
  <si>
    <t xml:space="preserve">1.2.02.08 </t>
  </si>
  <si>
    <t>1 1 2 1 009</t>
  </si>
  <si>
    <t>1.1.02.07</t>
  </si>
  <si>
    <t>Participación y derechos por monopolio</t>
  </si>
  <si>
    <t>1.1.02.07.001</t>
  </si>
  <si>
    <t>Derechos por la explotación juegos de suerte y azar</t>
  </si>
  <si>
    <t>1.1.02.07.001.05</t>
  </si>
  <si>
    <t>Derechos por la explotación juegos de suerte y azar de rifas</t>
  </si>
  <si>
    <t>TI.A.2.6.2.1.4</t>
  </si>
  <si>
    <t>1.1.02.07.001.05.01</t>
  </si>
  <si>
    <t>1 1 2 2 001</t>
  </si>
  <si>
    <t>1.1.02.07.001.05.02</t>
  </si>
  <si>
    <t>1 1 2 2 003</t>
  </si>
  <si>
    <t>TI.A.2.1.11.1</t>
  </si>
  <si>
    <t>1.1.02.07.001.05.03</t>
  </si>
  <si>
    <t>TOTAL NO TRIBUTARIOS</t>
  </si>
  <si>
    <t>TOTAL INGRESOS CORRIENTES</t>
  </si>
  <si>
    <t>1.2</t>
  </si>
  <si>
    <t>RECURSOS DE CAPITAL</t>
  </si>
  <si>
    <t>1.2.02</t>
  </si>
  <si>
    <t>Excedentes Financieros</t>
  </si>
  <si>
    <t>1.2.02.01</t>
  </si>
  <si>
    <t>De establecimientos públicos</t>
  </si>
  <si>
    <t>1.1.02.02.03.03.01.01</t>
  </si>
  <si>
    <t>047</t>
  </si>
  <si>
    <t>c</t>
  </si>
  <si>
    <t>1 2 3 02 03</t>
  </si>
  <si>
    <t>1.2.03</t>
  </si>
  <si>
    <t>Dividendos y utilidades por otras inversiones de capital</t>
  </si>
  <si>
    <t>1.2.03.02</t>
  </si>
  <si>
    <t>Empresas industriales y comerciales del Estado societarias</t>
  </si>
  <si>
    <t xml:space="preserve">1.2.01.02.01 </t>
  </si>
  <si>
    <t>13</t>
  </si>
  <si>
    <t>037</t>
  </si>
  <si>
    <t>043</t>
  </si>
  <si>
    <t>1 2 1 001 01</t>
  </si>
  <si>
    <t>1.2.03.04</t>
  </si>
  <si>
    <t>Inversiones patrimoniales no controladas</t>
  </si>
  <si>
    <t>1.2.05</t>
  </si>
  <si>
    <t>Rendimientos financieros</t>
  </si>
  <si>
    <t>1.2.02.01.01.98</t>
  </si>
  <si>
    <t>1.2.05.02</t>
  </si>
  <si>
    <t>Depósitos</t>
  </si>
  <si>
    <t>1.2.05.02.01</t>
  </si>
  <si>
    <t>Rendimientos Financieros recursos Municipales</t>
  </si>
  <si>
    <t>TI.B.8.1.3.1</t>
  </si>
  <si>
    <t>1.2.05.02.01.01</t>
  </si>
  <si>
    <t>Rendimientos financieros Icld</t>
  </si>
  <si>
    <t>1.2.05.02.01.02</t>
  </si>
  <si>
    <t>Rendimientos Financieros sobretasa a la gasolina</t>
  </si>
  <si>
    <t>1.2.05.02.01.03</t>
  </si>
  <si>
    <t>Rendimientos financieros alumbrado publico</t>
  </si>
  <si>
    <t>TI.B.8.2.3</t>
  </si>
  <si>
    <t>1.2.05.02.01.04</t>
  </si>
  <si>
    <t>Rendimientos financieros sobre aportes a Metrolínea</t>
  </si>
  <si>
    <t>1.2.02.01.07</t>
  </si>
  <si>
    <t>1 2 2 9 00 01</t>
  </si>
  <si>
    <t>1.2.05.02.01.05</t>
  </si>
  <si>
    <t xml:space="preserve">Rendimiento financieros Valorización </t>
  </si>
  <si>
    <t>1.2.05.02.01.06</t>
  </si>
  <si>
    <t>011</t>
  </si>
  <si>
    <t>1.2.05.02.01.07</t>
  </si>
  <si>
    <t>1 2 2 9 02 07 3</t>
  </si>
  <si>
    <t>1.2.05.02.01.08</t>
  </si>
  <si>
    <t>Rendimientos Financieros Municipio Bucaramanga Estampillas Municipal para el bienestar del adulto mayor</t>
  </si>
  <si>
    <t>1.2.05.02.01.09</t>
  </si>
  <si>
    <t>Rendimientos Financieros Estampilla Procultura</t>
  </si>
  <si>
    <t>Rendimientos Financieros Municipio Bucaramanga  Fondo Solidaridad y Redistribucion del Ingreso</t>
  </si>
  <si>
    <t>1.2.05.02.01.11</t>
  </si>
  <si>
    <t>Rendimientos Financieros Municipio Bucaramanga  Fondo Vigilancia</t>
  </si>
  <si>
    <t>1.2.05.02.01.12</t>
  </si>
  <si>
    <t>1 2 2 9 07 02</t>
  </si>
  <si>
    <t>1.2.05.02.01.13</t>
  </si>
  <si>
    <t xml:space="preserve">Rendimientos Financieros Municipio Bucaramanga  Estratificaron Socioeconómica                </t>
  </si>
  <si>
    <t>1 2 2 9 01 23</t>
  </si>
  <si>
    <t>Rendimientos Financieros Municipio Bucaramanga Fondo cuenta de seguridad y convivencia  ciudadana Ley 418</t>
  </si>
  <si>
    <t>Rendimientos Financieros del Fondo de Pensiones</t>
  </si>
  <si>
    <t>1.2.05.02.02</t>
  </si>
  <si>
    <t>Rendimientos Financieros recursos  SGP</t>
  </si>
  <si>
    <t>TI.B.8.2.1.1.1</t>
  </si>
  <si>
    <t>1.2.05.02.02.01</t>
  </si>
  <si>
    <t>Rendimientos Financieros (Sector Educación)</t>
  </si>
  <si>
    <t xml:space="preserve">1.2.02.01.07 </t>
  </si>
  <si>
    <t>010</t>
  </si>
  <si>
    <t>1 2 2 9 02 05</t>
  </si>
  <si>
    <t>TI.B.8.2.1.3</t>
  </si>
  <si>
    <t>1.2.05.02.02.02</t>
  </si>
  <si>
    <t>Rendimientos Financieros (Alimentación escolar)</t>
  </si>
  <si>
    <t>TI.B.8.2.1.7.8</t>
  </si>
  <si>
    <t>1.2.05.02.02.03</t>
  </si>
  <si>
    <t>Rendimientos Financieros (Propósitos generales)</t>
  </si>
  <si>
    <t>013201010000000</t>
  </si>
  <si>
    <t>1 2 2 9 02 04 1</t>
  </si>
  <si>
    <t>TI.B.8.2.1.5.1</t>
  </si>
  <si>
    <t>1.2.05.02.02.04</t>
  </si>
  <si>
    <t>Rendimientos Financieros ( Agua Potable y Saneamiento Básico)</t>
  </si>
  <si>
    <t>Rendimientos financieros Desahorro Fonpet</t>
  </si>
  <si>
    <t>1 2 2 9 02 03 2</t>
  </si>
  <si>
    <t>1.2.05.02.03</t>
  </si>
  <si>
    <t>Rendimientos Financieros Fondo Local de Salud</t>
  </si>
  <si>
    <t>TI.B.8.2.1.2.1</t>
  </si>
  <si>
    <t>1.2.05.02.03.01</t>
  </si>
  <si>
    <t>Rendimientos Financieros (Régimen Subsidiado)</t>
  </si>
  <si>
    <t>021</t>
  </si>
  <si>
    <t>1 2 2 9 01 13</t>
  </si>
  <si>
    <t>TI.B.8.2.1.2.2</t>
  </si>
  <si>
    <t>1.2.05.02.03.02</t>
  </si>
  <si>
    <t>Rendimientos Financieros (Salud Pública)</t>
  </si>
  <si>
    <t>TI.B.8.2.1.2.3</t>
  </si>
  <si>
    <t>1.2.05.02.03.03</t>
  </si>
  <si>
    <t>Rendimientos Financieros (Prestación de Servicios Salud)</t>
  </si>
  <si>
    <t>013</t>
  </si>
  <si>
    <t>1 2 2 9 01 11</t>
  </si>
  <si>
    <t>TI.B.8.2.1.2.4</t>
  </si>
  <si>
    <t>1.2.05.02.03.04</t>
  </si>
  <si>
    <t>Rendimientos Financieros (Otros recursos de salud)</t>
  </si>
  <si>
    <t>1 2 2 9 01 25</t>
  </si>
  <si>
    <t>1.2.07</t>
  </si>
  <si>
    <t>Recursos de crédito interno</t>
  </si>
  <si>
    <t>1.2.07.01</t>
  </si>
  <si>
    <t>Recursos de contratos de empréstitos internos</t>
  </si>
  <si>
    <t>1 2 2 9 01 02</t>
  </si>
  <si>
    <t>TI.B.4.1.5</t>
  </si>
  <si>
    <t>1.2.07.01.001</t>
  </si>
  <si>
    <t>Recursos de contratos de empréstitos internos con bancos comerciales privados</t>
  </si>
  <si>
    <t>1 2 2 9 06 3</t>
  </si>
  <si>
    <t>1.2.08</t>
  </si>
  <si>
    <t>Transferencias de capital</t>
  </si>
  <si>
    <t>1.2.08.06</t>
  </si>
  <si>
    <t>De otras entidades del gobierno general</t>
  </si>
  <si>
    <t>1 2 2 9 01 09</t>
  </si>
  <si>
    <t>1.2.08.06.003</t>
  </si>
  <si>
    <t>Condicionadas a la disminución de un pasivo</t>
  </si>
  <si>
    <t>1 2 2 9 01 21</t>
  </si>
  <si>
    <t>1.2.10</t>
  </si>
  <si>
    <t>Recursos del balance</t>
  </si>
  <si>
    <t>078</t>
  </si>
  <si>
    <t>1 2 2 9 01 26</t>
  </si>
  <si>
    <t>1.2.10.02</t>
  </si>
  <si>
    <t>Superávit fiscal</t>
  </si>
  <si>
    <t>1 2 2 9 01 05</t>
  </si>
  <si>
    <t>TI.B.6.2.1.2.1.2.1</t>
  </si>
  <si>
    <t>1.2.10.02.01</t>
  </si>
  <si>
    <t>Saldo cta. maestra salud régimen subsidiado Vigencia anterior</t>
  </si>
  <si>
    <t>TI.B.6.2.1.2.1.2.3</t>
  </si>
  <si>
    <t>1.2.10.02.02</t>
  </si>
  <si>
    <t>Saldo cta. maestra salud prestación servicio Vigencia anterior</t>
  </si>
  <si>
    <t>1.2.10.02.03</t>
  </si>
  <si>
    <t xml:space="preserve"> Fondo Educativo Vigencias Anteriores - 1% ICA</t>
  </si>
  <si>
    <t>1 2 2 9 02 04 2</t>
  </si>
  <si>
    <t>1.2.12</t>
  </si>
  <si>
    <t>Retiros FONPET</t>
  </si>
  <si>
    <t>1 2 2 9 02 04 8</t>
  </si>
  <si>
    <t>1.2.12.09</t>
  </si>
  <si>
    <t>Para el pago de obligaciones pensionales corrientes</t>
  </si>
  <si>
    <t>1.2.13</t>
  </si>
  <si>
    <t>Reintegros y otros recursos no apropiados</t>
  </si>
  <si>
    <t>1 2 2 9 02 01</t>
  </si>
  <si>
    <t>1.2.13.01</t>
  </si>
  <si>
    <t>Reintegros</t>
  </si>
  <si>
    <t>1 2 2 9 02 02</t>
  </si>
  <si>
    <t>TI.B.13.11</t>
  </si>
  <si>
    <t>1.2.13.01.01</t>
  </si>
  <si>
    <t>Reintegros SGP educacion prestacion de servicios  educación</t>
  </si>
  <si>
    <t>1 2 2 9 01 10</t>
  </si>
  <si>
    <t>1.2.13.01.02</t>
  </si>
  <si>
    <t>Reintegros y aprovechamientos</t>
  </si>
  <si>
    <t>1 2 2 9 01 27</t>
  </si>
  <si>
    <t>1.2.13.02</t>
  </si>
  <si>
    <t>Recursos no apropiados</t>
  </si>
  <si>
    <t>TI.B.6.2.1.2.9</t>
  </si>
  <si>
    <t>TOTAL RECURSOS DE CAPITAL</t>
  </si>
  <si>
    <t>TOTAL INGRESOS</t>
  </si>
  <si>
    <t>GENDERSON ROBLES MUÑOZ</t>
  </si>
  <si>
    <t>Profesional especializado</t>
  </si>
  <si>
    <t>Secretaría de Hacienda</t>
  </si>
  <si>
    <t>PRESUPUESTO INICIAL 2022</t>
  </si>
  <si>
    <t>PRESUPUESTO FINAL 2022</t>
  </si>
  <si>
    <t>1.1.02.02.094.01</t>
  </si>
  <si>
    <t>1.1.02.02.094.02</t>
  </si>
  <si>
    <t>1.1.02.02.094.03</t>
  </si>
  <si>
    <t>1.1.02.02.094.04</t>
  </si>
  <si>
    <t>Aprovechamiento del espacio  publico</t>
  </si>
  <si>
    <t>1.1.02.02.094.05</t>
  </si>
  <si>
    <t>1.2.05.02.02.05</t>
  </si>
  <si>
    <t>EJECUCION PRESUPUESTAL DE INGRESOS A FEBRERO 28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</si>
</sst>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" fontId="7" fillId="0" borderId="0" xfId="0" applyNumberFormat="1" applyFont="1" applyFill="1" applyAlignment="1">
      <alignment vertical="center"/>
    </xf>
    <xf numFmtId="43" fontId="5" fillId="0" borderId="0" xfId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vertical="center" wrapText="1"/>
    </xf>
    <xf numFmtId="4" fontId="12" fillId="0" borderId="15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3" fontId="13" fillId="0" borderId="15" xfId="1" applyFont="1" applyBorder="1" applyAlignment="1">
      <alignment vertical="center"/>
    </xf>
    <xf numFmtId="10" fontId="13" fillId="0" borderId="16" xfId="0" applyNumberFormat="1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3" fontId="13" fillId="0" borderId="1" xfId="1" applyFont="1" applyBorder="1" applyAlignment="1">
      <alignment vertical="center"/>
    </xf>
    <xf numFmtId="10" fontId="13" fillId="0" borderId="19" xfId="0" applyNumberFormat="1" applyFont="1" applyBorder="1" applyAlignment="1">
      <alignment vertical="center"/>
    </xf>
    <xf numFmtId="4" fontId="13" fillId="0" borderId="20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10" fontId="14" fillId="0" borderId="19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/>
    </xf>
    <xf numFmtId="43" fontId="13" fillId="0" borderId="1" xfId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4" fontId="13" fillId="0" borderId="2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/>
    </xf>
    <xf numFmtId="10" fontId="12" fillId="0" borderId="19" xfId="3" applyNumberFormat="1" applyFont="1" applyFill="1" applyBorder="1" applyAlignment="1">
      <alignment vertical="center"/>
    </xf>
    <xf numFmtId="43" fontId="13" fillId="0" borderId="1" xfId="5" applyFont="1" applyFill="1" applyBorder="1" applyAlignment="1">
      <alignment vertical="center"/>
    </xf>
    <xf numFmtId="43" fontId="13" fillId="0" borderId="1" xfId="6" applyFont="1" applyFill="1" applyBorder="1" applyAlignment="1">
      <alignment vertical="center"/>
    </xf>
    <xf numFmtId="164" fontId="13" fillId="0" borderId="1" xfId="7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vertical="center" wrapText="1"/>
    </xf>
    <xf numFmtId="4" fontId="12" fillId="0" borderId="22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2" fontId="13" fillId="0" borderId="1" xfId="2" applyNumberFormat="1" applyFont="1" applyFill="1" applyBorder="1"/>
    <xf numFmtId="2" fontId="13" fillId="0" borderId="1" xfId="1" applyNumberFormat="1" applyFont="1" applyFill="1" applyBorder="1"/>
    <xf numFmtId="2" fontId="13" fillId="0" borderId="1" xfId="8" applyNumberFormat="1" applyFont="1" applyFill="1" applyBorder="1" applyAlignment="1">
      <alignment vertical="center"/>
    </xf>
    <xf numFmtId="43" fontId="13" fillId="0" borderId="1" xfId="8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0" fontId="12" fillId="0" borderId="25" xfId="3" applyNumberFormat="1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7" fillId="2" borderId="26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vertical="center" wrapText="1"/>
    </xf>
    <xf numFmtId="4" fontId="11" fillId="0" borderId="32" xfId="0" applyNumberFormat="1" applyFont="1" applyBorder="1" applyAlignment="1">
      <alignment vertical="center"/>
    </xf>
    <xf numFmtId="4" fontId="13" fillId="0" borderId="32" xfId="0" applyNumberFormat="1" applyFont="1" applyBorder="1" applyAlignment="1">
      <alignment vertical="center"/>
    </xf>
    <xf numFmtId="43" fontId="13" fillId="0" borderId="32" xfId="1" applyFont="1" applyBorder="1" applyAlignment="1">
      <alignment vertical="center"/>
    </xf>
    <xf numFmtId="10" fontId="13" fillId="0" borderId="33" xfId="0" applyNumberFormat="1" applyFont="1" applyBorder="1" applyAlignment="1">
      <alignment vertical="center"/>
    </xf>
    <xf numFmtId="0" fontId="5" fillId="0" borderId="20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vertical="center"/>
    </xf>
    <xf numFmtId="2" fontId="13" fillId="0" borderId="1" xfId="1" applyNumberFormat="1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10" fontId="13" fillId="0" borderId="25" xfId="0" applyNumberFormat="1" applyFont="1" applyBorder="1" applyAlignment="1">
      <alignment vertical="center"/>
    </xf>
    <xf numFmtId="10" fontId="13" fillId="0" borderId="0" xfId="0" applyNumberFormat="1" applyFont="1" applyAlignment="1">
      <alignment vertical="center"/>
    </xf>
    <xf numFmtId="0" fontId="11" fillId="0" borderId="2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164" fontId="13" fillId="0" borderId="1" xfId="2" applyNumberFormat="1" applyFont="1" applyFill="1" applyBorder="1" applyAlignment="1">
      <alignment vertical="center"/>
    </xf>
    <xf numFmtId="2" fontId="13" fillId="0" borderId="1" xfId="1" applyNumberFormat="1" applyFont="1" applyBorder="1" applyAlignment="1">
      <alignment vertical="center"/>
    </xf>
    <xf numFmtId="2" fontId="13" fillId="0" borderId="1" xfId="2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left" vertical="center" wrapText="1"/>
    </xf>
    <xf numFmtId="0" fontId="11" fillId="0" borderId="18" xfId="9" applyFont="1" applyFill="1" applyBorder="1" applyAlignment="1" applyProtection="1">
      <alignment vertical="center" wrapText="1"/>
    </xf>
    <xf numFmtId="2" fontId="13" fillId="0" borderId="23" xfId="2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43" fontId="13" fillId="0" borderId="0" xfId="1" applyFont="1" applyAlignment="1">
      <alignment vertical="center"/>
    </xf>
    <xf numFmtId="4" fontId="13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0" fontId="13" fillId="0" borderId="0" xfId="0" applyNumberFormat="1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43" fontId="9" fillId="0" borderId="0" xfId="1" applyFont="1" applyFill="1" applyBorder="1" applyAlignment="1" applyProtection="1"/>
    <xf numFmtId="0" fontId="2" fillId="0" borderId="47" xfId="0" applyFont="1" applyBorder="1" applyAlignment="1">
      <alignment vertical="center" wrapText="1"/>
    </xf>
    <xf numFmtId="10" fontId="5" fillId="0" borderId="0" xfId="3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0" fontId="1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/>
    <xf numFmtId="164" fontId="13" fillId="0" borderId="0" xfId="2" applyNumberFormat="1" applyFont="1" applyFill="1" applyAlignment="1">
      <alignment vertical="center"/>
    </xf>
    <xf numFmtId="2" fontId="13" fillId="0" borderId="1" xfId="7" applyNumberFormat="1" applyFont="1" applyFill="1" applyBorder="1" applyAlignment="1">
      <alignment vertical="center"/>
    </xf>
    <xf numFmtId="43" fontId="9" fillId="3" borderId="11" xfId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vertical="center" wrapText="1"/>
    </xf>
    <xf numFmtId="4" fontId="11" fillId="3" borderId="28" xfId="0" applyNumberFormat="1" applyFont="1" applyFill="1" applyBorder="1" applyAlignment="1">
      <alignment vertical="center"/>
    </xf>
    <xf numFmtId="9" fontId="11" fillId="3" borderId="29" xfId="3" applyFont="1" applyFill="1" applyBorder="1" applyAlignment="1">
      <alignment vertical="center"/>
    </xf>
    <xf numFmtId="0" fontId="12" fillId="3" borderId="36" xfId="0" applyFont="1" applyFill="1" applyBorder="1" applyAlignment="1">
      <alignment horizontal="left" vertical="center"/>
    </xf>
    <xf numFmtId="0" fontId="11" fillId="3" borderId="37" xfId="0" applyFont="1" applyFill="1" applyBorder="1" applyAlignment="1">
      <alignment vertical="center" wrapText="1"/>
    </xf>
    <xf numFmtId="4" fontId="11" fillId="3" borderId="37" xfId="0" applyNumberFormat="1" applyFont="1" applyFill="1" applyBorder="1" applyAlignment="1">
      <alignment vertical="center"/>
    </xf>
    <xf numFmtId="10" fontId="11" fillId="3" borderId="38" xfId="3" applyNumberFormat="1" applyFont="1" applyFill="1" applyBorder="1" applyAlignment="1">
      <alignment vertical="center"/>
    </xf>
    <xf numFmtId="0" fontId="12" fillId="3" borderId="40" xfId="0" applyFont="1" applyFill="1" applyBorder="1" applyAlignment="1">
      <alignment horizontal="left" vertical="center"/>
    </xf>
    <xf numFmtId="0" fontId="11" fillId="3" borderId="41" xfId="0" applyFont="1" applyFill="1" applyBorder="1" applyAlignment="1">
      <alignment vertical="center" wrapText="1"/>
    </xf>
    <xf numFmtId="4" fontId="11" fillId="3" borderId="41" xfId="0" applyNumberFormat="1" applyFont="1" applyFill="1" applyBorder="1" applyAlignment="1">
      <alignment vertical="center"/>
    </xf>
    <xf numFmtId="10" fontId="11" fillId="3" borderId="42" xfId="3" applyNumberFormat="1" applyFont="1" applyFill="1" applyBorder="1" applyAlignment="1">
      <alignment vertical="center"/>
    </xf>
    <xf numFmtId="0" fontId="12" fillId="3" borderId="40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164" fontId="11" fillId="3" borderId="43" xfId="2" applyNumberFormat="1" applyFont="1" applyFill="1" applyBorder="1" applyAlignment="1">
      <alignment horizontal="left" vertical="center" wrapText="1"/>
    </xf>
    <xf numFmtId="164" fontId="11" fillId="3" borderId="44" xfId="2" applyNumberFormat="1" applyFont="1" applyFill="1" applyBorder="1" applyAlignment="1">
      <alignment horizontal="right" vertical="center" wrapText="1"/>
    </xf>
    <xf numFmtId="2" fontId="11" fillId="3" borderId="1" xfId="2" applyNumberFormat="1" applyFont="1" applyFill="1" applyBorder="1" applyAlignment="1">
      <alignment horizontal="right" vertical="center" wrapText="1"/>
    </xf>
    <xf numFmtId="164" fontId="11" fillId="3" borderId="1" xfId="2" applyNumberFormat="1" applyFont="1" applyFill="1" applyBorder="1" applyAlignment="1">
      <alignment horizontal="left" vertical="center" wrapText="1"/>
    </xf>
    <xf numFmtId="10" fontId="11" fillId="3" borderId="43" xfId="3" applyNumberFormat="1" applyFont="1" applyFill="1" applyBorder="1" applyAlignment="1">
      <alignment horizontal="right" vertical="center" wrapText="1"/>
    </xf>
    <xf numFmtId="0" fontId="12" fillId="3" borderId="45" xfId="0" applyFont="1" applyFill="1" applyBorder="1" applyAlignment="1">
      <alignment horizontal="left" vertical="center" wrapText="1"/>
    </xf>
    <xf numFmtId="0" fontId="11" fillId="3" borderId="46" xfId="0" applyFont="1" applyFill="1" applyBorder="1" applyAlignment="1">
      <alignment vertical="center" wrapText="1"/>
    </xf>
    <xf numFmtId="4" fontId="11" fillId="3" borderId="46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10" fontId="9" fillId="3" borderId="7" xfId="4" applyNumberFormat="1" applyFont="1" applyFill="1" applyBorder="1" applyAlignment="1">
      <alignment horizontal="center" vertical="center" wrapText="1"/>
    </xf>
    <xf numFmtId="10" fontId="9" fillId="3" borderId="12" xfId="4" applyNumberFormat="1" applyFont="1" applyFill="1" applyBorder="1" applyAlignment="1">
      <alignment horizontal="center" vertical="center" wrapText="1"/>
    </xf>
  </cellXfs>
  <cellStyles count="10">
    <cellStyle name="Millares" xfId="1" builtinId="3"/>
    <cellStyle name="Millares [0]" xfId="2" builtinId="6"/>
    <cellStyle name="Millares [0] 2" xfId="7" xr:uid="{B53FE471-6F61-49E5-9C0C-13B68FB03EDE}"/>
    <cellStyle name="Millares 2" xfId="5" xr:uid="{EF4144F1-49AA-4404-8752-2E6A004EA6F0}"/>
    <cellStyle name="Millares 4" xfId="6" xr:uid="{A73135D2-797B-4178-BBE0-F6E3A1C2592A}"/>
    <cellStyle name="Millares 5" xfId="8" xr:uid="{68A7466D-4D33-48EB-AB56-CBF37DAE9FE8}"/>
    <cellStyle name="Normal" xfId="0" builtinId="0"/>
    <cellStyle name="Normal 5" xfId="9" xr:uid="{70AE2C55-8F59-4DCC-9672-EEDEE218DFE7}"/>
    <cellStyle name="Porcentaje" xfId="3" builtinId="5"/>
    <cellStyle name="Porcentual 2" xfId="4" xr:uid="{84D673A5-E934-4595-BCA3-46284C375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2F86-927F-4F39-93E0-51F7B85F0D5E}">
  <dimension ref="B1:Y213"/>
  <sheetViews>
    <sheetView tabSelected="1" workbookViewId="0">
      <pane xSplit="14" ySplit="6" topLeftCell="U7" activePane="bottomRight" state="frozen"/>
      <selection pane="topRight" activeCell="O1" sqref="O1"/>
      <selection pane="bottomLeft" activeCell="A7" sqref="A7"/>
      <selection pane="bottomRight" activeCell="L2" sqref="L2:Y2"/>
    </sheetView>
  </sheetViews>
  <sheetFormatPr baseColWidth="10" defaultColWidth="12.28515625" defaultRowHeight="12.75" x14ac:dyDescent="0.25"/>
  <cols>
    <col min="1" max="1" width="7.7109375" style="1" customWidth="1"/>
    <col min="2" max="10" width="12.28515625" style="1" hidden="1" customWidth="1"/>
    <col min="11" max="11" width="17.140625" style="1" hidden="1" customWidth="1"/>
    <col min="12" max="12" width="18.28515625" style="1" hidden="1" customWidth="1"/>
    <col min="13" max="13" width="24.7109375" style="1" customWidth="1"/>
    <col min="14" max="14" width="83.7109375" style="2" bestFit="1" customWidth="1"/>
    <col min="15" max="15" width="24.7109375" style="3" hidden="1" customWidth="1"/>
    <col min="16" max="16" width="20.85546875" style="4" hidden="1" customWidth="1"/>
    <col min="17" max="17" width="20.7109375" style="4" hidden="1" customWidth="1"/>
    <col min="18" max="18" width="20.85546875" style="4" hidden="1" customWidth="1"/>
    <col min="19" max="19" width="18.42578125" style="4" hidden="1" customWidth="1"/>
    <col min="20" max="20" width="18.28515625" style="4" bestFit="1" customWidth="1"/>
    <col min="21" max="21" width="22.28515625" style="4" customWidth="1"/>
    <col min="22" max="22" width="22" style="7" customWidth="1"/>
    <col min="23" max="23" width="25.28515625" style="4" customWidth="1"/>
    <col min="24" max="24" width="21.5703125" style="4" customWidth="1"/>
    <col min="25" max="25" width="14" style="8" customWidth="1"/>
    <col min="26" max="248" width="11.42578125" style="1" customWidth="1"/>
    <col min="249" max="255" width="12.28515625" style="1"/>
    <col min="256" max="256" width="19.42578125" style="1" customWidth="1"/>
    <col min="257" max="257" width="50.85546875" style="1" customWidth="1"/>
    <col min="258" max="258" width="18.7109375" style="1" customWidth="1"/>
    <col min="259" max="260" width="18.28515625" style="1" customWidth="1"/>
    <col min="261" max="261" width="18.42578125" style="1" customWidth="1"/>
    <col min="262" max="262" width="18" style="1" customWidth="1"/>
    <col min="263" max="263" width="18.7109375" style="1" customWidth="1"/>
    <col min="264" max="264" width="18.28515625" style="1" customWidth="1"/>
    <col min="265" max="265" width="18.140625" style="1" customWidth="1"/>
    <col min="266" max="266" width="18" style="1" customWidth="1"/>
    <col min="267" max="267" width="9.28515625" style="1" customWidth="1"/>
    <col min="268" max="268" width="10" style="1" customWidth="1"/>
    <col min="269" max="271" width="18.7109375" style="1" customWidth="1"/>
    <col min="272" max="272" width="21.42578125" style="1" customWidth="1"/>
    <col min="273" max="273" width="22.85546875" style="1" customWidth="1"/>
    <col min="274" max="274" width="20.140625" style="1" customWidth="1"/>
    <col min="275" max="275" width="18" style="1" customWidth="1"/>
    <col min="276" max="276" width="18.140625" style="1" customWidth="1"/>
    <col min="277" max="504" width="11.42578125" style="1" customWidth="1"/>
    <col min="505" max="511" width="12.28515625" style="1"/>
    <col min="512" max="512" width="19.42578125" style="1" customWidth="1"/>
    <col min="513" max="513" width="50.85546875" style="1" customWidth="1"/>
    <col min="514" max="514" width="18.7109375" style="1" customWidth="1"/>
    <col min="515" max="516" width="18.28515625" style="1" customWidth="1"/>
    <col min="517" max="517" width="18.42578125" style="1" customWidth="1"/>
    <col min="518" max="518" width="18" style="1" customWidth="1"/>
    <col min="519" max="519" width="18.7109375" style="1" customWidth="1"/>
    <col min="520" max="520" width="18.28515625" style="1" customWidth="1"/>
    <col min="521" max="521" width="18.140625" style="1" customWidth="1"/>
    <col min="522" max="522" width="18" style="1" customWidth="1"/>
    <col min="523" max="523" width="9.28515625" style="1" customWidth="1"/>
    <col min="524" max="524" width="10" style="1" customWidth="1"/>
    <col min="525" max="527" width="18.7109375" style="1" customWidth="1"/>
    <col min="528" max="528" width="21.42578125" style="1" customWidth="1"/>
    <col min="529" max="529" width="22.85546875" style="1" customWidth="1"/>
    <col min="530" max="530" width="20.140625" style="1" customWidth="1"/>
    <col min="531" max="531" width="18" style="1" customWidth="1"/>
    <col min="532" max="532" width="18.140625" style="1" customWidth="1"/>
    <col min="533" max="760" width="11.42578125" style="1" customWidth="1"/>
    <col min="761" max="767" width="12.28515625" style="1"/>
    <col min="768" max="768" width="19.42578125" style="1" customWidth="1"/>
    <col min="769" max="769" width="50.85546875" style="1" customWidth="1"/>
    <col min="770" max="770" width="18.7109375" style="1" customWidth="1"/>
    <col min="771" max="772" width="18.28515625" style="1" customWidth="1"/>
    <col min="773" max="773" width="18.42578125" style="1" customWidth="1"/>
    <col min="774" max="774" width="18" style="1" customWidth="1"/>
    <col min="775" max="775" width="18.7109375" style="1" customWidth="1"/>
    <col min="776" max="776" width="18.28515625" style="1" customWidth="1"/>
    <col min="777" max="777" width="18.140625" style="1" customWidth="1"/>
    <col min="778" max="778" width="18" style="1" customWidth="1"/>
    <col min="779" max="779" width="9.28515625" style="1" customWidth="1"/>
    <col min="780" max="780" width="10" style="1" customWidth="1"/>
    <col min="781" max="783" width="18.7109375" style="1" customWidth="1"/>
    <col min="784" max="784" width="21.42578125" style="1" customWidth="1"/>
    <col min="785" max="785" width="22.85546875" style="1" customWidth="1"/>
    <col min="786" max="786" width="20.140625" style="1" customWidth="1"/>
    <col min="787" max="787" width="18" style="1" customWidth="1"/>
    <col min="788" max="788" width="18.140625" style="1" customWidth="1"/>
    <col min="789" max="1016" width="11.42578125" style="1" customWidth="1"/>
    <col min="1017" max="1023" width="12.28515625" style="1"/>
    <col min="1024" max="1024" width="19.42578125" style="1" customWidth="1"/>
    <col min="1025" max="1025" width="50.85546875" style="1" customWidth="1"/>
    <col min="1026" max="1026" width="18.7109375" style="1" customWidth="1"/>
    <col min="1027" max="1028" width="18.28515625" style="1" customWidth="1"/>
    <col min="1029" max="1029" width="18.42578125" style="1" customWidth="1"/>
    <col min="1030" max="1030" width="18" style="1" customWidth="1"/>
    <col min="1031" max="1031" width="18.7109375" style="1" customWidth="1"/>
    <col min="1032" max="1032" width="18.28515625" style="1" customWidth="1"/>
    <col min="1033" max="1033" width="18.140625" style="1" customWidth="1"/>
    <col min="1034" max="1034" width="18" style="1" customWidth="1"/>
    <col min="1035" max="1035" width="9.28515625" style="1" customWidth="1"/>
    <col min="1036" max="1036" width="10" style="1" customWidth="1"/>
    <col min="1037" max="1039" width="18.7109375" style="1" customWidth="1"/>
    <col min="1040" max="1040" width="21.42578125" style="1" customWidth="1"/>
    <col min="1041" max="1041" width="22.85546875" style="1" customWidth="1"/>
    <col min="1042" max="1042" width="20.140625" style="1" customWidth="1"/>
    <col min="1043" max="1043" width="18" style="1" customWidth="1"/>
    <col min="1044" max="1044" width="18.140625" style="1" customWidth="1"/>
    <col min="1045" max="1272" width="11.42578125" style="1" customWidth="1"/>
    <col min="1273" max="1279" width="12.28515625" style="1"/>
    <col min="1280" max="1280" width="19.42578125" style="1" customWidth="1"/>
    <col min="1281" max="1281" width="50.85546875" style="1" customWidth="1"/>
    <col min="1282" max="1282" width="18.7109375" style="1" customWidth="1"/>
    <col min="1283" max="1284" width="18.28515625" style="1" customWidth="1"/>
    <col min="1285" max="1285" width="18.42578125" style="1" customWidth="1"/>
    <col min="1286" max="1286" width="18" style="1" customWidth="1"/>
    <col min="1287" max="1287" width="18.7109375" style="1" customWidth="1"/>
    <col min="1288" max="1288" width="18.28515625" style="1" customWidth="1"/>
    <col min="1289" max="1289" width="18.140625" style="1" customWidth="1"/>
    <col min="1290" max="1290" width="18" style="1" customWidth="1"/>
    <col min="1291" max="1291" width="9.28515625" style="1" customWidth="1"/>
    <col min="1292" max="1292" width="10" style="1" customWidth="1"/>
    <col min="1293" max="1295" width="18.7109375" style="1" customWidth="1"/>
    <col min="1296" max="1296" width="21.42578125" style="1" customWidth="1"/>
    <col min="1297" max="1297" width="22.85546875" style="1" customWidth="1"/>
    <col min="1298" max="1298" width="20.140625" style="1" customWidth="1"/>
    <col min="1299" max="1299" width="18" style="1" customWidth="1"/>
    <col min="1300" max="1300" width="18.140625" style="1" customWidth="1"/>
    <col min="1301" max="1528" width="11.42578125" style="1" customWidth="1"/>
    <col min="1529" max="1535" width="12.28515625" style="1"/>
    <col min="1536" max="1536" width="19.42578125" style="1" customWidth="1"/>
    <col min="1537" max="1537" width="50.85546875" style="1" customWidth="1"/>
    <col min="1538" max="1538" width="18.7109375" style="1" customWidth="1"/>
    <col min="1539" max="1540" width="18.28515625" style="1" customWidth="1"/>
    <col min="1541" max="1541" width="18.42578125" style="1" customWidth="1"/>
    <col min="1542" max="1542" width="18" style="1" customWidth="1"/>
    <col min="1543" max="1543" width="18.7109375" style="1" customWidth="1"/>
    <col min="1544" max="1544" width="18.28515625" style="1" customWidth="1"/>
    <col min="1545" max="1545" width="18.140625" style="1" customWidth="1"/>
    <col min="1546" max="1546" width="18" style="1" customWidth="1"/>
    <col min="1547" max="1547" width="9.28515625" style="1" customWidth="1"/>
    <col min="1548" max="1548" width="10" style="1" customWidth="1"/>
    <col min="1549" max="1551" width="18.7109375" style="1" customWidth="1"/>
    <col min="1552" max="1552" width="21.42578125" style="1" customWidth="1"/>
    <col min="1553" max="1553" width="22.85546875" style="1" customWidth="1"/>
    <col min="1554" max="1554" width="20.140625" style="1" customWidth="1"/>
    <col min="1555" max="1555" width="18" style="1" customWidth="1"/>
    <col min="1556" max="1556" width="18.140625" style="1" customWidth="1"/>
    <col min="1557" max="1784" width="11.42578125" style="1" customWidth="1"/>
    <col min="1785" max="1791" width="12.28515625" style="1"/>
    <col min="1792" max="1792" width="19.42578125" style="1" customWidth="1"/>
    <col min="1793" max="1793" width="50.85546875" style="1" customWidth="1"/>
    <col min="1794" max="1794" width="18.7109375" style="1" customWidth="1"/>
    <col min="1795" max="1796" width="18.28515625" style="1" customWidth="1"/>
    <col min="1797" max="1797" width="18.42578125" style="1" customWidth="1"/>
    <col min="1798" max="1798" width="18" style="1" customWidth="1"/>
    <col min="1799" max="1799" width="18.7109375" style="1" customWidth="1"/>
    <col min="1800" max="1800" width="18.28515625" style="1" customWidth="1"/>
    <col min="1801" max="1801" width="18.140625" style="1" customWidth="1"/>
    <col min="1802" max="1802" width="18" style="1" customWidth="1"/>
    <col min="1803" max="1803" width="9.28515625" style="1" customWidth="1"/>
    <col min="1804" max="1804" width="10" style="1" customWidth="1"/>
    <col min="1805" max="1807" width="18.7109375" style="1" customWidth="1"/>
    <col min="1808" max="1808" width="21.42578125" style="1" customWidth="1"/>
    <col min="1809" max="1809" width="22.85546875" style="1" customWidth="1"/>
    <col min="1810" max="1810" width="20.140625" style="1" customWidth="1"/>
    <col min="1811" max="1811" width="18" style="1" customWidth="1"/>
    <col min="1812" max="1812" width="18.140625" style="1" customWidth="1"/>
    <col min="1813" max="2040" width="11.42578125" style="1" customWidth="1"/>
    <col min="2041" max="2047" width="12.28515625" style="1"/>
    <col min="2048" max="2048" width="19.42578125" style="1" customWidth="1"/>
    <col min="2049" max="2049" width="50.85546875" style="1" customWidth="1"/>
    <col min="2050" max="2050" width="18.7109375" style="1" customWidth="1"/>
    <col min="2051" max="2052" width="18.28515625" style="1" customWidth="1"/>
    <col min="2053" max="2053" width="18.42578125" style="1" customWidth="1"/>
    <col min="2054" max="2054" width="18" style="1" customWidth="1"/>
    <col min="2055" max="2055" width="18.7109375" style="1" customWidth="1"/>
    <col min="2056" max="2056" width="18.28515625" style="1" customWidth="1"/>
    <col min="2057" max="2057" width="18.140625" style="1" customWidth="1"/>
    <col min="2058" max="2058" width="18" style="1" customWidth="1"/>
    <col min="2059" max="2059" width="9.28515625" style="1" customWidth="1"/>
    <col min="2060" max="2060" width="10" style="1" customWidth="1"/>
    <col min="2061" max="2063" width="18.7109375" style="1" customWidth="1"/>
    <col min="2064" max="2064" width="21.42578125" style="1" customWidth="1"/>
    <col min="2065" max="2065" width="22.85546875" style="1" customWidth="1"/>
    <col min="2066" max="2066" width="20.140625" style="1" customWidth="1"/>
    <col min="2067" max="2067" width="18" style="1" customWidth="1"/>
    <col min="2068" max="2068" width="18.140625" style="1" customWidth="1"/>
    <col min="2069" max="2296" width="11.42578125" style="1" customWidth="1"/>
    <col min="2297" max="2303" width="12.28515625" style="1"/>
    <col min="2304" max="2304" width="19.42578125" style="1" customWidth="1"/>
    <col min="2305" max="2305" width="50.85546875" style="1" customWidth="1"/>
    <col min="2306" max="2306" width="18.7109375" style="1" customWidth="1"/>
    <col min="2307" max="2308" width="18.28515625" style="1" customWidth="1"/>
    <col min="2309" max="2309" width="18.42578125" style="1" customWidth="1"/>
    <col min="2310" max="2310" width="18" style="1" customWidth="1"/>
    <col min="2311" max="2311" width="18.7109375" style="1" customWidth="1"/>
    <col min="2312" max="2312" width="18.28515625" style="1" customWidth="1"/>
    <col min="2313" max="2313" width="18.140625" style="1" customWidth="1"/>
    <col min="2314" max="2314" width="18" style="1" customWidth="1"/>
    <col min="2315" max="2315" width="9.28515625" style="1" customWidth="1"/>
    <col min="2316" max="2316" width="10" style="1" customWidth="1"/>
    <col min="2317" max="2319" width="18.7109375" style="1" customWidth="1"/>
    <col min="2320" max="2320" width="21.42578125" style="1" customWidth="1"/>
    <col min="2321" max="2321" width="22.85546875" style="1" customWidth="1"/>
    <col min="2322" max="2322" width="20.140625" style="1" customWidth="1"/>
    <col min="2323" max="2323" width="18" style="1" customWidth="1"/>
    <col min="2324" max="2324" width="18.140625" style="1" customWidth="1"/>
    <col min="2325" max="2552" width="11.42578125" style="1" customWidth="1"/>
    <col min="2553" max="2559" width="12.28515625" style="1"/>
    <col min="2560" max="2560" width="19.42578125" style="1" customWidth="1"/>
    <col min="2561" max="2561" width="50.85546875" style="1" customWidth="1"/>
    <col min="2562" max="2562" width="18.7109375" style="1" customWidth="1"/>
    <col min="2563" max="2564" width="18.28515625" style="1" customWidth="1"/>
    <col min="2565" max="2565" width="18.42578125" style="1" customWidth="1"/>
    <col min="2566" max="2566" width="18" style="1" customWidth="1"/>
    <col min="2567" max="2567" width="18.7109375" style="1" customWidth="1"/>
    <col min="2568" max="2568" width="18.28515625" style="1" customWidth="1"/>
    <col min="2569" max="2569" width="18.140625" style="1" customWidth="1"/>
    <col min="2570" max="2570" width="18" style="1" customWidth="1"/>
    <col min="2571" max="2571" width="9.28515625" style="1" customWidth="1"/>
    <col min="2572" max="2572" width="10" style="1" customWidth="1"/>
    <col min="2573" max="2575" width="18.7109375" style="1" customWidth="1"/>
    <col min="2576" max="2576" width="21.42578125" style="1" customWidth="1"/>
    <col min="2577" max="2577" width="22.85546875" style="1" customWidth="1"/>
    <col min="2578" max="2578" width="20.140625" style="1" customWidth="1"/>
    <col min="2579" max="2579" width="18" style="1" customWidth="1"/>
    <col min="2580" max="2580" width="18.140625" style="1" customWidth="1"/>
    <col min="2581" max="2808" width="11.42578125" style="1" customWidth="1"/>
    <col min="2809" max="2815" width="12.28515625" style="1"/>
    <col min="2816" max="2816" width="19.42578125" style="1" customWidth="1"/>
    <col min="2817" max="2817" width="50.85546875" style="1" customWidth="1"/>
    <col min="2818" max="2818" width="18.7109375" style="1" customWidth="1"/>
    <col min="2819" max="2820" width="18.28515625" style="1" customWidth="1"/>
    <col min="2821" max="2821" width="18.42578125" style="1" customWidth="1"/>
    <col min="2822" max="2822" width="18" style="1" customWidth="1"/>
    <col min="2823" max="2823" width="18.7109375" style="1" customWidth="1"/>
    <col min="2824" max="2824" width="18.28515625" style="1" customWidth="1"/>
    <col min="2825" max="2825" width="18.140625" style="1" customWidth="1"/>
    <col min="2826" max="2826" width="18" style="1" customWidth="1"/>
    <col min="2827" max="2827" width="9.28515625" style="1" customWidth="1"/>
    <col min="2828" max="2828" width="10" style="1" customWidth="1"/>
    <col min="2829" max="2831" width="18.7109375" style="1" customWidth="1"/>
    <col min="2832" max="2832" width="21.42578125" style="1" customWidth="1"/>
    <col min="2833" max="2833" width="22.85546875" style="1" customWidth="1"/>
    <col min="2834" max="2834" width="20.140625" style="1" customWidth="1"/>
    <col min="2835" max="2835" width="18" style="1" customWidth="1"/>
    <col min="2836" max="2836" width="18.140625" style="1" customWidth="1"/>
    <col min="2837" max="3064" width="11.42578125" style="1" customWidth="1"/>
    <col min="3065" max="3071" width="12.28515625" style="1"/>
    <col min="3072" max="3072" width="19.42578125" style="1" customWidth="1"/>
    <col min="3073" max="3073" width="50.85546875" style="1" customWidth="1"/>
    <col min="3074" max="3074" width="18.7109375" style="1" customWidth="1"/>
    <col min="3075" max="3076" width="18.28515625" style="1" customWidth="1"/>
    <col min="3077" max="3077" width="18.42578125" style="1" customWidth="1"/>
    <col min="3078" max="3078" width="18" style="1" customWidth="1"/>
    <col min="3079" max="3079" width="18.7109375" style="1" customWidth="1"/>
    <col min="3080" max="3080" width="18.28515625" style="1" customWidth="1"/>
    <col min="3081" max="3081" width="18.140625" style="1" customWidth="1"/>
    <col min="3082" max="3082" width="18" style="1" customWidth="1"/>
    <col min="3083" max="3083" width="9.28515625" style="1" customWidth="1"/>
    <col min="3084" max="3084" width="10" style="1" customWidth="1"/>
    <col min="3085" max="3087" width="18.7109375" style="1" customWidth="1"/>
    <col min="3088" max="3088" width="21.42578125" style="1" customWidth="1"/>
    <col min="3089" max="3089" width="22.85546875" style="1" customWidth="1"/>
    <col min="3090" max="3090" width="20.140625" style="1" customWidth="1"/>
    <col min="3091" max="3091" width="18" style="1" customWidth="1"/>
    <col min="3092" max="3092" width="18.140625" style="1" customWidth="1"/>
    <col min="3093" max="3320" width="11.42578125" style="1" customWidth="1"/>
    <col min="3321" max="3327" width="12.28515625" style="1"/>
    <col min="3328" max="3328" width="19.42578125" style="1" customWidth="1"/>
    <col min="3329" max="3329" width="50.85546875" style="1" customWidth="1"/>
    <col min="3330" max="3330" width="18.7109375" style="1" customWidth="1"/>
    <col min="3331" max="3332" width="18.28515625" style="1" customWidth="1"/>
    <col min="3333" max="3333" width="18.42578125" style="1" customWidth="1"/>
    <col min="3334" max="3334" width="18" style="1" customWidth="1"/>
    <col min="3335" max="3335" width="18.7109375" style="1" customWidth="1"/>
    <col min="3336" max="3336" width="18.28515625" style="1" customWidth="1"/>
    <col min="3337" max="3337" width="18.140625" style="1" customWidth="1"/>
    <col min="3338" max="3338" width="18" style="1" customWidth="1"/>
    <col min="3339" max="3339" width="9.28515625" style="1" customWidth="1"/>
    <col min="3340" max="3340" width="10" style="1" customWidth="1"/>
    <col min="3341" max="3343" width="18.7109375" style="1" customWidth="1"/>
    <col min="3344" max="3344" width="21.42578125" style="1" customWidth="1"/>
    <col min="3345" max="3345" width="22.85546875" style="1" customWidth="1"/>
    <col min="3346" max="3346" width="20.140625" style="1" customWidth="1"/>
    <col min="3347" max="3347" width="18" style="1" customWidth="1"/>
    <col min="3348" max="3348" width="18.140625" style="1" customWidth="1"/>
    <col min="3349" max="3576" width="11.42578125" style="1" customWidth="1"/>
    <col min="3577" max="3583" width="12.28515625" style="1"/>
    <col min="3584" max="3584" width="19.42578125" style="1" customWidth="1"/>
    <col min="3585" max="3585" width="50.85546875" style="1" customWidth="1"/>
    <col min="3586" max="3586" width="18.7109375" style="1" customWidth="1"/>
    <col min="3587" max="3588" width="18.28515625" style="1" customWidth="1"/>
    <col min="3589" max="3589" width="18.42578125" style="1" customWidth="1"/>
    <col min="3590" max="3590" width="18" style="1" customWidth="1"/>
    <col min="3591" max="3591" width="18.7109375" style="1" customWidth="1"/>
    <col min="3592" max="3592" width="18.28515625" style="1" customWidth="1"/>
    <col min="3593" max="3593" width="18.140625" style="1" customWidth="1"/>
    <col min="3594" max="3594" width="18" style="1" customWidth="1"/>
    <col min="3595" max="3595" width="9.28515625" style="1" customWidth="1"/>
    <col min="3596" max="3596" width="10" style="1" customWidth="1"/>
    <col min="3597" max="3599" width="18.7109375" style="1" customWidth="1"/>
    <col min="3600" max="3600" width="21.42578125" style="1" customWidth="1"/>
    <col min="3601" max="3601" width="22.85546875" style="1" customWidth="1"/>
    <col min="3602" max="3602" width="20.140625" style="1" customWidth="1"/>
    <col min="3603" max="3603" width="18" style="1" customWidth="1"/>
    <col min="3604" max="3604" width="18.140625" style="1" customWidth="1"/>
    <col min="3605" max="3832" width="11.42578125" style="1" customWidth="1"/>
    <col min="3833" max="3839" width="12.28515625" style="1"/>
    <col min="3840" max="3840" width="19.42578125" style="1" customWidth="1"/>
    <col min="3841" max="3841" width="50.85546875" style="1" customWidth="1"/>
    <col min="3842" max="3842" width="18.7109375" style="1" customWidth="1"/>
    <col min="3843" max="3844" width="18.28515625" style="1" customWidth="1"/>
    <col min="3845" max="3845" width="18.42578125" style="1" customWidth="1"/>
    <col min="3846" max="3846" width="18" style="1" customWidth="1"/>
    <col min="3847" max="3847" width="18.7109375" style="1" customWidth="1"/>
    <col min="3848" max="3848" width="18.28515625" style="1" customWidth="1"/>
    <col min="3849" max="3849" width="18.140625" style="1" customWidth="1"/>
    <col min="3850" max="3850" width="18" style="1" customWidth="1"/>
    <col min="3851" max="3851" width="9.28515625" style="1" customWidth="1"/>
    <col min="3852" max="3852" width="10" style="1" customWidth="1"/>
    <col min="3853" max="3855" width="18.7109375" style="1" customWidth="1"/>
    <col min="3856" max="3856" width="21.42578125" style="1" customWidth="1"/>
    <col min="3857" max="3857" width="22.85546875" style="1" customWidth="1"/>
    <col min="3858" max="3858" width="20.140625" style="1" customWidth="1"/>
    <col min="3859" max="3859" width="18" style="1" customWidth="1"/>
    <col min="3860" max="3860" width="18.140625" style="1" customWidth="1"/>
    <col min="3861" max="4088" width="11.42578125" style="1" customWidth="1"/>
    <col min="4089" max="4095" width="12.28515625" style="1"/>
    <col min="4096" max="4096" width="19.42578125" style="1" customWidth="1"/>
    <col min="4097" max="4097" width="50.85546875" style="1" customWidth="1"/>
    <col min="4098" max="4098" width="18.7109375" style="1" customWidth="1"/>
    <col min="4099" max="4100" width="18.28515625" style="1" customWidth="1"/>
    <col min="4101" max="4101" width="18.42578125" style="1" customWidth="1"/>
    <col min="4102" max="4102" width="18" style="1" customWidth="1"/>
    <col min="4103" max="4103" width="18.7109375" style="1" customWidth="1"/>
    <col min="4104" max="4104" width="18.28515625" style="1" customWidth="1"/>
    <col min="4105" max="4105" width="18.140625" style="1" customWidth="1"/>
    <col min="4106" max="4106" width="18" style="1" customWidth="1"/>
    <col min="4107" max="4107" width="9.28515625" style="1" customWidth="1"/>
    <col min="4108" max="4108" width="10" style="1" customWidth="1"/>
    <col min="4109" max="4111" width="18.7109375" style="1" customWidth="1"/>
    <col min="4112" max="4112" width="21.42578125" style="1" customWidth="1"/>
    <col min="4113" max="4113" width="22.85546875" style="1" customWidth="1"/>
    <col min="4114" max="4114" width="20.140625" style="1" customWidth="1"/>
    <col min="4115" max="4115" width="18" style="1" customWidth="1"/>
    <col min="4116" max="4116" width="18.140625" style="1" customWidth="1"/>
    <col min="4117" max="4344" width="11.42578125" style="1" customWidth="1"/>
    <col min="4345" max="4351" width="12.28515625" style="1"/>
    <col min="4352" max="4352" width="19.42578125" style="1" customWidth="1"/>
    <col min="4353" max="4353" width="50.85546875" style="1" customWidth="1"/>
    <col min="4354" max="4354" width="18.7109375" style="1" customWidth="1"/>
    <col min="4355" max="4356" width="18.28515625" style="1" customWidth="1"/>
    <col min="4357" max="4357" width="18.42578125" style="1" customWidth="1"/>
    <col min="4358" max="4358" width="18" style="1" customWidth="1"/>
    <col min="4359" max="4359" width="18.7109375" style="1" customWidth="1"/>
    <col min="4360" max="4360" width="18.28515625" style="1" customWidth="1"/>
    <col min="4361" max="4361" width="18.140625" style="1" customWidth="1"/>
    <col min="4362" max="4362" width="18" style="1" customWidth="1"/>
    <col min="4363" max="4363" width="9.28515625" style="1" customWidth="1"/>
    <col min="4364" max="4364" width="10" style="1" customWidth="1"/>
    <col min="4365" max="4367" width="18.7109375" style="1" customWidth="1"/>
    <col min="4368" max="4368" width="21.42578125" style="1" customWidth="1"/>
    <col min="4369" max="4369" width="22.85546875" style="1" customWidth="1"/>
    <col min="4370" max="4370" width="20.140625" style="1" customWidth="1"/>
    <col min="4371" max="4371" width="18" style="1" customWidth="1"/>
    <col min="4372" max="4372" width="18.140625" style="1" customWidth="1"/>
    <col min="4373" max="4600" width="11.42578125" style="1" customWidth="1"/>
    <col min="4601" max="4607" width="12.28515625" style="1"/>
    <col min="4608" max="4608" width="19.42578125" style="1" customWidth="1"/>
    <col min="4609" max="4609" width="50.85546875" style="1" customWidth="1"/>
    <col min="4610" max="4610" width="18.7109375" style="1" customWidth="1"/>
    <col min="4611" max="4612" width="18.28515625" style="1" customWidth="1"/>
    <col min="4613" max="4613" width="18.42578125" style="1" customWidth="1"/>
    <col min="4614" max="4614" width="18" style="1" customWidth="1"/>
    <col min="4615" max="4615" width="18.7109375" style="1" customWidth="1"/>
    <col min="4616" max="4616" width="18.28515625" style="1" customWidth="1"/>
    <col min="4617" max="4617" width="18.140625" style="1" customWidth="1"/>
    <col min="4618" max="4618" width="18" style="1" customWidth="1"/>
    <col min="4619" max="4619" width="9.28515625" style="1" customWidth="1"/>
    <col min="4620" max="4620" width="10" style="1" customWidth="1"/>
    <col min="4621" max="4623" width="18.7109375" style="1" customWidth="1"/>
    <col min="4624" max="4624" width="21.42578125" style="1" customWidth="1"/>
    <col min="4625" max="4625" width="22.85546875" style="1" customWidth="1"/>
    <col min="4626" max="4626" width="20.140625" style="1" customWidth="1"/>
    <col min="4627" max="4627" width="18" style="1" customWidth="1"/>
    <col min="4628" max="4628" width="18.140625" style="1" customWidth="1"/>
    <col min="4629" max="4856" width="11.42578125" style="1" customWidth="1"/>
    <col min="4857" max="4863" width="12.28515625" style="1"/>
    <col min="4864" max="4864" width="19.42578125" style="1" customWidth="1"/>
    <col min="4865" max="4865" width="50.85546875" style="1" customWidth="1"/>
    <col min="4866" max="4866" width="18.7109375" style="1" customWidth="1"/>
    <col min="4867" max="4868" width="18.28515625" style="1" customWidth="1"/>
    <col min="4869" max="4869" width="18.42578125" style="1" customWidth="1"/>
    <col min="4870" max="4870" width="18" style="1" customWidth="1"/>
    <col min="4871" max="4871" width="18.7109375" style="1" customWidth="1"/>
    <col min="4872" max="4872" width="18.28515625" style="1" customWidth="1"/>
    <col min="4873" max="4873" width="18.140625" style="1" customWidth="1"/>
    <col min="4874" max="4874" width="18" style="1" customWidth="1"/>
    <col min="4875" max="4875" width="9.28515625" style="1" customWidth="1"/>
    <col min="4876" max="4876" width="10" style="1" customWidth="1"/>
    <col min="4877" max="4879" width="18.7109375" style="1" customWidth="1"/>
    <col min="4880" max="4880" width="21.42578125" style="1" customWidth="1"/>
    <col min="4881" max="4881" width="22.85546875" style="1" customWidth="1"/>
    <col min="4882" max="4882" width="20.140625" style="1" customWidth="1"/>
    <col min="4883" max="4883" width="18" style="1" customWidth="1"/>
    <col min="4884" max="4884" width="18.140625" style="1" customWidth="1"/>
    <col min="4885" max="5112" width="11.42578125" style="1" customWidth="1"/>
    <col min="5113" max="5119" width="12.28515625" style="1"/>
    <col min="5120" max="5120" width="19.42578125" style="1" customWidth="1"/>
    <col min="5121" max="5121" width="50.85546875" style="1" customWidth="1"/>
    <col min="5122" max="5122" width="18.7109375" style="1" customWidth="1"/>
    <col min="5123" max="5124" width="18.28515625" style="1" customWidth="1"/>
    <col min="5125" max="5125" width="18.42578125" style="1" customWidth="1"/>
    <col min="5126" max="5126" width="18" style="1" customWidth="1"/>
    <col min="5127" max="5127" width="18.7109375" style="1" customWidth="1"/>
    <col min="5128" max="5128" width="18.28515625" style="1" customWidth="1"/>
    <col min="5129" max="5129" width="18.140625" style="1" customWidth="1"/>
    <col min="5130" max="5130" width="18" style="1" customWidth="1"/>
    <col min="5131" max="5131" width="9.28515625" style="1" customWidth="1"/>
    <col min="5132" max="5132" width="10" style="1" customWidth="1"/>
    <col min="5133" max="5135" width="18.7109375" style="1" customWidth="1"/>
    <col min="5136" max="5136" width="21.42578125" style="1" customWidth="1"/>
    <col min="5137" max="5137" width="22.85546875" style="1" customWidth="1"/>
    <col min="5138" max="5138" width="20.140625" style="1" customWidth="1"/>
    <col min="5139" max="5139" width="18" style="1" customWidth="1"/>
    <col min="5140" max="5140" width="18.140625" style="1" customWidth="1"/>
    <col min="5141" max="5368" width="11.42578125" style="1" customWidth="1"/>
    <col min="5369" max="5375" width="12.28515625" style="1"/>
    <col min="5376" max="5376" width="19.42578125" style="1" customWidth="1"/>
    <col min="5377" max="5377" width="50.85546875" style="1" customWidth="1"/>
    <col min="5378" max="5378" width="18.7109375" style="1" customWidth="1"/>
    <col min="5379" max="5380" width="18.28515625" style="1" customWidth="1"/>
    <col min="5381" max="5381" width="18.42578125" style="1" customWidth="1"/>
    <col min="5382" max="5382" width="18" style="1" customWidth="1"/>
    <col min="5383" max="5383" width="18.7109375" style="1" customWidth="1"/>
    <col min="5384" max="5384" width="18.28515625" style="1" customWidth="1"/>
    <col min="5385" max="5385" width="18.140625" style="1" customWidth="1"/>
    <col min="5386" max="5386" width="18" style="1" customWidth="1"/>
    <col min="5387" max="5387" width="9.28515625" style="1" customWidth="1"/>
    <col min="5388" max="5388" width="10" style="1" customWidth="1"/>
    <col min="5389" max="5391" width="18.7109375" style="1" customWidth="1"/>
    <col min="5392" max="5392" width="21.42578125" style="1" customWidth="1"/>
    <col min="5393" max="5393" width="22.85546875" style="1" customWidth="1"/>
    <col min="5394" max="5394" width="20.140625" style="1" customWidth="1"/>
    <col min="5395" max="5395" width="18" style="1" customWidth="1"/>
    <col min="5396" max="5396" width="18.140625" style="1" customWidth="1"/>
    <col min="5397" max="5624" width="11.42578125" style="1" customWidth="1"/>
    <col min="5625" max="5631" width="12.28515625" style="1"/>
    <col min="5632" max="5632" width="19.42578125" style="1" customWidth="1"/>
    <col min="5633" max="5633" width="50.85546875" style="1" customWidth="1"/>
    <col min="5634" max="5634" width="18.7109375" style="1" customWidth="1"/>
    <col min="5635" max="5636" width="18.28515625" style="1" customWidth="1"/>
    <col min="5637" max="5637" width="18.42578125" style="1" customWidth="1"/>
    <col min="5638" max="5638" width="18" style="1" customWidth="1"/>
    <col min="5639" max="5639" width="18.7109375" style="1" customWidth="1"/>
    <col min="5640" max="5640" width="18.28515625" style="1" customWidth="1"/>
    <col min="5641" max="5641" width="18.140625" style="1" customWidth="1"/>
    <col min="5642" max="5642" width="18" style="1" customWidth="1"/>
    <col min="5643" max="5643" width="9.28515625" style="1" customWidth="1"/>
    <col min="5644" max="5644" width="10" style="1" customWidth="1"/>
    <col min="5645" max="5647" width="18.7109375" style="1" customWidth="1"/>
    <col min="5648" max="5648" width="21.42578125" style="1" customWidth="1"/>
    <col min="5649" max="5649" width="22.85546875" style="1" customWidth="1"/>
    <col min="5650" max="5650" width="20.140625" style="1" customWidth="1"/>
    <col min="5651" max="5651" width="18" style="1" customWidth="1"/>
    <col min="5652" max="5652" width="18.140625" style="1" customWidth="1"/>
    <col min="5653" max="5880" width="11.42578125" style="1" customWidth="1"/>
    <col min="5881" max="5887" width="12.28515625" style="1"/>
    <col min="5888" max="5888" width="19.42578125" style="1" customWidth="1"/>
    <col min="5889" max="5889" width="50.85546875" style="1" customWidth="1"/>
    <col min="5890" max="5890" width="18.7109375" style="1" customWidth="1"/>
    <col min="5891" max="5892" width="18.28515625" style="1" customWidth="1"/>
    <col min="5893" max="5893" width="18.42578125" style="1" customWidth="1"/>
    <col min="5894" max="5894" width="18" style="1" customWidth="1"/>
    <col min="5895" max="5895" width="18.7109375" style="1" customWidth="1"/>
    <col min="5896" max="5896" width="18.28515625" style="1" customWidth="1"/>
    <col min="5897" max="5897" width="18.140625" style="1" customWidth="1"/>
    <col min="5898" max="5898" width="18" style="1" customWidth="1"/>
    <col min="5899" max="5899" width="9.28515625" style="1" customWidth="1"/>
    <col min="5900" max="5900" width="10" style="1" customWidth="1"/>
    <col min="5901" max="5903" width="18.7109375" style="1" customWidth="1"/>
    <col min="5904" max="5904" width="21.42578125" style="1" customWidth="1"/>
    <col min="5905" max="5905" width="22.85546875" style="1" customWidth="1"/>
    <col min="5906" max="5906" width="20.140625" style="1" customWidth="1"/>
    <col min="5907" max="5907" width="18" style="1" customWidth="1"/>
    <col min="5908" max="5908" width="18.140625" style="1" customWidth="1"/>
    <col min="5909" max="6136" width="11.42578125" style="1" customWidth="1"/>
    <col min="6137" max="6143" width="12.28515625" style="1"/>
    <col min="6144" max="6144" width="19.42578125" style="1" customWidth="1"/>
    <col min="6145" max="6145" width="50.85546875" style="1" customWidth="1"/>
    <col min="6146" max="6146" width="18.7109375" style="1" customWidth="1"/>
    <col min="6147" max="6148" width="18.28515625" style="1" customWidth="1"/>
    <col min="6149" max="6149" width="18.42578125" style="1" customWidth="1"/>
    <col min="6150" max="6150" width="18" style="1" customWidth="1"/>
    <col min="6151" max="6151" width="18.7109375" style="1" customWidth="1"/>
    <col min="6152" max="6152" width="18.28515625" style="1" customWidth="1"/>
    <col min="6153" max="6153" width="18.140625" style="1" customWidth="1"/>
    <col min="6154" max="6154" width="18" style="1" customWidth="1"/>
    <col min="6155" max="6155" width="9.28515625" style="1" customWidth="1"/>
    <col min="6156" max="6156" width="10" style="1" customWidth="1"/>
    <col min="6157" max="6159" width="18.7109375" style="1" customWidth="1"/>
    <col min="6160" max="6160" width="21.42578125" style="1" customWidth="1"/>
    <col min="6161" max="6161" width="22.85546875" style="1" customWidth="1"/>
    <col min="6162" max="6162" width="20.140625" style="1" customWidth="1"/>
    <col min="6163" max="6163" width="18" style="1" customWidth="1"/>
    <col min="6164" max="6164" width="18.140625" style="1" customWidth="1"/>
    <col min="6165" max="6392" width="11.42578125" style="1" customWidth="1"/>
    <col min="6393" max="6399" width="12.28515625" style="1"/>
    <col min="6400" max="6400" width="19.42578125" style="1" customWidth="1"/>
    <col min="6401" max="6401" width="50.85546875" style="1" customWidth="1"/>
    <col min="6402" max="6402" width="18.7109375" style="1" customWidth="1"/>
    <col min="6403" max="6404" width="18.28515625" style="1" customWidth="1"/>
    <col min="6405" max="6405" width="18.42578125" style="1" customWidth="1"/>
    <col min="6406" max="6406" width="18" style="1" customWidth="1"/>
    <col min="6407" max="6407" width="18.7109375" style="1" customWidth="1"/>
    <col min="6408" max="6408" width="18.28515625" style="1" customWidth="1"/>
    <col min="6409" max="6409" width="18.140625" style="1" customWidth="1"/>
    <col min="6410" max="6410" width="18" style="1" customWidth="1"/>
    <col min="6411" max="6411" width="9.28515625" style="1" customWidth="1"/>
    <col min="6412" max="6412" width="10" style="1" customWidth="1"/>
    <col min="6413" max="6415" width="18.7109375" style="1" customWidth="1"/>
    <col min="6416" max="6416" width="21.42578125" style="1" customWidth="1"/>
    <col min="6417" max="6417" width="22.85546875" style="1" customWidth="1"/>
    <col min="6418" max="6418" width="20.140625" style="1" customWidth="1"/>
    <col min="6419" max="6419" width="18" style="1" customWidth="1"/>
    <col min="6420" max="6420" width="18.140625" style="1" customWidth="1"/>
    <col min="6421" max="6648" width="11.42578125" style="1" customWidth="1"/>
    <col min="6649" max="6655" width="12.28515625" style="1"/>
    <col min="6656" max="6656" width="19.42578125" style="1" customWidth="1"/>
    <col min="6657" max="6657" width="50.85546875" style="1" customWidth="1"/>
    <col min="6658" max="6658" width="18.7109375" style="1" customWidth="1"/>
    <col min="6659" max="6660" width="18.28515625" style="1" customWidth="1"/>
    <col min="6661" max="6661" width="18.42578125" style="1" customWidth="1"/>
    <col min="6662" max="6662" width="18" style="1" customWidth="1"/>
    <col min="6663" max="6663" width="18.7109375" style="1" customWidth="1"/>
    <col min="6664" max="6664" width="18.28515625" style="1" customWidth="1"/>
    <col min="6665" max="6665" width="18.140625" style="1" customWidth="1"/>
    <col min="6666" max="6666" width="18" style="1" customWidth="1"/>
    <col min="6667" max="6667" width="9.28515625" style="1" customWidth="1"/>
    <col min="6668" max="6668" width="10" style="1" customWidth="1"/>
    <col min="6669" max="6671" width="18.7109375" style="1" customWidth="1"/>
    <col min="6672" max="6672" width="21.42578125" style="1" customWidth="1"/>
    <col min="6673" max="6673" width="22.85546875" style="1" customWidth="1"/>
    <col min="6674" max="6674" width="20.140625" style="1" customWidth="1"/>
    <col min="6675" max="6675" width="18" style="1" customWidth="1"/>
    <col min="6676" max="6676" width="18.140625" style="1" customWidth="1"/>
    <col min="6677" max="6904" width="11.42578125" style="1" customWidth="1"/>
    <col min="6905" max="6911" width="12.28515625" style="1"/>
    <col min="6912" max="6912" width="19.42578125" style="1" customWidth="1"/>
    <col min="6913" max="6913" width="50.85546875" style="1" customWidth="1"/>
    <col min="6914" max="6914" width="18.7109375" style="1" customWidth="1"/>
    <col min="6915" max="6916" width="18.28515625" style="1" customWidth="1"/>
    <col min="6917" max="6917" width="18.42578125" style="1" customWidth="1"/>
    <col min="6918" max="6918" width="18" style="1" customWidth="1"/>
    <col min="6919" max="6919" width="18.7109375" style="1" customWidth="1"/>
    <col min="6920" max="6920" width="18.28515625" style="1" customWidth="1"/>
    <col min="6921" max="6921" width="18.140625" style="1" customWidth="1"/>
    <col min="6922" max="6922" width="18" style="1" customWidth="1"/>
    <col min="6923" max="6923" width="9.28515625" style="1" customWidth="1"/>
    <col min="6924" max="6924" width="10" style="1" customWidth="1"/>
    <col min="6925" max="6927" width="18.7109375" style="1" customWidth="1"/>
    <col min="6928" max="6928" width="21.42578125" style="1" customWidth="1"/>
    <col min="6929" max="6929" width="22.85546875" style="1" customWidth="1"/>
    <col min="6930" max="6930" width="20.140625" style="1" customWidth="1"/>
    <col min="6931" max="6931" width="18" style="1" customWidth="1"/>
    <col min="6932" max="6932" width="18.140625" style="1" customWidth="1"/>
    <col min="6933" max="7160" width="11.42578125" style="1" customWidth="1"/>
    <col min="7161" max="7167" width="12.28515625" style="1"/>
    <col min="7168" max="7168" width="19.42578125" style="1" customWidth="1"/>
    <col min="7169" max="7169" width="50.85546875" style="1" customWidth="1"/>
    <col min="7170" max="7170" width="18.7109375" style="1" customWidth="1"/>
    <col min="7171" max="7172" width="18.28515625" style="1" customWidth="1"/>
    <col min="7173" max="7173" width="18.42578125" style="1" customWidth="1"/>
    <col min="7174" max="7174" width="18" style="1" customWidth="1"/>
    <col min="7175" max="7175" width="18.7109375" style="1" customWidth="1"/>
    <col min="7176" max="7176" width="18.28515625" style="1" customWidth="1"/>
    <col min="7177" max="7177" width="18.140625" style="1" customWidth="1"/>
    <col min="7178" max="7178" width="18" style="1" customWidth="1"/>
    <col min="7179" max="7179" width="9.28515625" style="1" customWidth="1"/>
    <col min="7180" max="7180" width="10" style="1" customWidth="1"/>
    <col min="7181" max="7183" width="18.7109375" style="1" customWidth="1"/>
    <col min="7184" max="7184" width="21.42578125" style="1" customWidth="1"/>
    <col min="7185" max="7185" width="22.85546875" style="1" customWidth="1"/>
    <col min="7186" max="7186" width="20.140625" style="1" customWidth="1"/>
    <col min="7187" max="7187" width="18" style="1" customWidth="1"/>
    <col min="7188" max="7188" width="18.140625" style="1" customWidth="1"/>
    <col min="7189" max="7416" width="11.42578125" style="1" customWidth="1"/>
    <col min="7417" max="7423" width="12.28515625" style="1"/>
    <col min="7424" max="7424" width="19.42578125" style="1" customWidth="1"/>
    <col min="7425" max="7425" width="50.85546875" style="1" customWidth="1"/>
    <col min="7426" max="7426" width="18.7109375" style="1" customWidth="1"/>
    <col min="7427" max="7428" width="18.28515625" style="1" customWidth="1"/>
    <col min="7429" max="7429" width="18.42578125" style="1" customWidth="1"/>
    <col min="7430" max="7430" width="18" style="1" customWidth="1"/>
    <col min="7431" max="7431" width="18.7109375" style="1" customWidth="1"/>
    <col min="7432" max="7432" width="18.28515625" style="1" customWidth="1"/>
    <col min="7433" max="7433" width="18.140625" style="1" customWidth="1"/>
    <col min="7434" max="7434" width="18" style="1" customWidth="1"/>
    <col min="7435" max="7435" width="9.28515625" style="1" customWidth="1"/>
    <col min="7436" max="7436" width="10" style="1" customWidth="1"/>
    <col min="7437" max="7439" width="18.7109375" style="1" customWidth="1"/>
    <col min="7440" max="7440" width="21.42578125" style="1" customWidth="1"/>
    <col min="7441" max="7441" width="22.85546875" style="1" customWidth="1"/>
    <col min="7442" max="7442" width="20.140625" style="1" customWidth="1"/>
    <col min="7443" max="7443" width="18" style="1" customWidth="1"/>
    <col min="7444" max="7444" width="18.140625" style="1" customWidth="1"/>
    <col min="7445" max="7672" width="11.42578125" style="1" customWidth="1"/>
    <col min="7673" max="7679" width="12.28515625" style="1"/>
    <col min="7680" max="7680" width="19.42578125" style="1" customWidth="1"/>
    <col min="7681" max="7681" width="50.85546875" style="1" customWidth="1"/>
    <col min="7682" max="7682" width="18.7109375" style="1" customWidth="1"/>
    <col min="7683" max="7684" width="18.28515625" style="1" customWidth="1"/>
    <col min="7685" max="7685" width="18.42578125" style="1" customWidth="1"/>
    <col min="7686" max="7686" width="18" style="1" customWidth="1"/>
    <col min="7687" max="7687" width="18.7109375" style="1" customWidth="1"/>
    <col min="7688" max="7688" width="18.28515625" style="1" customWidth="1"/>
    <col min="7689" max="7689" width="18.140625" style="1" customWidth="1"/>
    <col min="7690" max="7690" width="18" style="1" customWidth="1"/>
    <col min="7691" max="7691" width="9.28515625" style="1" customWidth="1"/>
    <col min="7692" max="7692" width="10" style="1" customWidth="1"/>
    <col min="7693" max="7695" width="18.7109375" style="1" customWidth="1"/>
    <col min="7696" max="7696" width="21.42578125" style="1" customWidth="1"/>
    <col min="7697" max="7697" width="22.85546875" style="1" customWidth="1"/>
    <col min="7698" max="7698" width="20.140625" style="1" customWidth="1"/>
    <col min="7699" max="7699" width="18" style="1" customWidth="1"/>
    <col min="7700" max="7700" width="18.140625" style="1" customWidth="1"/>
    <col min="7701" max="7928" width="11.42578125" style="1" customWidth="1"/>
    <col min="7929" max="7935" width="12.28515625" style="1"/>
    <col min="7936" max="7936" width="19.42578125" style="1" customWidth="1"/>
    <col min="7937" max="7937" width="50.85546875" style="1" customWidth="1"/>
    <col min="7938" max="7938" width="18.7109375" style="1" customWidth="1"/>
    <col min="7939" max="7940" width="18.28515625" style="1" customWidth="1"/>
    <col min="7941" max="7941" width="18.42578125" style="1" customWidth="1"/>
    <col min="7942" max="7942" width="18" style="1" customWidth="1"/>
    <col min="7943" max="7943" width="18.7109375" style="1" customWidth="1"/>
    <col min="7944" max="7944" width="18.28515625" style="1" customWidth="1"/>
    <col min="7945" max="7945" width="18.140625" style="1" customWidth="1"/>
    <col min="7946" max="7946" width="18" style="1" customWidth="1"/>
    <col min="7947" max="7947" width="9.28515625" style="1" customWidth="1"/>
    <col min="7948" max="7948" width="10" style="1" customWidth="1"/>
    <col min="7949" max="7951" width="18.7109375" style="1" customWidth="1"/>
    <col min="7952" max="7952" width="21.42578125" style="1" customWidth="1"/>
    <col min="7953" max="7953" width="22.85546875" style="1" customWidth="1"/>
    <col min="7954" max="7954" width="20.140625" style="1" customWidth="1"/>
    <col min="7955" max="7955" width="18" style="1" customWidth="1"/>
    <col min="7956" max="7956" width="18.140625" style="1" customWidth="1"/>
    <col min="7957" max="8184" width="11.42578125" style="1" customWidth="1"/>
    <col min="8185" max="8191" width="12.28515625" style="1"/>
    <col min="8192" max="8192" width="19.42578125" style="1" customWidth="1"/>
    <col min="8193" max="8193" width="50.85546875" style="1" customWidth="1"/>
    <col min="8194" max="8194" width="18.7109375" style="1" customWidth="1"/>
    <col min="8195" max="8196" width="18.28515625" style="1" customWidth="1"/>
    <col min="8197" max="8197" width="18.42578125" style="1" customWidth="1"/>
    <col min="8198" max="8198" width="18" style="1" customWidth="1"/>
    <col min="8199" max="8199" width="18.7109375" style="1" customWidth="1"/>
    <col min="8200" max="8200" width="18.28515625" style="1" customWidth="1"/>
    <col min="8201" max="8201" width="18.140625" style="1" customWidth="1"/>
    <col min="8202" max="8202" width="18" style="1" customWidth="1"/>
    <col min="8203" max="8203" width="9.28515625" style="1" customWidth="1"/>
    <col min="8204" max="8204" width="10" style="1" customWidth="1"/>
    <col min="8205" max="8207" width="18.7109375" style="1" customWidth="1"/>
    <col min="8208" max="8208" width="21.42578125" style="1" customWidth="1"/>
    <col min="8209" max="8209" width="22.85546875" style="1" customWidth="1"/>
    <col min="8210" max="8210" width="20.140625" style="1" customWidth="1"/>
    <col min="8211" max="8211" width="18" style="1" customWidth="1"/>
    <col min="8212" max="8212" width="18.140625" style="1" customWidth="1"/>
    <col min="8213" max="8440" width="11.42578125" style="1" customWidth="1"/>
    <col min="8441" max="8447" width="12.28515625" style="1"/>
    <col min="8448" max="8448" width="19.42578125" style="1" customWidth="1"/>
    <col min="8449" max="8449" width="50.85546875" style="1" customWidth="1"/>
    <col min="8450" max="8450" width="18.7109375" style="1" customWidth="1"/>
    <col min="8451" max="8452" width="18.28515625" style="1" customWidth="1"/>
    <col min="8453" max="8453" width="18.42578125" style="1" customWidth="1"/>
    <col min="8454" max="8454" width="18" style="1" customWidth="1"/>
    <col min="8455" max="8455" width="18.7109375" style="1" customWidth="1"/>
    <col min="8456" max="8456" width="18.28515625" style="1" customWidth="1"/>
    <col min="8457" max="8457" width="18.140625" style="1" customWidth="1"/>
    <col min="8458" max="8458" width="18" style="1" customWidth="1"/>
    <col min="8459" max="8459" width="9.28515625" style="1" customWidth="1"/>
    <col min="8460" max="8460" width="10" style="1" customWidth="1"/>
    <col min="8461" max="8463" width="18.7109375" style="1" customWidth="1"/>
    <col min="8464" max="8464" width="21.42578125" style="1" customWidth="1"/>
    <col min="8465" max="8465" width="22.85546875" style="1" customWidth="1"/>
    <col min="8466" max="8466" width="20.140625" style="1" customWidth="1"/>
    <col min="8467" max="8467" width="18" style="1" customWidth="1"/>
    <col min="8468" max="8468" width="18.140625" style="1" customWidth="1"/>
    <col min="8469" max="8696" width="11.42578125" style="1" customWidth="1"/>
    <col min="8697" max="8703" width="12.28515625" style="1"/>
    <col min="8704" max="8704" width="19.42578125" style="1" customWidth="1"/>
    <col min="8705" max="8705" width="50.85546875" style="1" customWidth="1"/>
    <col min="8706" max="8706" width="18.7109375" style="1" customWidth="1"/>
    <col min="8707" max="8708" width="18.28515625" style="1" customWidth="1"/>
    <col min="8709" max="8709" width="18.42578125" style="1" customWidth="1"/>
    <col min="8710" max="8710" width="18" style="1" customWidth="1"/>
    <col min="8711" max="8711" width="18.7109375" style="1" customWidth="1"/>
    <col min="8712" max="8712" width="18.28515625" style="1" customWidth="1"/>
    <col min="8713" max="8713" width="18.140625" style="1" customWidth="1"/>
    <col min="8714" max="8714" width="18" style="1" customWidth="1"/>
    <col min="8715" max="8715" width="9.28515625" style="1" customWidth="1"/>
    <col min="8716" max="8716" width="10" style="1" customWidth="1"/>
    <col min="8717" max="8719" width="18.7109375" style="1" customWidth="1"/>
    <col min="8720" max="8720" width="21.42578125" style="1" customWidth="1"/>
    <col min="8721" max="8721" width="22.85546875" style="1" customWidth="1"/>
    <col min="8722" max="8722" width="20.140625" style="1" customWidth="1"/>
    <col min="8723" max="8723" width="18" style="1" customWidth="1"/>
    <col min="8724" max="8724" width="18.140625" style="1" customWidth="1"/>
    <col min="8725" max="8952" width="11.42578125" style="1" customWidth="1"/>
    <col min="8953" max="8959" width="12.28515625" style="1"/>
    <col min="8960" max="8960" width="19.42578125" style="1" customWidth="1"/>
    <col min="8961" max="8961" width="50.85546875" style="1" customWidth="1"/>
    <col min="8962" max="8962" width="18.7109375" style="1" customWidth="1"/>
    <col min="8963" max="8964" width="18.28515625" style="1" customWidth="1"/>
    <col min="8965" max="8965" width="18.42578125" style="1" customWidth="1"/>
    <col min="8966" max="8966" width="18" style="1" customWidth="1"/>
    <col min="8967" max="8967" width="18.7109375" style="1" customWidth="1"/>
    <col min="8968" max="8968" width="18.28515625" style="1" customWidth="1"/>
    <col min="8969" max="8969" width="18.140625" style="1" customWidth="1"/>
    <col min="8970" max="8970" width="18" style="1" customWidth="1"/>
    <col min="8971" max="8971" width="9.28515625" style="1" customWidth="1"/>
    <col min="8972" max="8972" width="10" style="1" customWidth="1"/>
    <col min="8973" max="8975" width="18.7109375" style="1" customWidth="1"/>
    <col min="8976" max="8976" width="21.42578125" style="1" customWidth="1"/>
    <col min="8977" max="8977" width="22.85546875" style="1" customWidth="1"/>
    <col min="8978" max="8978" width="20.140625" style="1" customWidth="1"/>
    <col min="8979" max="8979" width="18" style="1" customWidth="1"/>
    <col min="8980" max="8980" width="18.140625" style="1" customWidth="1"/>
    <col min="8981" max="9208" width="11.42578125" style="1" customWidth="1"/>
    <col min="9209" max="9215" width="12.28515625" style="1"/>
    <col min="9216" max="9216" width="19.42578125" style="1" customWidth="1"/>
    <col min="9217" max="9217" width="50.85546875" style="1" customWidth="1"/>
    <col min="9218" max="9218" width="18.7109375" style="1" customWidth="1"/>
    <col min="9219" max="9220" width="18.28515625" style="1" customWidth="1"/>
    <col min="9221" max="9221" width="18.42578125" style="1" customWidth="1"/>
    <col min="9222" max="9222" width="18" style="1" customWidth="1"/>
    <col min="9223" max="9223" width="18.7109375" style="1" customWidth="1"/>
    <col min="9224" max="9224" width="18.28515625" style="1" customWidth="1"/>
    <col min="9225" max="9225" width="18.140625" style="1" customWidth="1"/>
    <col min="9226" max="9226" width="18" style="1" customWidth="1"/>
    <col min="9227" max="9227" width="9.28515625" style="1" customWidth="1"/>
    <col min="9228" max="9228" width="10" style="1" customWidth="1"/>
    <col min="9229" max="9231" width="18.7109375" style="1" customWidth="1"/>
    <col min="9232" max="9232" width="21.42578125" style="1" customWidth="1"/>
    <col min="9233" max="9233" width="22.85546875" style="1" customWidth="1"/>
    <col min="9234" max="9234" width="20.140625" style="1" customWidth="1"/>
    <col min="9235" max="9235" width="18" style="1" customWidth="1"/>
    <col min="9236" max="9236" width="18.140625" style="1" customWidth="1"/>
    <col min="9237" max="9464" width="11.42578125" style="1" customWidth="1"/>
    <col min="9465" max="9471" width="12.28515625" style="1"/>
    <col min="9472" max="9472" width="19.42578125" style="1" customWidth="1"/>
    <col min="9473" max="9473" width="50.85546875" style="1" customWidth="1"/>
    <col min="9474" max="9474" width="18.7109375" style="1" customWidth="1"/>
    <col min="9475" max="9476" width="18.28515625" style="1" customWidth="1"/>
    <col min="9477" max="9477" width="18.42578125" style="1" customWidth="1"/>
    <col min="9478" max="9478" width="18" style="1" customWidth="1"/>
    <col min="9479" max="9479" width="18.7109375" style="1" customWidth="1"/>
    <col min="9480" max="9480" width="18.28515625" style="1" customWidth="1"/>
    <col min="9481" max="9481" width="18.140625" style="1" customWidth="1"/>
    <col min="9482" max="9482" width="18" style="1" customWidth="1"/>
    <col min="9483" max="9483" width="9.28515625" style="1" customWidth="1"/>
    <col min="9484" max="9484" width="10" style="1" customWidth="1"/>
    <col min="9485" max="9487" width="18.7109375" style="1" customWidth="1"/>
    <col min="9488" max="9488" width="21.42578125" style="1" customWidth="1"/>
    <col min="9489" max="9489" width="22.85546875" style="1" customWidth="1"/>
    <col min="9490" max="9490" width="20.140625" style="1" customWidth="1"/>
    <col min="9491" max="9491" width="18" style="1" customWidth="1"/>
    <col min="9492" max="9492" width="18.140625" style="1" customWidth="1"/>
    <col min="9493" max="9720" width="11.42578125" style="1" customWidth="1"/>
    <col min="9721" max="9727" width="12.28515625" style="1"/>
    <col min="9728" max="9728" width="19.42578125" style="1" customWidth="1"/>
    <col min="9729" max="9729" width="50.85546875" style="1" customWidth="1"/>
    <col min="9730" max="9730" width="18.7109375" style="1" customWidth="1"/>
    <col min="9731" max="9732" width="18.28515625" style="1" customWidth="1"/>
    <col min="9733" max="9733" width="18.42578125" style="1" customWidth="1"/>
    <col min="9734" max="9734" width="18" style="1" customWidth="1"/>
    <col min="9735" max="9735" width="18.7109375" style="1" customWidth="1"/>
    <col min="9736" max="9736" width="18.28515625" style="1" customWidth="1"/>
    <col min="9737" max="9737" width="18.140625" style="1" customWidth="1"/>
    <col min="9738" max="9738" width="18" style="1" customWidth="1"/>
    <col min="9739" max="9739" width="9.28515625" style="1" customWidth="1"/>
    <col min="9740" max="9740" width="10" style="1" customWidth="1"/>
    <col min="9741" max="9743" width="18.7109375" style="1" customWidth="1"/>
    <col min="9744" max="9744" width="21.42578125" style="1" customWidth="1"/>
    <col min="9745" max="9745" width="22.85546875" style="1" customWidth="1"/>
    <col min="9746" max="9746" width="20.140625" style="1" customWidth="1"/>
    <col min="9747" max="9747" width="18" style="1" customWidth="1"/>
    <col min="9748" max="9748" width="18.140625" style="1" customWidth="1"/>
    <col min="9749" max="9976" width="11.42578125" style="1" customWidth="1"/>
    <col min="9977" max="9983" width="12.28515625" style="1"/>
    <col min="9984" max="9984" width="19.42578125" style="1" customWidth="1"/>
    <col min="9985" max="9985" width="50.85546875" style="1" customWidth="1"/>
    <col min="9986" max="9986" width="18.7109375" style="1" customWidth="1"/>
    <col min="9987" max="9988" width="18.28515625" style="1" customWidth="1"/>
    <col min="9989" max="9989" width="18.42578125" style="1" customWidth="1"/>
    <col min="9990" max="9990" width="18" style="1" customWidth="1"/>
    <col min="9991" max="9991" width="18.7109375" style="1" customWidth="1"/>
    <col min="9992" max="9992" width="18.28515625" style="1" customWidth="1"/>
    <col min="9993" max="9993" width="18.140625" style="1" customWidth="1"/>
    <col min="9994" max="9994" width="18" style="1" customWidth="1"/>
    <col min="9995" max="9995" width="9.28515625" style="1" customWidth="1"/>
    <col min="9996" max="9996" width="10" style="1" customWidth="1"/>
    <col min="9997" max="9999" width="18.7109375" style="1" customWidth="1"/>
    <col min="10000" max="10000" width="21.42578125" style="1" customWidth="1"/>
    <col min="10001" max="10001" width="22.85546875" style="1" customWidth="1"/>
    <col min="10002" max="10002" width="20.140625" style="1" customWidth="1"/>
    <col min="10003" max="10003" width="18" style="1" customWidth="1"/>
    <col min="10004" max="10004" width="18.140625" style="1" customWidth="1"/>
    <col min="10005" max="10232" width="11.42578125" style="1" customWidth="1"/>
    <col min="10233" max="10239" width="12.28515625" style="1"/>
    <col min="10240" max="10240" width="19.42578125" style="1" customWidth="1"/>
    <col min="10241" max="10241" width="50.85546875" style="1" customWidth="1"/>
    <col min="10242" max="10242" width="18.7109375" style="1" customWidth="1"/>
    <col min="10243" max="10244" width="18.28515625" style="1" customWidth="1"/>
    <col min="10245" max="10245" width="18.42578125" style="1" customWidth="1"/>
    <col min="10246" max="10246" width="18" style="1" customWidth="1"/>
    <col min="10247" max="10247" width="18.7109375" style="1" customWidth="1"/>
    <col min="10248" max="10248" width="18.28515625" style="1" customWidth="1"/>
    <col min="10249" max="10249" width="18.140625" style="1" customWidth="1"/>
    <col min="10250" max="10250" width="18" style="1" customWidth="1"/>
    <col min="10251" max="10251" width="9.28515625" style="1" customWidth="1"/>
    <col min="10252" max="10252" width="10" style="1" customWidth="1"/>
    <col min="10253" max="10255" width="18.7109375" style="1" customWidth="1"/>
    <col min="10256" max="10256" width="21.42578125" style="1" customWidth="1"/>
    <col min="10257" max="10257" width="22.85546875" style="1" customWidth="1"/>
    <col min="10258" max="10258" width="20.140625" style="1" customWidth="1"/>
    <col min="10259" max="10259" width="18" style="1" customWidth="1"/>
    <col min="10260" max="10260" width="18.140625" style="1" customWidth="1"/>
    <col min="10261" max="10488" width="11.42578125" style="1" customWidth="1"/>
    <col min="10489" max="10495" width="12.28515625" style="1"/>
    <col min="10496" max="10496" width="19.42578125" style="1" customWidth="1"/>
    <col min="10497" max="10497" width="50.85546875" style="1" customWidth="1"/>
    <col min="10498" max="10498" width="18.7109375" style="1" customWidth="1"/>
    <col min="10499" max="10500" width="18.28515625" style="1" customWidth="1"/>
    <col min="10501" max="10501" width="18.42578125" style="1" customWidth="1"/>
    <col min="10502" max="10502" width="18" style="1" customWidth="1"/>
    <col min="10503" max="10503" width="18.7109375" style="1" customWidth="1"/>
    <col min="10504" max="10504" width="18.28515625" style="1" customWidth="1"/>
    <col min="10505" max="10505" width="18.140625" style="1" customWidth="1"/>
    <col min="10506" max="10506" width="18" style="1" customWidth="1"/>
    <col min="10507" max="10507" width="9.28515625" style="1" customWidth="1"/>
    <col min="10508" max="10508" width="10" style="1" customWidth="1"/>
    <col min="10509" max="10511" width="18.7109375" style="1" customWidth="1"/>
    <col min="10512" max="10512" width="21.42578125" style="1" customWidth="1"/>
    <col min="10513" max="10513" width="22.85546875" style="1" customWidth="1"/>
    <col min="10514" max="10514" width="20.140625" style="1" customWidth="1"/>
    <col min="10515" max="10515" width="18" style="1" customWidth="1"/>
    <col min="10516" max="10516" width="18.140625" style="1" customWidth="1"/>
    <col min="10517" max="10744" width="11.42578125" style="1" customWidth="1"/>
    <col min="10745" max="10751" width="12.28515625" style="1"/>
    <col min="10752" max="10752" width="19.42578125" style="1" customWidth="1"/>
    <col min="10753" max="10753" width="50.85546875" style="1" customWidth="1"/>
    <col min="10754" max="10754" width="18.7109375" style="1" customWidth="1"/>
    <col min="10755" max="10756" width="18.28515625" style="1" customWidth="1"/>
    <col min="10757" max="10757" width="18.42578125" style="1" customWidth="1"/>
    <col min="10758" max="10758" width="18" style="1" customWidth="1"/>
    <col min="10759" max="10759" width="18.7109375" style="1" customWidth="1"/>
    <col min="10760" max="10760" width="18.28515625" style="1" customWidth="1"/>
    <col min="10761" max="10761" width="18.140625" style="1" customWidth="1"/>
    <col min="10762" max="10762" width="18" style="1" customWidth="1"/>
    <col min="10763" max="10763" width="9.28515625" style="1" customWidth="1"/>
    <col min="10764" max="10764" width="10" style="1" customWidth="1"/>
    <col min="10765" max="10767" width="18.7109375" style="1" customWidth="1"/>
    <col min="10768" max="10768" width="21.42578125" style="1" customWidth="1"/>
    <col min="10769" max="10769" width="22.85546875" style="1" customWidth="1"/>
    <col min="10770" max="10770" width="20.140625" style="1" customWidth="1"/>
    <col min="10771" max="10771" width="18" style="1" customWidth="1"/>
    <col min="10772" max="10772" width="18.140625" style="1" customWidth="1"/>
    <col min="10773" max="11000" width="11.42578125" style="1" customWidth="1"/>
    <col min="11001" max="11007" width="12.28515625" style="1"/>
    <col min="11008" max="11008" width="19.42578125" style="1" customWidth="1"/>
    <col min="11009" max="11009" width="50.85546875" style="1" customWidth="1"/>
    <col min="11010" max="11010" width="18.7109375" style="1" customWidth="1"/>
    <col min="11011" max="11012" width="18.28515625" style="1" customWidth="1"/>
    <col min="11013" max="11013" width="18.42578125" style="1" customWidth="1"/>
    <col min="11014" max="11014" width="18" style="1" customWidth="1"/>
    <col min="11015" max="11015" width="18.7109375" style="1" customWidth="1"/>
    <col min="11016" max="11016" width="18.28515625" style="1" customWidth="1"/>
    <col min="11017" max="11017" width="18.140625" style="1" customWidth="1"/>
    <col min="11018" max="11018" width="18" style="1" customWidth="1"/>
    <col min="11019" max="11019" width="9.28515625" style="1" customWidth="1"/>
    <col min="11020" max="11020" width="10" style="1" customWidth="1"/>
    <col min="11021" max="11023" width="18.7109375" style="1" customWidth="1"/>
    <col min="11024" max="11024" width="21.42578125" style="1" customWidth="1"/>
    <col min="11025" max="11025" width="22.85546875" style="1" customWidth="1"/>
    <col min="11026" max="11026" width="20.140625" style="1" customWidth="1"/>
    <col min="11027" max="11027" width="18" style="1" customWidth="1"/>
    <col min="11028" max="11028" width="18.140625" style="1" customWidth="1"/>
    <col min="11029" max="11256" width="11.42578125" style="1" customWidth="1"/>
    <col min="11257" max="11263" width="12.28515625" style="1"/>
    <col min="11264" max="11264" width="19.42578125" style="1" customWidth="1"/>
    <col min="11265" max="11265" width="50.85546875" style="1" customWidth="1"/>
    <col min="11266" max="11266" width="18.7109375" style="1" customWidth="1"/>
    <col min="11267" max="11268" width="18.28515625" style="1" customWidth="1"/>
    <col min="11269" max="11269" width="18.42578125" style="1" customWidth="1"/>
    <col min="11270" max="11270" width="18" style="1" customWidth="1"/>
    <col min="11271" max="11271" width="18.7109375" style="1" customWidth="1"/>
    <col min="11272" max="11272" width="18.28515625" style="1" customWidth="1"/>
    <col min="11273" max="11273" width="18.140625" style="1" customWidth="1"/>
    <col min="11274" max="11274" width="18" style="1" customWidth="1"/>
    <col min="11275" max="11275" width="9.28515625" style="1" customWidth="1"/>
    <col min="11276" max="11276" width="10" style="1" customWidth="1"/>
    <col min="11277" max="11279" width="18.7109375" style="1" customWidth="1"/>
    <col min="11280" max="11280" width="21.42578125" style="1" customWidth="1"/>
    <col min="11281" max="11281" width="22.85546875" style="1" customWidth="1"/>
    <col min="11282" max="11282" width="20.140625" style="1" customWidth="1"/>
    <col min="11283" max="11283" width="18" style="1" customWidth="1"/>
    <col min="11284" max="11284" width="18.140625" style="1" customWidth="1"/>
    <col min="11285" max="11512" width="11.42578125" style="1" customWidth="1"/>
    <col min="11513" max="11519" width="12.28515625" style="1"/>
    <col min="11520" max="11520" width="19.42578125" style="1" customWidth="1"/>
    <col min="11521" max="11521" width="50.85546875" style="1" customWidth="1"/>
    <col min="11522" max="11522" width="18.7109375" style="1" customWidth="1"/>
    <col min="11523" max="11524" width="18.28515625" style="1" customWidth="1"/>
    <col min="11525" max="11525" width="18.42578125" style="1" customWidth="1"/>
    <col min="11526" max="11526" width="18" style="1" customWidth="1"/>
    <col min="11527" max="11527" width="18.7109375" style="1" customWidth="1"/>
    <col min="11528" max="11528" width="18.28515625" style="1" customWidth="1"/>
    <col min="11529" max="11529" width="18.140625" style="1" customWidth="1"/>
    <col min="11530" max="11530" width="18" style="1" customWidth="1"/>
    <col min="11531" max="11531" width="9.28515625" style="1" customWidth="1"/>
    <col min="11532" max="11532" width="10" style="1" customWidth="1"/>
    <col min="11533" max="11535" width="18.7109375" style="1" customWidth="1"/>
    <col min="11536" max="11536" width="21.42578125" style="1" customWidth="1"/>
    <col min="11537" max="11537" width="22.85546875" style="1" customWidth="1"/>
    <col min="11538" max="11538" width="20.140625" style="1" customWidth="1"/>
    <col min="11539" max="11539" width="18" style="1" customWidth="1"/>
    <col min="11540" max="11540" width="18.140625" style="1" customWidth="1"/>
    <col min="11541" max="11768" width="11.42578125" style="1" customWidth="1"/>
    <col min="11769" max="11775" width="12.28515625" style="1"/>
    <col min="11776" max="11776" width="19.42578125" style="1" customWidth="1"/>
    <col min="11777" max="11777" width="50.85546875" style="1" customWidth="1"/>
    <col min="11778" max="11778" width="18.7109375" style="1" customWidth="1"/>
    <col min="11779" max="11780" width="18.28515625" style="1" customWidth="1"/>
    <col min="11781" max="11781" width="18.42578125" style="1" customWidth="1"/>
    <col min="11782" max="11782" width="18" style="1" customWidth="1"/>
    <col min="11783" max="11783" width="18.7109375" style="1" customWidth="1"/>
    <col min="11784" max="11784" width="18.28515625" style="1" customWidth="1"/>
    <col min="11785" max="11785" width="18.140625" style="1" customWidth="1"/>
    <col min="11786" max="11786" width="18" style="1" customWidth="1"/>
    <col min="11787" max="11787" width="9.28515625" style="1" customWidth="1"/>
    <col min="11788" max="11788" width="10" style="1" customWidth="1"/>
    <col min="11789" max="11791" width="18.7109375" style="1" customWidth="1"/>
    <col min="11792" max="11792" width="21.42578125" style="1" customWidth="1"/>
    <col min="11793" max="11793" width="22.85546875" style="1" customWidth="1"/>
    <col min="11794" max="11794" width="20.140625" style="1" customWidth="1"/>
    <col min="11795" max="11795" width="18" style="1" customWidth="1"/>
    <col min="11796" max="11796" width="18.140625" style="1" customWidth="1"/>
    <col min="11797" max="12024" width="11.42578125" style="1" customWidth="1"/>
    <col min="12025" max="12031" width="12.28515625" style="1"/>
    <col min="12032" max="12032" width="19.42578125" style="1" customWidth="1"/>
    <col min="12033" max="12033" width="50.85546875" style="1" customWidth="1"/>
    <col min="12034" max="12034" width="18.7109375" style="1" customWidth="1"/>
    <col min="12035" max="12036" width="18.28515625" style="1" customWidth="1"/>
    <col min="12037" max="12037" width="18.42578125" style="1" customWidth="1"/>
    <col min="12038" max="12038" width="18" style="1" customWidth="1"/>
    <col min="12039" max="12039" width="18.7109375" style="1" customWidth="1"/>
    <col min="12040" max="12040" width="18.28515625" style="1" customWidth="1"/>
    <col min="12041" max="12041" width="18.140625" style="1" customWidth="1"/>
    <col min="12042" max="12042" width="18" style="1" customWidth="1"/>
    <col min="12043" max="12043" width="9.28515625" style="1" customWidth="1"/>
    <col min="12044" max="12044" width="10" style="1" customWidth="1"/>
    <col min="12045" max="12047" width="18.7109375" style="1" customWidth="1"/>
    <col min="12048" max="12048" width="21.42578125" style="1" customWidth="1"/>
    <col min="12049" max="12049" width="22.85546875" style="1" customWidth="1"/>
    <col min="12050" max="12050" width="20.140625" style="1" customWidth="1"/>
    <col min="12051" max="12051" width="18" style="1" customWidth="1"/>
    <col min="12052" max="12052" width="18.140625" style="1" customWidth="1"/>
    <col min="12053" max="12280" width="11.42578125" style="1" customWidth="1"/>
    <col min="12281" max="12287" width="12.28515625" style="1"/>
    <col min="12288" max="12288" width="19.42578125" style="1" customWidth="1"/>
    <col min="12289" max="12289" width="50.85546875" style="1" customWidth="1"/>
    <col min="12290" max="12290" width="18.7109375" style="1" customWidth="1"/>
    <col min="12291" max="12292" width="18.28515625" style="1" customWidth="1"/>
    <col min="12293" max="12293" width="18.42578125" style="1" customWidth="1"/>
    <col min="12294" max="12294" width="18" style="1" customWidth="1"/>
    <col min="12295" max="12295" width="18.7109375" style="1" customWidth="1"/>
    <col min="12296" max="12296" width="18.28515625" style="1" customWidth="1"/>
    <col min="12297" max="12297" width="18.140625" style="1" customWidth="1"/>
    <col min="12298" max="12298" width="18" style="1" customWidth="1"/>
    <col min="12299" max="12299" width="9.28515625" style="1" customWidth="1"/>
    <col min="12300" max="12300" width="10" style="1" customWidth="1"/>
    <col min="12301" max="12303" width="18.7109375" style="1" customWidth="1"/>
    <col min="12304" max="12304" width="21.42578125" style="1" customWidth="1"/>
    <col min="12305" max="12305" width="22.85546875" style="1" customWidth="1"/>
    <col min="12306" max="12306" width="20.140625" style="1" customWidth="1"/>
    <col min="12307" max="12307" width="18" style="1" customWidth="1"/>
    <col min="12308" max="12308" width="18.140625" style="1" customWidth="1"/>
    <col min="12309" max="12536" width="11.42578125" style="1" customWidth="1"/>
    <col min="12537" max="12543" width="12.28515625" style="1"/>
    <col min="12544" max="12544" width="19.42578125" style="1" customWidth="1"/>
    <col min="12545" max="12545" width="50.85546875" style="1" customWidth="1"/>
    <col min="12546" max="12546" width="18.7109375" style="1" customWidth="1"/>
    <col min="12547" max="12548" width="18.28515625" style="1" customWidth="1"/>
    <col min="12549" max="12549" width="18.42578125" style="1" customWidth="1"/>
    <col min="12550" max="12550" width="18" style="1" customWidth="1"/>
    <col min="12551" max="12551" width="18.7109375" style="1" customWidth="1"/>
    <col min="12552" max="12552" width="18.28515625" style="1" customWidth="1"/>
    <col min="12553" max="12553" width="18.140625" style="1" customWidth="1"/>
    <col min="12554" max="12554" width="18" style="1" customWidth="1"/>
    <col min="12555" max="12555" width="9.28515625" style="1" customWidth="1"/>
    <col min="12556" max="12556" width="10" style="1" customWidth="1"/>
    <col min="12557" max="12559" width="18.7109375" style="1" customWidth="1"/>
    <col min="12560" max="12560" width="21.42578125" style="1" customWidth="1"/>
    <col min="12561" max="12561" width="22.85546875" style="1" customWidth="1"/>
    <col min="12562" max="12562" width="20.140625" style="1" customWidth="1"/>
    <col min="12563" max="12563" width="18" style="1" customWidth="1"/>
    <col min="12564" max="12564" width="18.140625" style="1" customWidth="1"/>
    <col min="12565" max="12792" width="11.42578125" style="1" customWidth="1"/>
    <col min="12793" max="12799" width="12.28515625" style="1"/>
    <col min="12800" max="12800" width="19.42578125" style="1" customWidth="1"/>
    <col min="12801" max="12801" width="50.85546875" style="1" customWidth="1"/>
    <col min="12802" max="12802" width="18.7109375" style="1" customWidth="1"/>
    <col min="12803" max="12804" width="18.28515625" style="1" customWidth="1"/>
    <col min="12805" max="12805" width="18.42578125" style="1" customWidth="1"/>
    <col min="12806" max="12806" width="18" style="1" customWidth="1"/>
    <col min="12807" max="12807" width="18.7109375" style="1" customWidth="1"/>
    <col min="12808" max="12808" width="18.28515625" style="1" customWidth="1"/>
    <col min="12809" max="12809" width="18.140625" style="1" customWidth="1"/>
    <col min="12810" max="12810" width="18" style="1" customWidth="1"/>
    <col min="12811" max="12811" width="9.28515625" style="1" customWidth="1"/>
    <col min="12812" max="12812" width="10" style="1" customWidth="1"/>
    <col min="12813" max="12815" width="18.7109375" style="1" customWidth="1"/>
    <col min="12816" max="12816" width="21.42578125" style="1" customWidth="1"/>
    <col min="12817" max="12817" width="22.85546875" style="1" customWidth="1"/>
    <col min="12818" max="12818" width="20.140625" style="1" customWidth="1"/>
    <col min="12819" max="12819" width="18" style="1" customWidth="1"/>
    <col min="12820" max="12820" width="18.140625" style="1" customWidth="1"/>
    <col min="12821" max="13048" width="11.42578125" style="1" customWidth="1"/>
    <col min="13049" max="13055" width="12.28515625" style="1"/>
    <col min="13056" max="13056" width="19.42578125" style="1" customWidth="1"/>
    <col min="13057" max="13057" width="50.85546875" style="1" customWidth="1"/>
    <col min="13058" max="13058" width="18.7109375" style="1" customWidth="1"/>
    <col min="13059" max="13060" width="18.28515625" style="1" customWidth="1"/>
    <col min="13061" max="13061" width="18.42578125" style="1" customWidth="1"/>
    <col min="13062" max="13062" width="18" style="1" customWidth="1"/>
    <col min="13063" max="13063" width="18.7109375" style="1" customWidth="1"/>
    <col min="13064" max="13064" width="18.28515625" style="1" customWidth="1"/>
    <col min="13065" max="13065" width="18.140625" style="1" customWidth="1"/>
    <col min="13066" max="13066" width="18" style="1" customWidth="1"/>
    <col min="13067" max="13067" width="9.28515625" style="1" customWidth="1"/>
    <col min="13068" max="13068" width="10" style="1" customWidth="1"/>
    <col min="13069" max="13071" width="18.7109375" style="1" customWidth="1"/>
    <col min="13072" max="13072" width="21.42578125" style="1" customWidth="1"/>
    <col min="13073" max="13073" width="22.85546875" style="1" customWidth="1"/>
    <col min="13074" max="13074" width="20.140625" style="1" customWidth="1"/>
    <col min="13075" max="13075" width="18" style="1" customWidth="1"/>
    <col min="13076" max="13076" width="18.140625" style="1" customWidth="1"/>
    <col min="13077" max="13304" width="11.42578125" style="1" customWidth="1"/>
    <col min="13305" max="13311" width="12.28515625" style="1"/>
    <col min="13312" max="13312" width="19.42578125" style="1" customWidth="1"/>
    <col min="13313" max="13313" width="50.85546875" style="1" customWidth="1"/>
    <col min="13314" max="13314" width="18.7109375" style="1" customWidth="1"/>
    <col min="13315" max="13316" width="18.28515625" style="1" customWidth="1"/>
    <col min="13317" max="13317" width="18.42578125" style="1" customWidth="1"/>
    <col min="13318" max="13318" width="18" style="1" customWidth="1"/>
    <col min="13319" max="13319" width="18.7109375" style="1" customWidth="1"/>
    <col min="13320" max="13320" width="18.28515625" style="1" customWidth="1"/>
    <col min="13321" max="13321" width="18.140625" style="1" customWidth="1"/>
    <col min="13322" max="13322" width="18" style="1" customWidth="1"/>
    <col min="13323" max="13323" width="9.28515625" style="1" customWidth="1"/>
    <col min="13324" max="13324" width="10" style="1" customWidth="1"/>
    <col min="13325" max="13327" width="18.7109375" style="1" customWidth="1"/>
    <col min="13328" max="13328" width="21.42578125" style="1" customWidth="1"/>
    <col min="13329" max="13329" width="22.85546875" style="1" customWidth="1"/>
    <col min="13330" max="13330" width="20.140625" style="1" customWidth="1"/>
    <col min="13331" max="13331" width="18" style="1" customWidth="1"/>
    <col min="13332" max="13332" width="18.140625" style="1" customWidth="1"/>
    <col min="13333" max="13560" width="11.42578125" style="1" customWidth="1"/>
    <col min="13561" max="13567" width="12.28515625" style="1"/>
    <col min="13568" max="13568" width="19.42578125" style="1" customWidth="1"/>
    <col min="13569" max="13569" width="50.85546875" style="1" customWidth="1"/>
    <col min="13570" max="13570" width="18.7109375" style="1" customWidth="1"/>
    <col min="13571" max="13572" width="18.28515625" style="1" customWidth="1"/>
    <col min="13573" max="13573" width="18.42578125" style="1" customWidth="1"/>
    <col min="13574" max="13574" width="18" style="1" customWidth="1"/>
    <col min="13575" max="13575" width="18.7109375" style="1" customWidth="1"/>
    <col min="13576" max="13576" width="18.28515625" style="1" customWidth="1"/>
    <col min="13577" max="13577" width="18.140625" style="1" customWidth="1"/>
    <col min="13578" max="13578" width="18" style="1" customWidth="1"/>
    <col min="13579" max="13579" width="9.28515625" style="1" customWidth="1"/>
    <col min="13580" max="13580" width="10" style="1" customWidth="1"/>
    <col min="13581" max="13583" width="18.7109375" style="1" customWidth="1"/>
    <col min="13584" max="13584" width="21.42578125" style="1" customWidth="1"/>
    <col min="13585" max="13585" width="22.85546875" style="1" customWidth="1"/>
    <col min="13586" max="13586" width="20.140625" style="1" customWidth="1"/>
    <col min="13587" max="13587" width="18" style="1" customWidth="1"/>
    <col min="13588" max="13588" width="18.140625" style="1" customWidth="1"/>
    <col min="13589" max="13816" width="11.42578125" style="1" customWidth="1"/>
    <col min="13817" max="13823" width="12.28515625" style="1"/>
    <col min="13824" max="13824" width="19.42578125" style="1" customWidth="1"/>
    <col min="13825" max="13825" width="50.85546875" style="1" customWidth="1"/>
    <col min="13826" max="13826" width="18.7109375" style="1" customWidth="1"/>
    <col min="13827" max="13828" width="18.28515625" style="1" customWidth="1"/>
    <col min="13829" max="13829" width="18.42578125" style="1" customWidth="1"/>
    <col min="13830" max="13830" width="18" style="1" customWidth="1"/>
    <col min="13831" max="13831" width="18.7109375" style="1" customWidth="1"/>
    <col min="13832" max="13832" width="18.28515625" style="1" customWidth="1"/>
    <col min="13833" max="13833" width="18.140625" style="1" customWidth="1"/>
    <col min="13834" max="13834" width="18" style="1" customWidth="1"/>
    <col min="13835" max="13835" width="9.28515625" style="1" customWidth="1"/>
    <col min="13836" max="13836" width="10" style="1" customWidth="1"/>
    <col min="13837" max="13839" width="18.7109375" style="1" customWidth="1"/>
    <col min="13840" max="13840" width="21.42578125" style="1" customWidth="1"/>
    <col min="13841" max="13841" width="22.85546875" style="1" customWidth="1"/>
    <col min="13842" max="13842" width="20.140625" style="1" customWidth="1"/>
    <col min="13843" max="13843" width="18" style="1" customWidth="1"/>
    <col min="13844" max="13844" width="18.140625" style="1" customWidth="1"/>
    <col min="13845" max="14072" width="11.42578125" style="1" customWidth="1"/>
    <col min="14073" max="14079" width="12.28515625" style="1"/>
    <col min="14080" max="14080" width="19.42578125" style="1" customWidth="1"/>
    <col min="14081" max="14081" width="50.85546875" style="1" customWidth="1"/>
    <col min="14082" max="14082" width="18.7109375" style="1" customWidth="1"/>
    <col min="14083" max="14084" width="18.28515625" style="1" customWidth="1"/>
    <col min="14085" max="14085" width="18.42578125" style="1" customWidth="1"/>
    <col min="14086" max="14086" width="18" style="1" customWidth="1"/>
    <col min="14087" max="14087" width="18.7109375" style="1" customWidth="1"/>
    <col min="14088" max="14088" width="18.28515625" style="1" customWidth="1"/>
    <col min="14089" max="14089" width="18.140625" style="1" customWidth="1"/>
    <col min="14090" max="14090" width="18" style="1" customWidth="1"/>
    <col min="14091" max="14091" width="9.28515625" style="1" customWidth="1"/>
    <col min="14092" max="14092" width="10" style="1" customWidth="1"/>
    <col min="14093" max="14095" width="18.7109375" style="1" customWidth="1"/>
    <col min="14096" max="14096" width="21.42578125" style="1" customWidth="1"/>
    <col min="14097" max="14097" width="22.85546875" style="1" customWidth="1"/>
    <col min="14098" max="14098" width="20.140625" style="1" customWidth="1"/>
    <col min="14099" max="14099" width="18" style="1" customWidth="1"/>
    <col min="14100" max="14100" width="18.140625" style="1" customWidth="1"/>
    <col min="14101" max="14328" width="11.42578125" style="1" customWidth="1"/>
    <col min="14329" max="14335" width="12.28515625" style="1"/>
    <col min="14336" max="14336" width="19.42578125" style="1" customWidth="1"/>
    <col min="14337" max="14337" width="50.85546875" style="1" customWidth="1"/>
    <col min="14338" max="14338" width="18.7109375" style="1" customWidth="1"/>
    <col min="14339" max="14340" width="18.28515625" style="1" customWidth="1"/>
    <col min="14341" max="14341" width="18.42578125" style="1" customWidth="1"/>
    <col min="14342" max="14342" width="18" style="1" customWidth="1"/>
    <col min="14343" max="14343" width="18.7109375" style="1" customWidth="1"/>
    <col min="14344" max="14344" width="18.28515625" style="1" customWidth="1"/>
    <col min="14345" max="14345" width="18.140625" style="1" customWidth="1"/>
    <col min="14346" max="14346" width="18" style="1" customWidth="1"/>
    <col min="14347" max="14347" width="9.28515625" style="1" customWidth="1"/>
    <col min="14348" max="14348" width="10" style="1" customWidth="1"/>
    <col min="14349" max="14351" width="18.7109375" style="1" customWidth="1"/>
    <col min="14352" max="14352" width="21.42578125" style="1" customWidth="1"/>
    <col min="14353" max="14353" width="22.85546875" style="1" customWidth="1"/>
    <col min="14354" max="14354" width="20.140625" style="1" customWidth="1"/>
    <col min="14355" max="14355" width="18" style="1" customWidth="1"/>
    <col min="14356" max="14356" width="18.140625" style="1" customWidth="1"/>
    <col min="14357" max="14584" width="11.42578125" style="1" customWidth="1"/>
    <col min="14585" max="14591" width="12.28515625" style="1"/>
    <col min="14592" max="14592" width="19.42578125" style="1" customWidth="1"/>
    <col min="14593" max="14593" width="50.85546875" style="1" customWidth="1"/>
    <col min="14594" max="14594" width="18.7109375" style="1" customWidth="1"/>
    <col min="14595" max="14596" width="18.28515625" style="1" customWidth="1"/>
    <col min="14597" max="14597" width="18.42578125" style="1" customWidth="1"/>
    <col min="14598" max="14598" width="18" style="1" customWidth="1"/>
    <col min="14599" max="14599" width="18.7109375" style="1" customWidth="1"/>
    <col min="14600" max="14600" width="18.28515625" style="1" customWidth="1"/>
    <col min="14601" max="14601" width="18.140625" style="1" customWidth="1"/>
    <col min="14602" max="14602" width="18" style="1" customWidth="1"/>
    <col min="14603" max="14603" width="9.28515625" style="1" customWidth="1"/>
    <col min="14604" max="14604" width="10" style="1" customWidth="1"/>
    <col min="14605" max="14607" width="18.7109375" style="1" customWidth="1"/>
    <col min="14608" max="14608" width="21.42578125" style="1" customWidth="1"/>
    <col min="14609" max="14609" width="22.85546875" style="1" customWidth="1"/>
    <col min="14610" max="14610" width="20.140625" style="1" customWidth="1"/>
    <col min="14611" max="14611" width="18" style="1" customWidth="1"/>
    <col min="14612" max="14612" width="18.140625" style="1" customWidth="1"/>
    <col min="14613" max="14840" width="11.42578125" style="1" customWidth="1"/>
    <col min="14841" max="14847" width="12.28515625" style="1"/>
    <col min="14848" max="14848" width="19.42578125" style="1" customWidth="1"/>
    <col min="14849" max="14849" width="50.85546875" style="1" customWidth="1"/>
    <col min="14850" max="14850" width="18.7109375" style="1" customWidth="1"/>
    <col min="14851" max="14852" width="18.28515625" style="1" customWidth="1"/>
    <col min="14853" max="14853" width="18.42578125" style="1" customWidth="1"/>
    <col min="14854" max="14854" width="18" style="1" customWidth="1"/>
    <col min="14855" max="14855" width="18.7109375" style="1" customWidth="1"/>
    <col min="14856" max="14856" width="18.28515625" style="1" customWidth="1"/>
    <col min="14857" max="14857" width="18.140625" style="1" customWidth="1"/>
    <col min="14858" max="14858" width="18" style="1" customWidth="1"/>
    <col min="14859" max="14859" width="9.28515625" style="1" customWidth="1"/>
    <col min="14860" max="14860" width="10" style="1" customWidth="1"/>
    <col min="14861" max="14863" width="18.7109375" style="1" customWidth="1"/>
    <col min="14864" max="14864" width="21.42578125" style="1" customWidth="1"/>
    <col min="14865" max="14865" width="22.85546875" style="1" customWidth="1"/>
    <col min="14866" max="14866" width="20.140625" style="1" customWidth="1"/>
    <col min="14867" max="14867" width="18" style="1" customWidth="1"/>
    <col min="14868" max="14868" width="18.140625" style="1" customWidth="1"/>
    <col min="14869" max="15096" width="11.42578125" style="1" customWidth="1"/>
    <col min="15097" max="15103" width="12.28515625" style="1"/>
    <col min="15104" max="15104" width="19.42578125" style="1" customWidth="1"/>
    <col min="15105" max="15105" width="50.85546875" style="1" customWidth="1"/>
    <col min="15106" max="15106" width="18.7109375" style="1" customWidth="1"/>
    <col min="15107" max="15108" width="18.28515625" style="1" customWidth="1"/>
    <col min="15109" max="15109" width="18.42578125" style="1" customWidth="1"/>
    <col min="15110" max="15110" width="18" style="1" customWidth="1"/>
    <col min="15111" max="15111" width="18.7109375" style="1" customWidth="1"/>
    <col min="15112" max="15112" width="18.28515625" style="1" customWidth="1"/>
    <col min="15113" max="15113" width="18.140625" style="1" customWidth="1"/>
    <col min="15114" max="15114" width="18" style="1" customWidth="1"/>
    <col min="15115" max="15115" width="9.28515625" style="1" customWidth="1"/>
    <col min="15116" max="15116" width="10" style="1" customWidth="1"/>
    <col min="15117" max="15119" width="18.7109375" style="1" customWidth="1"/>
    <col min="15120" max="15120" width="21.42578125" style="1" customWidth="1"/>
    <col min="15121" max="15121" width="22.85546875" style="1" customWidth="1"/>
    <col min="15122" max="15122" width="20.140625" style="1" customWidth="1"/>
    <col min="15123" max="15123" width="18" style="1" customWidth="1"/>
    <col min="15124" max="15124" width="18.140625" style="1" customWidth="1"/>
    <col min="15125" max="15352" width="11.42578125" style="1" customWidth="1"/>
    <col min="15353" max="15359" width="12.28515625" style="1"/>
    <col min="15360" max="15360" width="19.42578125" style="1" customWidth="1"/>
    <col min="15361" max="15361" width="50.85546875" style="1" customWidth="1"/>
    <col min="15362" max="15362" width="18.7109375" style="1" customWidth="1"/>
    <col min="15363" max="15364" width="18.28515625" style="1" customWidth="1"/>
    <col min="15365" max="15365" width="18.42578125" style="1" customWidth="1"/>
    <col min="15366" max="15366" width="18" style="1" customWidth="1"/>
    <col min="15367" max="15367" width="18.7109375" style="1" customWidth="1"/>
    <col min="15368" max="15368" width="18.28515625" style="1" customWidth="1"/>
    <col min="15369" max="15369" width="18.140625" style="1" customWidth="1"/>
    <col min="15370" max="15370" width="18" style="1" customWidth="1"/>
    <col min="15371" max="15371" width="9.28515625" style="1" customWidth="1"/>
    <col min="15372" max="15372" width="10" style="1" customWidth="1"/>
    <col min="15373" max="15375" width="18.7109375" style="1" customWidth="1"/>
    <col min="15376" max="15376" width="21.42578125" style="1" customWidth="1"/>
    <col min="15377" max="15377" width="22.85546875" style="1" customWidth="1"/>
    <col min="15378" max="15378" width="20.140625" style="1" customWidth="1"/>
    <col min="15379" max="15379" width="18" style="1" customWidth="1"/>
    <col min="15380" max="15380" width="18.140625" style="1" customWidth="1"/>
    <col min="15381" max="15608" width="11.42578125" style="1" customWidth="1"/>
    <col min="15609" max="15615" width="12.28515625" style="1"/>
    <col min="15616" max="15616" width="19.42578125" style="1" customWidth="1"/>
    <col min="15617" max="15617" width="50.85546875" style="1" customWidth="1"/>
    <col min="15618" max="15618" width="18.7109375" style="1" customWidth="1"/>
    <col min="15619" max="15620" width="18.28515625" style="1" customWidth="1"/>
    <col min="15621" max="15621" width="18.42578125" style="1" customWidth="1"/>
    <col min="15622" max="15622" width="18" style="1" customWidth="1"/>
    <col min="15623" max="15623" width="18.7109375" style="1" customWidth="1"/>
    <col min="15624" max="15624" width="18.28515625" style="1" customWidth="1"/>
    <col min="15625" max="15625" width="18.140625" style="1" customWidth="1"/>
    <col min="15626" max="15626" width="18" style="1" customWidth="1"/>
    <col min="15627" max="15627" width="9.28515625" style="1" customWidth="1"/>
    <col min="15628" max="15628" width="10" style="1" customWidth="1"/>
    <col min="15629" max="15631" width="18.7109375" style="1" customWidth="1"/>
    <col min="15632" max="15632" width="21.42578125" style="1" customWidth="1"/>
    <col min="15633" max="15633" width="22.85546875" style="1" customWidth="1"/>
    <col min="15634" max="15634" width="20.140625" style="1" customWidth="1"/>
    <col min="15635" max="15635" width="18" style="1" customWidth="1"/>
    <col min="15636" max="15636" width="18.140625" style="1" customWidth="1"/>
    <col min="15637" max="15864" width="11.42578125" style="1" customWidth="1"/>
    <col min="15865" max="15871" width="12.28515625" style="1"/>
    <col min="15872" max="15872" width="19.42578125" style="1" customWidth="1"/>
    <col min="15873" max="15873" width="50.85546875" style="1" customWidth="1"/>
    <col min="15874" max="15874" width="18.7109375" style="1" customWidth="1"/>
    <col min="15875" max="15876" width="18.28515625" style="1" customWidth="1"/>
    <col min="15877" max="15877" width="18.42578125" style="1" customWidth="1"/>
    <col min="15878" max="15878" width="18" style="1" customWidth="1"/>
    <col min="15879" max="15879" width="18.7109375" style="1" customWidth="1"/>
    <col min="15880" max="15880" width="18.28515625" style="1" customWidth="1"/>
    <col min="15881" max="15881" width="18.140625" style="1" customWidth="1"/>
    <col min="15882" max="15882" width="18" style="1" customWidth="1"/>
    <col min="15883" max="15883" width="9.28515625" style="1" customWidth="1"/>
    <col min="15884" max="15884" width="10" style="1" customWidth="1"/>
    <col min="15885" max="15887" width="18.7109375" style="1" customWidth="1"/>
    <col min="15888" max="15888" width="21.42578125" style="1" customWidth="1"/>
    <col min="15889" max="15889" width="22.85546875" style="1" customWidth="1"/>
    <col min="15890" max="15890" width="20.140625" style="1" customWidth="1"/>
    <col min="15891" max="15891" width="18" style="1" customWidth="1"/>
    <col min="15892" max="15892" width="18.140625" style="1" customWidth="1"/>
    <col min="15893" max="16120" width="11.42578125" style="1" customWidth="1"/>
    <col min="16121" max="16127" width="12.28515625" style="1"/>
    <col min="16128" max="16128" width="19.42578125" style="1" customWidth="1"/>
    <col min="16129" max="16129" width="50.85546875" style="1" customWidth="1"/>
    <col min="16130" max="16130" width="18.7109375" style="1" customWidth="1"/>
    <col min="16131" max="16132" width="18.28515625" style="1" customWidth="1"/>
    <col min="16133" max="16133" width="18.42578125" style="1" customWidth="1"/>
    <col min="16134" max="16134" width="18" style="1" customWidth="1"/>
    <col min="16135" max="16135" width="18.7109375" style="1" customWidth="1"/>
    <col min="16136" max="16136" width="18.28515625" style="1" customWidth="1"/>
    <col min="16137" max="16137" width="18.140625" style="1" customWidth="1"/>
    <col min="16138" max="16138" width="18" style="1" customWidth="1"/>
    <col min="16139" max="16139" width="9.28515625" style="1" customWidth="1"/>
    <col min="16140" max="16140" width="10" style="1" customWidth="1"/>
    <col min="16141" max="16143" width="18.7109375" style="1" customWidth="1"/>
    <col min="16144" max="16144" width="21.42578125" style="1" customWidth="1"/>
    <col min="16145" max="16145" width="22.85546875" style="1" customWidth="1"/>
    <col min="16146" max="16146" width="20.140625" style="1" customWidth="1"/>
    <col min="16147" max="16147" width="18" style="1" customWidth="1"/>
    <col min="16148" max="16148" width="18.140625" style="1" customWidth="1"/>
    <col min="16149" max="16384" width="11.42578125" style="1" customWidth="1"/>
  </cols>
  <sheetData>
    <row r="1" spans="2:25" ht="18" x14ac:dyDescent="0.25">
      <c r="L1" s="149" t="s">
        <v>0</v>
      </c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2:25" ht="18" x14ac:dyDescent="0.25">
      <c r="L2" s="150" t="s">
        <v>1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2:25" ht="18" x14ac:dyDescent="0.25">
      <c r="L3" s="151" t="s">
        <v>579</v>
      </c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</row>
    <row r="4" spans="2:25" ht="13.5" thickBot="1" x14ac:dyDescent="0.3">
      <c r="V4" s="5"/>
      <c r="W4" s="6"/>
      <c r="Y4" s="7"/>
    </row>
    <row r="5" spans="2:25" s="12" customFormat="1" ht="16.5" customHeight="1" thickTop="1" thickBot="1" x14ac:dyDescent="0.25"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/>
      <c r="L5" s="11" t="s">
        <v>11</v>
      </c>
      <c r="M5" s="152" t="s">
        <v>12</v>
      </c>
      <c r="N5" s="154" t="s">
        <v>13</v>
      </c>
      <c r="O5" s="156" t="s">
        <v>570</v>
      </c>
      <c r="P5" s="156" t="s">
        <v>14</v>
      </c>
      <c r="Q5" s="156" t="s">
        <v>15</v>
      </c>
      <c r="R5" s="156" t="s">
        <v>16</v>
      </c>
      <c r="S5" s="156" t="s">
        <v>17</v>
      </c>
      <c r="T5" s="156" t="s">
        <v>18</v>
      </c>
      <c r="U5" s="156" t="s">
        <v>571</v>
      </c>
      <c r="V5" s="158" t="s">
        <v>19</v>
      </c>
      <c r="W5" s="159"/>
      <c r="X5" s="156" t="s">
        <v>20</v>
      </c>
      <c r="Y5" s="160" t="s">
        <v>21</v>
      </c>
    </row>
    <row r="6" spans="2:25" ht="16.5" customHeight="1" thickTop="1" thickBot="1" x14ac:dyDescent="0.3">
      <c r="L6" s="13"/>
      <c r="M6" s="153"/>
      <c r="N6" s="155"/>
      <c r="O6" s="157"/>
      <c r="P6" s="157"/>
      <c r="Q6" s="157"/>
      <c r="R6" s="157"/>
      <c r="S6" s="157"/>
      <c r="T6" s="157"/>
      <c r="U6" s="157"/>
      <c r="V6" s="125" t="s">
        <v>22</v>
      </c>
      <c r="W6" s="126" t="s">
        <v>23</v>
      </c>
      <c r="X6" s="157"/>
      <c r="Y6" s="161"/>
    </row>
    <row r="7" spans="2:25" ht="15.75" thickTop="1" x14ac:dyDescent="0.25">
      <c r="L7" s="14" t="s">
        <v>24</v>
      </c>
      <c r="M7" s="15">
        <v>1</v>
      </c>
      <c r="N7" s="16" t="s">
        <v>25</v>
      </c>
      <c r="O7" s="17"/>
      <c r="P7" s="18"/>
      <c r="Q7" s="18"/>
      <c r="R7" s="18"/>
      <c r="S7" s="18"/>
      <c r="T7" s="18"/>
      <c r="U7" s="18"/>
      <c r="V7" s="19"/>
      <c r="W7" s="18"/>
      <c r="X7" s="18"/>
      <c r="Y7" s="20"/>
    </row>
    <row r="8" spans="2:25" ht="15" x14ac:dyDescent="0.25">
      <c r="L8" s="21" t="s">
        <v>26</v>
      </c>
      <c r="M8" s="22" t="s">
        <v>27</v>
      </c>
      <c r="N8" s="23" t="s">
        <v>28</v>
      </c>
      <c r="O8" s="24"/>
      <c r="P8" s="25"/>
      <c r="Q8" s="25"/>
      <c r="R8" s="25"/>
      <c r="S8" s="25"/>
      <c r="T8" s="25"/>
      <c r="U8" s="25"/>
      <c r="V8" s="26"/>
      <c r="W8" s="25"/>
      <c r="X8" s="25"/>
      <c r="Y8" s="27"/>
    </row>
    <row r="9" spans="2:25" ht="15" x14ac:dyDescent="0.25">
      <c r="L9" s="21" t="s">
        <v>29</v>
      </c>
      <c r="M9" s="22" t="s">
        <v>30</v>
      </c>
      <c r="N9" s="23" t="s">
        <v>31</v>
      </c>
      <c r="O9" s="24"/>
      <c r="P9" s="25"/>
      <c r="Q9" s="25"/>
      <c r="R9" s="25"/>
      <c r="S9" s="25"/>
      <c r="T9" s="25"/>
      <c r="U9" s="25"/>
      <c r="V9" s="26"/>
      <c r="W9" s="25"/>
      <c r="X9" s="25"/>
      <c r="Y9" s="27"/>
    </row>
    <row r="10" spans="2:25" ht="15" x14ac:dyDescent="0.25">
      <c r="L10" s="21"/>
      <c r="M10" s="22" t="s">
        <v>32</v>
      </c>
      <c r="N10" s="23" t="s">
        <v>33</v>
      </c>
      <c r="O10" s="24"/>
      <c r="P10" s="25"/>
      <c r="Q10" s="25"/>
      <c r="R10" s="25"/>
      <c r="S10" s="25"/>
      <c r="T10" s="25"/>
      <c r="U10" s="25"/>
      <c r="V10" s="26"/>
      <c r="W10" s="40"/>
      <c r="X10" s="40"/>
      <c r="Y10" s="27"/>
    </row>
    <row r="11" spans="2:25" s="12" customFormat="1" ht="27" customHeight="1" x14ac:dyDescent="0.25">
      <c r="L11" s="21"/>
      <c r="M11" s="22" t="s">
        <v>34</v>
      </c>
      <c r="N11" s="23" t="s">
        <v>35</v>
      </c>
      <c r="O11" s="29">
        <f>SUM(O12:O13)</f>
        <v>33814231465</v>
      </c>
      <c r="P11" s="29">
        <f t="shared" ref="P11:X11" si="0">SUM(P12:P13)</f>
        <v>0</v>
      </c>
      <c r="Q11" s="29">
        <f t="shared" si="0"/>
        <v>0</v>
      </c>
      <c r="R11" s="29">
        <f t="shared" si="0"/>
        <v>0</v>
      </c>
      <c r="S11" s="29">
        <f t="shared" si="0"/>
        <v>0</v>
      </c>
      <c r="T11" s="29">
        <f t="shared" si="0"/>
        <v>0</v>
      </c>
      <c r="U11" s="29">
        <f t="shared" si="0"/>
        <v>33814231465</v>
      </c>
      <c r="V11" s="29">
        <v>3159631750.2999992</v>
      </c>
      <c r="W11" s="29">
        <f>SUM(W12:W13)</f>
        <v>18992495925.299999</v>
      </c>
      <c r="X11" s="29">
        <f t="shared" si="0"/>
        <v>14821735539.700001</v>
      </c>
      <c r="Y11" s="30">
        <f t="shared" ref="Y11:Y20" si="1">W11/U11</f>
        <v>0.56167167202834423</v>
      </c>
    </row>
    <row r="12" spans="2:25" ht="27" customHeight="1" x14ac:dyDescent="0.25">
      <c r="L12" s="21" t="s">
        <v>36</v>
      </c>
      <c r="M12" s="32" t="s">
        <v>37</v>
      </c>
      <c r="N12" s="33" t="s">
        <v>38</v>
      </c>
      <c r="O12" s="24">
        <v>33472408068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f>O12+P12-Q12+S12-T12</f>
        <v>33472408068</v>
      </c>
      <c r="V12" s="26">
        <v>3133973734.2999992</v>
      </c>
      <c r="W12" s="25">
        <f>15760958019+3133973734.3</f>
        <v>18894931753.299999</v>
      </c>
      <c r="X12" s="25">
        <f>U12-W12</f>
        <v>14577476314.700001</v>
      </c>
      <c r="Y12" s="27">
        <f t="shared" si="1"/>
        <v>0.56449275220696682</v>
      </c>
    </row>
    <row r="13" spans="2:25" ht="27" customHeight="1" x14ac:dyDescent="0.25">
      <c r="L13" s="21" t="s">
        <v>36</v>
      </c>
      <c r="M13" s="32" t="s">
        <v>39</v>
      </c>
      <c r="N13" s="33" t="s">
        <v>40</v>
      </c>
      <c r="O13" s="24">
        <v>341823397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f>O13+P13-Q13+S13-T13</f>
        <v>341823397</v>
      </c>
      <c r="V13" s="26">
        <v>25658016</v>
      </c>
      <c r="W13" s="25">
        <f>71906156+25658016</f>
        <v>97564172</v>
      </c>
      <c r="X13" s="25">
        <f>U13-W13</f>
        <v>244259225</v>
      </c>
      <c r="Y13" s="27">
        <f t="shared" si="1"/>
        <v>0.28542274418974312</v>
      </c>
    </row>
    <row r="14" spans="2:25" s="12" customFormat="1" ht="15" x14ac:dyDescent="0.25">
      <c r="L14" s="21" t="s">
        <v>41</v>
      </c>
      <c r="M14" s="22" t="s">
        <v>42</v>
      </c>
      <c r="N14" s="23" t="s">
        <v>43</v>
      </c>
      <c r="O14" s="29">
        <f>O15+O18</f>
        <v>163307832092</v>
      </c>
      <c r="P14" s="29">
        <f t="shared" ref="P14:V14" si="2">P15+P18</f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  <c r="T14" s="29">
        <f t="shared" si="2"/>
        <v>0</v>
      </c>
      <c r="U14" s="29">
        <f t="shared" si="2"/>
        <v>163307832092</v>
      </c>
      <c r="V14" s="29">
        <v>13297013703</v>
      </c>
      <c r="W14" s="29">
        <f>W15+W18</f>
        <v>92354733665</v>
      </c>
      <c r="X14" s="29">
        <f>X15+X18</f>
        <v>70953098427</v>
      </c>
      <c r="Y14" s="30">
        <f t="shared" si="1"/>
        <v>0.56552544040246433</v>
      </c>
    </row>
    <row r="15" spans="2:25" s="12" customFormat="1" ht="27" customHeight="1" x14ac:dyDescent="0.25">
      <c r="L15" s="21"/>
      <c r="M15" s="22" t="s">
        <v>44</v>
      </c>
      <c r="N15" s="23" t="s">
        <v>45</v>
      </c>
      <c r="O15" s="29">
        <f>SUM(O16:O17)</f>
        <v>162884267903</v>
      </c>
      <c r="P15" s="29">
        <f t="shared" ref="P15:U15" si="3">SUM(P16:P17)</f>
        <v>0</v>
      </c>
      <c r="Q15" s="29">
        <f t="shared" si="3"/>
        <v>0</v>
      </c>
      <c r="R15" s="29">
        <f t="shared" si="3"/>
        <v>0</v>
      </c>
      <c r="S15" s="29">
        <f t="shared" si="3"/>
        <v>0</v>
      </c>
      <c r="T15" s="29">
        <f t="shared" si="3"/>
        <v>0</v>
      </c>
      <c r="U15" s="29">
        <f t="shared" si="3"/>
        <v>162884267903</v>
      </c>
      <c r="V15" s="29">
        <v>13259993406</v>
      </c>
      <c r="W15" s="29">
        <f>W16+W17</f>
        <v>92140480160</v>
      </c>
      <c r="X15" s="29">
        <f>SUM(X16:X17)</f>
        <v>70743787743</v>
      </c>
      <c r="Y15" s="30">
        <f t="shared" si="1"/>
        <v>0.56568065993255423</v>
      </c>
    </row>
    <row r="16" spans="2:25" s="34" customFormat="1" ht="27" customHeight="1" x14ac:dyDescent="0.25">
      <c r="B16" s="34" t="s">
        <v>46</v>
      </c>
      <c r="C16" s="34" t="s">
        <v>47</v>
      </c>
      <c r="D16" s="34" t="s">
        <v>48</v>
      </c>
      <c r="E16" s="34" t="s">
        <v>49</v>
      </c>
      <c r="F16" s="34" t="s">
        <v>50</v>
      </c>
      <c r="H16" s="34" t="s">
        <v>51</v>
      </c>
      <c r="J16" s="34" t="s">
        <v>52</v>
      </c>
      <c r="K16" s="34" t="s">
        <v>53</v>
      </c>
      <c r="L16" s="35" t="s">
        <v>53</v>
      </c>
      <c r="M16" s="36" t="s">
        <v>54</v>
      </c>
      <c r="N16" s="37" t="s">
        <v>55</v>
      </c>
      <c r="O16" s="38">
        <v>145173367035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f>O16+P16-Q16+S16-T16</f>
        <v>145173367035</v>
      </c>
      <c r="V16" s="39">
        <v>11686299236</v>
      </c>
      <c r="W16" s="40">
        <v>88729843065</v>
      </c>
      <c r="X16" s="25">
        <f>U16-W16</f>
        <v>56443523970</v>
      </c>
      <c r="Y16" s="27">
        <f t="shared" si="1"/>
        <v>0.61119918120799688</v>
      </c>
    </row>
    <row r="17" spans="2:25" s="34" customFormat="1" ht="27" customHeight="1" x14ac:dyDescent="0.25">
      <c r="B17" s="34" t="s">
        <v>46</v>
      </c>
      <c r="C17" s="34" t="s">
        <v>47</v>
      </c>
      <c r="D17" s="34" t="s">
        <v>48</v>
      </c>
      <c r="E17" s="34" t="s">
        <v>49</v>
      </c>
      <c r="F17" s="34" t="s">
        <v>50</v>
      </c>
      <c r="H17" s="34" t="s">
        <v>51</v>
      </c>
      <c r="J17" s="34" t="s">
        <v>56</v>
      </c>
      <c r="K17" s="34" t="s">
        <v>57</v>
      </c>
      <c r="L17" s="35" t="s">
        <v>57</v>
      </c>
      <c r="M17" s="36" t="s">
        <v>58</v>
      </c>
      <c r="N17" s="37" t="s">
        <v>59</v>
      </c>
      <c r="O17" s="38">
        <v>17710900868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f>O17+P17-Q17+S17-T17</f>
        <v>17710900868</v>
      </c>
      <c r="V17" s="123">
        <v>1507395870</v>
      </c>
      <c r="W17" s="123">
        <v>3410637095</v>
      </c>
      <c r="X17" s="25">
        <f>U17-W17</f>
        <v>14300263773</v>
      </c>
      <c r="Y17" s="27">
        <f>W19/U17</f>
        <v>1.1170659780353755E-2</v>
      </c>
    </row>
    <row r="18" spans="2:25" s="42" customFormat="1" ht="15" x14ac:dyDescent="0.25">
      <c r="L18" s="43" t="s">
        <v>60</v>
      </c>
      <c r="M18" s="44" t="s">
        <v>61</v>
      </c>
      <c r="N18" s="45" t="s">
        <v>62</v>
      </c>
      <c r="O18" s="46">
        <f>SUM(O19:O20)</f>
        <v>423564189</v>
      </c>
      <c r="P18" s="46">
        <f t="shared" ref="P18:U18" si="4">SUM(P19:P20)</f>
        <v>0</v>
      </c>
      <c r="Q18" s="46">
        <f t="shared" si="4"/>
        <v>0</v>
      </c>
      <c r="R18" s="46">
        <f t="shared" si="4"/>
        <v>0</v>
      </c>
      <c r="S18" s="46">
        <f t="shared" si="4"/>
        <v>0</v>
      </c>
      <c r="T18" s="46">
        <f t="shared" si="4"/>
        <v>0</v>
      </c>
      <c r="U18" s="46">
        <f t="shared" si="4"/>
        <v>423564189</v>
      </c>
      <c r="V18" s="46">
        <v>37020297</v>
      </c>
      <c r="W18" s="46">
        <f>SUM(W19:W20)</f>
        <v>214253505</v>
      </c>
      <c r="X18" s="46">
        <f>SUM(X19:X20)</f>
        <v>209310684</v>
      </c>
      <c r="Y18" s="30">
        <f t="shared" si="1"/>
        <v>0.50583479567957523</v>
      </c>
    </row>
    <row r="19" spans="2:25" s="34" customFormat="1" ht="27" customHeight="1" x14ac:dyDescent="0.25">
      <c r="B19" s="34" t="s">
        <v>46</v>
      </c>
      <c r="C19" s="34" t="s">
        <v>47</v>
      </c>
      <c r="D19" s="34" t="s">
        <v>48</v>
      </c>
      <c r="E19" s="34" t="s">
        <v>49</v>
      </c>
      <c r="F19" s="34" t="s">
        <v>50</v>
      </c>
      <c r="H19" s="34" t="s">
        <v>51</v>
      </c>
      <c r="J19" s="34" t="s">
        <v>63</v>
      </c>
      <c r="K19" s="34" t="s">
        <v>57</v>
      </c>
      <c r="L19" s="35" t="s">
        <v>64</v>
      </c>
      <c r="M19" s="36" t="s">
        <v>65</v>
      </c>
      <c r="N19" s="37" t="s">
        <v>66</v>
      </c>
      <c r="O19" s="38">
        <v>334465057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f>O19+P19-Q19+S19-T19</f>
        <v>334465057</v>
      </c>
      <c r="V19" s="39">
        <v>29278003</v>
      </c>
      <c r="W19" s="40">
        <v>197842448</v>
      </c>
      <c r="X19" s="25">
        <f t="shared" ref="X19:X20" si="5">U19-W19</f>
        <v>136622609</v>
      </c>
      <c r="Y19" s="30">
        <f t="shared" si="1"/>
        <v>0.59151903572396203</v>
      </c>
    </row>
    <row r="20" spans="2:25" s="34" customFormat="1" ht="27" customHeight="1" x14ac:dyDescent="0.25">
      <c r="B20" s="34" t="s">
        <v>46</v>
      </c>
      <c r="C20" s="34" t="s">
        <v>47</v>
      </c>
      <c r="D20" s="34" t="s">
        <v>48</v>
      </c>
      <c r="E20" s="34" t="s">
        <v>49</v>
      </c>
      <c r="F20" s="34" t="s">
        <v>50</v>
      </c>
      <c r="H20" s="34" t="s">
        <v>51</v>
      </c>
      <c r="J20" s="34" t="s">
        <v>67</v>
      </c>
      <c r="K20" s="34" t="s">
        <v>68</v>
      </c>
      <c r="L20" s="35" t="s">
        <v>68</v>
      </c>
      <c r="M20" s="36" t="s">
        <v>69</v>
      </c>
      <c r="N20" s="37" t="s">
        <v>70</v>
      </c>
      <c r="O20" s="38">
        <v>89099132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f>O20+P20-Q20+S20-T20</f>
        <v>89099132</v>
      </c>
      <c r="V20" s="39">
        <v>7742294</v>
      </c>
      <c r="W20" s="40">
        <v>16411057</v>
      </c>
      <c r="X20" s="25">
        <f t="shared" si="5"/>
        <v>72688075</v>
      </c>
      <c r="Y20" s="27">
        <f t="shared" si="1"/>
        <v>0.18418874159178117</v>
      </c>
    </row>
    <row r="21" spans="2:25" s="34" customFormat="1" ht="27" customHeight="1" x14ac:dyDescent="0.25">
      <c r="L21" s="35"/>
      <c r="M21" s="44" t="s">
        <v>71</v>
      </c>
      <c r="N21" s="45" t="s">
        <v>72</v>
      </c>
      <c r="O21" s="38"/>
      <c r="P21" s="40"/>
      <c r="Q21" s="40"/>
      <c r="R21" s="40"/>
      <c r="S21" s="40"/>
      <c r="T21" s="40"/>
      <c r="U21" s="40"/>
      <c r="V21" s="39"/>
      <c r="W21" s="40"/>
      <c r="X21" s="40"/>
      <c r="Y21" s="47"/>
    </row>
    <row r="22" spans="2:25" s="34" customFormat="1" ht="15" x14ac:dyDescent="0.25">
      <c r="B22" s="34" t="s">
        <v>73</v>
      </c>
      <c r="C22" s="34">
        <v>10</v>
      </c>
      <c r="D22" s="34" t="s">
        <v>48</v>
      </c>
      <c r="E22" s="34" t="s">
        <v>49</v>
      </c>
      <c r="F22" s="34" t="s">
        <v>50</v>
      </c>
      <c r="H22" s="34" t="s">
        <v>51</v>
      </c>
      <c r="J22" s="34" t="s">
        <v>74</v>
      </c>
      <c r="K22" s="34" t="s">
        <v>75</v>
      </c>
      <c r="L22" s="43" t="s">
        <v>75</v>
      </c>
      <c r="M22" s="44" t="s">
        <v>76</v>
      </c>
      <c r="N22" s="45" t="s">
        <v>77</v>
      </c>
      <c r="O22" s="38">
        <v>28623324050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f>O22+P22-Q22+S22-T22</f>
        <v>28623324050</v>
      </c>
      <c r="V22" s="39">
        <v>2550701000</v>
      </c>
      <c r="W22" s="48">
        <v>5750968000</v>
      </c>
      <c r="X22" s="25">
        <f>U22-W22</f>
        <v>22872356050</v>
      </c>
      <c r="Y22" s="27">
        <f t="shared" ref="Y22:Y39" si="6">W22/U22</f>
        <v>0.20091894253630546</v>
      </c>
    </row>
    <row r="23" spans="2:25" s="42" customFormat="1" ht="27" customHeight="1" x14ac:dyDescent="0.25">
      <c r="L23" s="43"/>
      <c r="M23" s="44" t="s">
        <v>78</v>
      </c>
      <c r="N23" s="45" t="s">
        <v>79</v>
      </c>
      <c r="O23" s="46">
        <f>O24+O27+O30</f>
        <v>164323499248</v>
      </c>
      <c r="P23" s="46">
        <f t="shared" ref="P23:V23" si="7">P24+P27+P30</f>
        <v>0</v>
      </c>
      <c r="Q23" s="46">
        <f t="shared" si="7"/>
        <v>0</v>
      </c>
      <c r="R23" s="46">
        <f t="shared" si="7"/>
        <v>0</v>
      </c>
      <c r="S23" s="46">
        <f t="shared" si="7"/>
        <v>0</v>
      </c>
      <c r="T23" s="46">
        <f t="shared" si="7"/>
        <v>0</v>
      </c>
      <c r="U23" s="46">
        <f t="shared" si="7"/>
        <v>164323499248</v>
      </c>
      <c r="V23" s="46">
        <v>12957244777</v>
      </c>
      <c r="W23" s="46">
        <f>W24+W27+W30</f>
        <v>29421042881</v>
      </c>
      <c r="X23" s="46">
        <f>X24+X27+X30</f>
        <v>134902456367</v>
      </c>
      <c r="Y23" s="30">
        <f t="shared" si="6"/>
        <v>0.17904342967159695</v>
      </c>
    </row>
    <row r="24" spans="2:25" s="42" customFormat="1" ht="27" customHeight="1" x14ac:dyDescent="0.25">
      <c r="L24" s="43"/>
      <c r="M24" s="44" t="s">
        <v>80</v>
      </c>
      <c r="N24" s="45" t="s">
        <v>81</v>
      </c>
      <c r="O24" s="46">
        <f>O25+O26</f>
        <v>73751269419</v>
      </c>
      <c r="P24" s="46">
        <f t="shared" ref="P24:X24" si="8">P25+P26</f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73751269419</v>
      </c>
      <c r="V24" s="46">
        <v>6275768146</v>
      </c>
      <c r="W24" s="46">
        <f>W25+W26</f>
        <v>14693818166</v>
      </c>
      <c r="X24" s="46">
        <f t="shared" si="8"/>
        <v>59057451253</v>
      </c>
      <c r="Y24" s="30">
        <f t="shared" si="6"/>
        <v>0.19923478309940165</v>
      </c>
    </row>
    <row r="25" spans="2:25" s="34" customFormat="1" ht="27" customHeight="1" x14ac:dyDescent="0.25">
      <c r="L25" s="35" t="s">
        <v>82</v>
      </c>
      <c r="M25" s="36" t="s">
        <v>83</v>
      </c>
      <c r="N25" s="37" t="s">
        <v>84</v>
      </c>
      <c r="O25" s="38">
        <v>70809068735</v>
      </c>
      <c r="P25" s="25"/>
      <c r="Q25" s="25">
        <v>0</v>
      </c>
      <c r="R25" s="25">
        <v>0</v>
      </c>
      <c r="S25" s="25">
        <v>0</v>
      </c>
      <c r="T25" s="25">
        <v>0</v>
      </c>
      <c r="U25" s="25">
        <f>O25+P25-Q25+S25-T25</f>
        <v>70809068735</v>
      </c>
      <c r="V25" s="39">
        <v>6142161486</v>
      </c>
      <c r="W25" s="40">
        <v>14384704344</v>
      </c>
      <c r="X25" s="25">
        <f t="shared" ref="X25:X26" si="9">U25-W25</f>
        <v>56424364391</v>
      </c>
      <c r="Y25" s="27">
        <f t="shared" si="6"/>
        <v>0.20314776907791512</v>
      </c>
    </row>
    <row r="26" spans="2:25" s="34" customFormat="1" ht="27" customHeight="1" x14ac:dyDescent="0.25">
      <c r="L26" s="35" t="s">
        <v>85</v>
      </c>
      <c r="M26" s="36" t="s">
        <v>86</v>
      </c>
      <c r="N26" s="37" t="s">
        <v>87</v>
      </c>
      <c r="O26" s="38">
        <v>2942200684</v>
      </c>
      <c r="P26" s="25"/>
      <c r="Q26" s="25">
        <v>0</v>
      </c>
      <c r="R26" s="25">
        <v>0</v>
      </c>
      <c r="S26" s="25">
        <v>0</v>
      </c>
      <c r="T26" s="25">
        <v>0</v>
      </c>
      <c r="U26" s="25">
        <f>O26+P26-Q26+S26-T26</f>
        <v>2942200684</v>
      </c>
      <c r="V26" s="39">
        <v>133606660</v>
      </c>
      <c r="W26" s="40">
        <v>309113822</v>
      </c>
      <c r="X26" s="25">
        <f t="shared" si="9"/>
        <v>2633086862</v>
      </c>
      <c r="Y26" s="27">
        <f t="shared" si="6"/>
        <v>0.10506211343128082</v>
      </c>
    </row>
    <row r="27" spans="2:25" s="42" customFormat="1" ht="27" customHeight="1" x14ac:dyDescent="0.25">
      <c r="L27" s="43" t="s">
        <v>88</v>
      </c>
      <c r="M27" s="44" t="s">
        <v>89</v>
      </c>
      <c r="N27" s="45" t="s">
        <v>90</v>
      </c>
      <c r="O27" s="46">
        <f>O28+O29</f>
        <v>10546824619</v>
      </c>
      <c r="P27" s="46">
        <f t="shared" ref="P27:X27" si="10">P28+P29</f>
        <v>0</v>
      </c>
      <c r="Q27" s="46">
        <f t="shared" si="10"/>
        <v>0</v>
      </c>
      <c r="R27" s="46">
        <f t="shared" si="10"/>
        <v>0</v>
      </c>
      <c r="S27" s="46">
        <f t="shared" si="10"/>
        <v>0</v>
      </c>
      <c r="T27" s="46">
        <f t="shared" si="10"/>
        <v>0</v>
      </c>
      <c r="U27" s="46">
        <f t="shared" si="10"/>
        <v>10546824619</v>
      </c>
      <c r="V27" s="46">
        <v>78204195</v>
      </c>
      <c r="W27" s="46">
        <f>W28+W29</f>
        <v>116752774</v>
      </c>
      <c r="X27" s="46">
        <f t="shared" si="10"/>
        <v>10430071845</v>
      </c>
      <c r="Y27" s="30">
        <f t="shared" si="6"/>
        <v>1.1069945525563309E-2</v>
      </c>
    </row>
    <row r="28" spans="2:25" s="34" customFormat="1" ht="27" customHeight="1" x14ac:dyDescent="0.25">
      <c r="B28" s="34" t="s">
        <v>91</v>
      </c>
      <c r="C28" s="34" t="s">
        <v>47</v>
      </c>
      <c r="D28" s="34" t="s">
        <v>48</v>
      </c>
      <c r="E28" s="34" t="s">
        <v>49</v>
      </c>
      <c r="F28" s="34" t="s">
        <v>50</v>
      </c>
      <c r="H28" s="34" t="s">
        <v>51</v>
      </c>
      <c r="J28" s="34" t="s">
        <v>92</v>
      </c>
      <c r="K28" s="34" t="s">
        <v>82</v>
      </c>
      <c r="L28" s="35" t="s">
        <v>82</v>
      </c>
      <c r="M28" s="36" t="s">
        <v>93</v>
      </c>
      <c r="N28" s="37" t="s">
        <v>94</v>
      </c>
      <c r="O28" s="38">
        <v>9840209621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f>O28+P28-Q28+S28-T28</f>
        <v>9840209621</v>
      </c>
      <c r="V28" s="39">
        <v>51419401</v>
      </c>
      <c r="W28" s="40">
        <v>68477056</v>
      </c>
      <c r="X28" s="25">
        <f t="shared" ref="X28:X29" si="11">U28-W28</f>
        <v>9771732565</v>
      </c>
      <c r="Y28" s="27">
        <f t="shared" si="6"/>
        <v>6.9589021613790684E-3</v>
      </c>
    </row>
    <row r="29" spans="2:25" s="34" customFormat="1" ht="27" customHeight="1" x14ac:dyDescent="0.25">
      <c r="B29" s="34" t="s">
        <v>91</v>
      </c>
      <c r="C29" s="34" t="s">
        <v>47</v>
      </c>
      <c r="D29" s="34" t="s">
        <v>48</v>
      </c>
      <c r="E29" s="34" t="s">
        <v>49</v>
      </c>
      <c r="F29" s="34" t="s">
        <v>50</v>
      </c>
      <c r="H29" s="34" t="s">
        <v>51</v>
      </c>
      <c r="J29" s="34" t="s">
        <v>95</v>
      </c>
      <c r="K29" s="34" t="s">
        <v>85</v>
      </c>
      <c r="L29" s="35" t="s">
        <v>85</v>
      </c>
      <c r="M29" s="36" t="s">
        <v>96</v>
      </c>
      <c r="N29" s="37" t="s">
        <v>97</v>
      </c>
      <c r="O29" s="38">
        <v>706614998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f>O29+P29-Q29+S29-T29</f>
        <v>706614998</v>
      </c>
      <c r="V29" s="39">
        <v>26784794</v>
      </c>
      <c r="W29" s="40">
        <v>48275718</v>
      </c>
      <c r="X29" s="25">
        <f t="shared" si="11"/>
        <v>658339280</v>
      </c>
      <c r="Y29" s="27">
        <f t="shared" si="6"/>
        <v>6.8319690548091089E-2</v>
      </c>
    </row>
    <row r="30" spans="2:25" s="42" customFormat="1" ht="27" customHeight="1" x14ac:dyDescent="0.25">
      <c r="L30" s="43"/>
      <c r="M30" s="44" t="s">
        <v>98</v>
      </c>
      <c r="N30" s="45" t="s">
        <v>99</v>
      </c>
      <c r="O30" s="46">
        <f>O31+O32</f>
        <v>80025405210</v>
      </c>
      <c r="P30" s="46">
        <f t="shared" ref="P30:X30" si="12">P31+P32</f>
        <v>0</v>
      </c>
      <c r="Q30" s="46">
        <f t="shared" si="12"/>
        <v>0</v>
      </c>
      <c r="R30" s="46">
        <f t="shared" si="12"/>
        <v>0</v>
      </c>
      <c r="S30" s="46">
        <f t="shared" si="12"/>
        <v>0</v>
      </c>
      <c r="T30" s="46">
        <f t="shared" si="12"/>
        <v>0</v>
      </c>
      <c r="U30" s="46">
        <f t="shared" si="12"/>
        <v>80025405210</v>
      </c>
      <c r="V30" s="46">
        <v>6603272436</v>
      </c>
      <c r="W30" s="46">
        <f>W31+W32</f>
        <v>14610471941</v>
      </c>
      <c r="X30" s="46">
        <f t="shared" si="12"/>
        <v>65414933269</v>
      </c>
      <c r="Y30" s="30">
        <f t="shared" si="6"/>
        <v>0.18257292047018928</v>
      </c>
    </row>
    <row r="31" spans="2:25" s="34" customFormat="1" ht="27" customHeight="1" x14ac:dyDescent="0.25">
      <c r="L31" s="35" t="s">
        <v>82</v>
      </c>
      <c r="M31" s="36" t="s">
        <v>100</v>
      </c>
      <c r="N31" s="37" t="s">
        <v>101</v>
      </c>
      <c r="O31" s="38">
        <v>78074220892</v>
      </c>
      <c r="P31" s="25"/>
      <c r="Q31" s="25">
        <v>0</v>
      </c>
      <c r="R31" s="25">
        <v>0</v>
      </c>
      <c r="S31" s="25">
        <v>0</v>
      </c>
      <c r="T31" s="25">
        <v>0</v>
      </c>
      <c r="U31" s="25">
        <f>O31+P31-Q31+S31-T31</f>
        <v>78074220892</v>
      </c>
      <c r="V31" s="39">
        <v>6545510706</v>
      </c>
      <c r="W31" s="40">
        <v>14470084122</v>
      </c>
      <c r="X31" s="25">
        <f t="shared" ref="X31:X32" si="13">U31-W31</f>
        <v>63604136770</v>
      </c>
      <c r="Y31" s="27">
        <f t="shared" si="6"/>
        <v>0.1853375410817926</v>
      </c>
    </row>
    <row r="32" spans="2:25" s="34" customFormat="1" ht="27" customHeight="1" x14ac:dyDescent="0.25">
      <c r="L32" s="35" t="s">
        <v>85</v>
      </c>
      <c r="M32" s="36" t="s">
        <v>102</v>
      </c>
      <c r="N32" s="37" t="s">
        <v>103</v>
      </c>
      <c r="O32" s="38">
        <v>1951184318</v>
      </c>
      <c r="P32" s="25"/>
      <c r="Q32" s="25">
        <v>0</v>
      </c>
      <c r="R32" s="25">
        <v>0</v>
      </c>
      <c r="S32" s="25">
        <v>0</v>
      </c>
      <c r="T32" s="25">
        <v>0</v>
      </c>
      <c r="U32" s="25">
        <f>O32+P32-Q32+S32-T32</f>
        <v>1951184318</v>
      </c>
      <c r="V32" s="39">
        <v>57761730</v>
      </c>
      <c r="W32" s="40">
        <v>140387819</v>
      </c>
      <c r="X32" s="25">
        <f t="shared" si="13"/>
        <v>1810796499</v>
      </c>
      <c r="Y32" s="27">
        <f t="shared" si="6"/>
        <v>7.1950055002440824E-2</v>
      </c>
    </row>
    <row r="33" spans="2:25" s="42" customFormat="1" ht="27" customHeight="1" x14ac:dyDescent="0.25">
      <c r="L33" s="43" t="s">
        <v>104</v>
      </c>
      <c r="M33" s="44" t="s">
        <v>105</v>
      </c>
      <c r="N33" s="45" t="s">
        <v>106</v>
      </c>
      <c r="O33" s="46">
        <f>O34+O35</f>
        <v>16000000000</v>
      </c>
      <c r="P33" s="46">
        <f t="shared" ref="P33:V33" si="14">P34+P35</f>
        <v>0</v>
      </c>
      <c r="Q33" s="46">
        <f t="shared" si="14"/>
        <v>0</v>
      </c>
      <c r="R33" s="46">
        <f t="shared" si="14"/>
        <v>0</v>
      </c>
      <c r="S33" s="46">
        <f t="shared" si="14"/>
        <v>0</v>
      </c>
      <c r="T33" s="46">
        <f t="shared" si="14"/>
        <v>0</v>
      </c>
      <c r="U33" s="46">
        <f t="shared" si="14"/>
        <v>16000000000</v>
      </c>
      <c r="V33" s="46">
        <v>1800951393</v>
      </c>
      <c r="W33" s="46">
        <f>W34+W35</f>
        <v>3654089521</v>
      </c>
      <c r="X33" s="46">
        <f>X34+X35</f>
        <v>12345910479</v>
      </c>
      <c r="Y33" s="30">
        <f t="shared" si="6"/>
        <v>0.2283805950625</v>
      </c>
    </row>
    <row r="34" spans="2:25" s="34" customFormat="1" ht="27" customHeight="1" x14ac:dyDescent="0.25">
      <c r="B34" s="34" t="s">
        <v>107</v>
      </c>
      <c r="C34" s="34" t="s">
        <v>47</v>
      </c>
      <c r="D34" s="34" t="s">
        <v>48</v>
      </c>
      <c r="E34" s="34" t="s">
        <v>49</v>
      </c>
      <c r="F34" s="34" t="s">
        <v>50</v>
      </c>
      <c r="H34" s="34" t="s">
        <v>51</v>
      </c>
      <c r="J34" s="34" t="s">
        <v>108</v>
      </c>
      <c r="K34" s="34" t="s">
        <v>109</v>
      </c>
      <c r="L34" s="35" t="s">
        <v>109</v>
      </c>
      <c r="M34" s="36" t="s">
        <v>110</v>
      </c>
      <c r="N34" s="37" t="s">
        <v>111</v>
      </c>
      <c r="O34" s="38">
        <v>15000000000</v>
      </c>
      <c r="P34" s="25"/>
      <c r="Q34" s="25">
        <v>0</v>
      </c>
      <c r="R34" s="25">
        <v>0</v>
      </c>
      <c r="S34" s="25">
        <v>0</v>
      </c>
      <c r="T34" s="25">
        <v>0</v>
      </c>
      <c r="U34" s="25">
        <f t="shared" ref="U34:U39" si="15">O34+P34-Q34+S34-T34</f>
        <v>15000000000</v>
      </c>
      <c r="V34" s="39">
        <v>1762640312</v>
      </c>
      <c r="W34" s="40">
        <v>3570324231</v>
      </c>
      <c r="X34" s="25">
        <f t="shared" ref="X34:X39" si="16">U34-W34</f>
        <v>11429675769</v>
      </c>
      <c r="Y34" s="27">
        <f t="shared" si="6"/>
        <v>0.2380216154</v>
      </c>
    </row>
    <row r="35" spans="2:25" s="34" customFormat="1" ht="27" customHeight="1" x14ac:dyDescent="0.25">
      <c r="B35" s="34" t="s">
        <v>107</v>
      </c>
      <c r="C35" s="34" t="s">
        <v>47</v>
      </c>
      <c r="D35" s="34" t="s">
        <v>48</v>
      </c>
      <c r="E35" s="34" t="s">
        <v>49</v>
      </c>
      <c r="F35" s="34" t="s">
        <v>50</v>
      </c>
      <c r="H35" s="34" t="s">
        <v>51</v>
      </c>
      <c r="J35" s="34" t="s">
        <v>112</v>
      </c>
      <c r="K35" s="34" t="s">
        <v>113</v>
      </c>
      <c r="L35" s="35" t="s">
        <v>113</v>
      </c>
      <c r="M35" s="36" t="s">
        <v>114</v>
      </c>
      <c r="N35" s="37" t="s">
        <v>115</v>
      </c>
      <c r="O35" s="38">
        <v>1000000000</v>
      </c>
      <c r="P35" s="25"/>
      <c r="Q35" s="25">
        <v>0</v>
      </c>
      <c r="R35" s="25">
        <v>0</v>
      </c>
      <c r="S35" s="25">
        <v>0</v>
      </c>
      <c r="T35" s="25">
        <v>0</v>
      </c>
      <c r="U35" s="25">
        <f t="shared" si="15"/>
        <v>1000000000</v>
      </c>
      <c r="V35" s="39">
        <v>38311081</v>
      </c>
      <c r="W35" s="40">
        <v>83765290</v>
      </c>
      <c r="X35" s="25">
        <f t="shared" si="16"/>
        <v>916234710</v>
      </c>
      <c r="Y35" s="27">
        <f t="shared" si="6"/>
        <v>8.3765290000000006E-2</v>
      </c>
    </row>
    <row r="36" spans="2:25" s="34" customFormat="1" ht="27" customHeight="1" x14ac:dyDescent="0.25">
      <c r="B36" s="34" t="s">
        <v>116</v>
      </c>
      <c r="C36" s="34" t="s">
        <v>47</v>
      </c>
      <c r="D36" s="34" t="s">
        <v>48</v>
      </c>
      <c r="E36" s="34" t="s">
        <v>117</v>
      </c>
      <c r="F36" s="34" t="s">
        <v>50</v>
      </c>
      <c r="H36" s="34" t="s">
        <v>51</v>
      </c>
      <c r="J36" s="34" t="s">
        <v>118</v>
      </c>
      <c r="K36" s="34" t="s">
        <v>119</v>
      </c>
      <c r="L36" s="43" t="s">
        <v>119</v>
      </c>
      <c r="M36" s="44" t="s">
        <v>120</v>
      </c>
      <c r="N36" s="45" t="s">
        <v>121</v>
      </c>
      <c r="O36" s="38">
        <v>166671207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f t="shared" si="15"/>
        <v>166671207</v>
      </c>
      <c r="V36" s="96">
        <v>45555712</v>
      </c>
      <c r="W36" s="40">
        <v>45555712</v>
      </c>
      <c r="X36" s="25">
        <f t="shared" si="16"/>
        <v>121115495</v>
      </c>
      <c r="Y36" s="27">
        <f t="shared" si="6"/>
        <v>0.27332682603060526</v>
      </c>
    </row>
    <row r="37" spans="2:25" s="34" customFormat="1" ht="15" x14ac:dyDescent="0.25">
      <c r="B37" s="34" t="s">
        <v>122</v>
      </c>
      <c r="C37" s="34" t="s">
        <v>47</v>
      </c>
      <c r="D37" s="34" t="s">
        <v>48</v>
      </c>
      <c r="E37" s="34" t="s">
        <v>49</v>
      </c>
      <c r="F37" s="34" t="s">
        <v>50</v>
      </c>
      <c r="H37" s="34" t="s">
        <v>51</v>
      </c>
      <c r="J37" s="34" t="s">
        <v>123</v>
      </c>
      <c r="K37" s="34" t="s">
        <v>124</v>
      </c>
      <c r="L37" s="43" t="s">
        <v>124</v>
      </c>
      <c r="M37" s="44" t="s">
        <v>125</v>
      </c>
      <c r="N37" s="45" t="s">
        <v>126</v>
      </c>
      <c r="O37" s="38">
        <v>455588898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f t="shared" si="15"/>
        <v>455588898</v>
      </c>
      <c r="V37" s="39">
        <v>27932873</v>
      </c>
      <c r="W37" s="40">
        <v>35871312</v>
      </c>
      <c r="X37" s="25">
        <f t="shared" si="16"/>
        <v>419717586</v>
      </c>
      <c r="Y37" s="27">
        <f t="shared" si="6"/>
        <v>7.8736141634425869E-2</v>
      </c>
    </row>
    <row r="38" spans="2:25" s="34" customFormat="1" ht="27" customHeight="1" x14ac:dyDescent="0.25">
      <c r="B38" s="34" t="s">
        <v>127</v>
      </c>
      <c r="C38" s="34" t="s">
        <v>47</v>
      </c>
      <c r="D38" s="34" t="s">
        <v>48</v>
      </c>
      <c r="E38" s="34" t="s">
        <v>128</v>
      </c>
      <c r="F38" s="34" t="s">
        <v>50</v>
      </c>
      <c r="H38" s="34" t="s">
        <v>51</v>
      </c>
      <c r="J38" s="34" t="s">
        <v>129</v>
      </c>
      <c r="K38" s="34" t="s">
        <v>130</v>
      </c>
      <c r="L38" s="43" t="s">
        <v>130</v>
      </c>
      <c r="M38" s="44" t="s">
        <v>131</v>
      </c>
      <c r="N38" s="45" t="s">
        <v>132</v>
      </c>
      <c r="O38" s="38">
        <v>25248359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f t="shared" si="15"/>
        <v>25248359</v>
      </c>
      <c r="V38" s="39">
        <v>8453000</v>
      </c>
      <c r="W38" s="40">
        <v>21015000</v>
      </c>
      <c r="X38" s="25">
        <f t="shared" si="16"/>
        <v>4233359</v>
      </c>
      <c r="Y38" s="27">
        <f t="shared" si="6"/>
        <v>0.83233132101773422</v>
      </c>
    </row>
    <row r="39" spans="2:25" s="34" customFormat="1" ht="15" x14ac:dyDescent="0.25">
      <c r="B39" s="34" t="s">
        <v>133</v>
      </c>
      <c r="C39" s="34" t="s">
        <v>47</v>
      </c>
      <c r="D39" s="34" t="s">
        <v>48</v>
      </c>
      <c r="E39" s="34" t="s">
        <v>49</v>
      </c>
      <c r="F39" s="34" t="s">
        <v>50</v>
      </c>
      <c r="H39" s="34" t="s">
        <v>51</v>
      </c>
      <c r="J39" s="34" t="s">
        <v>134</v>
      </c>
      <c r="K39" s="34" t="s">
        <v>135</v>
      </c>
      <c r="L39" s="43" t="s">
        <v>135</v>
      </c>
      <c r="M39" s="44" t="s">
        <v>136</v>
      </c>
      <c r="N39" s="45" t="s">
        <v>137</v>
      </c>
      <c r="O39" s="38">
        <v>43719500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f t="shared" si="15"/>
        <v>43719500</v>
      </c>
      <c r="V39" s="39"/>
      <c r="W39" s="40"/>
      <c r="X39" s="25">
        <f t="shared" si="16"/>
        <v>43719500</v>
      </c>
      <c r="Y39" s="27">
        <f t="shared" si="6"/>
        <v>0</v>
      </c>
    </row>
    <row r="40" spans="2:25" s="42" customFormat="1" ht="15" x14ac:dyDescent="0.25">
      <c r="L40" s="43"/>
      <c r="M40" s="44" t="s">
        <v>138</v>
      </c>
      <c r="N40" s="45" t="s">
        <v>139</v>
      </c>
      <c r="O40" s="46">
        <f>O41+O42</f>
        <v>42058993055</v>
      </c>
      <c r="P40" s="46">
        <f t="shared" ref="P40:V40" si="17">P41+P42</f>
        <v>0</v>
      </c>
      <c r="Q40" s="46">
        <f t="shared" si="17"/>
        <v>0</v>
      </c>
      <c r="R40" s="46">
        <f t="shared" si="17"/>
        <v>0</v>
      </c>
      <c r="S40" s="46">
        <f t="shared" si="17"/>
        <v>0</v>
      </c>
      <c r="T40" s="46">
        <f t="shared" si="17"/>
        <v>0</v>
      </c>
      <c r="U40" s="46">
        <f t="shared" si="17"/>
        <v>42058993055</v>
      </c>
      <c r="V40" s="46">
        <v>3288749568</v>
      </c>
      <c r="W40" s="46">
        <f>W41+W42</f>
        <v>7229733219</v>
      </c>
      <c r="X40" s="46">
        <f>X41+X42</f>
        <v>34829259836</v>
      </c>
      <c r="Y40" s="30">
        <f>W40/U40</f>
        <v>0.17189506200364263</v>
      </c>
    </row>
    <row r="41" spans="2:25" s="34" customFormat="1" ht="27" customHeight="1" x14ac:dyDescent="0.25">
      <c r="B41" s="34" t="s">
        <v>140</v>
      </c>
      <c r="C41" s="34" t="s">
        <v>47</v>
      </c>
      <c r="D41" s="34" t="s">
        <v>48</v>
      </c>
      <c r="E41" s="34" t="s">
        <v>141</v>
      </c>
      <c r="F41" s="34" t="s">
        <v>50</v>
      </c>
      <c r="H41" s="34" t="s">
        <v>51</v>
      </c>
      <c r="J41" s="34" t="s">
        <v>142</v>
      </c>
      <c r="K41" s="34" t="s">
        <v>143</v>
      </c>
      <c r="L41" s="35" t="s">
        <v>143</v>
      </c>
      <c r="M41" s="36" t="s">
        <v>144</v>
      </c>
      <c r="N41" s="37" t="s">
        <v>145</v>
      </c>
      <c r="O41" s="38">
        <v>41458993055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f t="shared" ref="U41:U47" si="18">O41+P41-Q41+S41-T41</f>
        <v>41458993055</v>
      </c>
      <c r="V41" s="39">
        <v>3275726876</v>
      </c>
      <c r="W41" s="49">
        <v>7208047663</v>
      </c>
      <c r="X41" s="25">
        <f t="shared" ref="X41:X45" si="19">U41-W41</f>
        <v>34250945392</v>
      </c>
      <c r="Y41" s="27">
        <f>W41/U41</f>
        <v>0.17385968958381881</v>
      </c>
    </row>
    <row r="42" spans="2:25" s="34" customFormat="1" ht="27" customHeight="1" x14ac:dyDescent="0.25">
      <c r="B42" s="34" t="s">
        <v>140</v>
      </c>
      <c r="C42" s="34" t="s">
        <v>47</v>
      </c>
      <c r="D42" s="34" t="s">
        <v>48</v>
      </c>
      <c r="E42" s="34" t="s">
        <v>141</v>
      </c>
      <c r="F42" s="34" t="s">
        <v>50</v>
      </c>
      <c r="H42" s="34" t="s">
        <v>51</v>
      </c>
      <c r="J42" s="34" t="s">
        <v>146</v>
      </c>
      <c r="K42" s="34" t="s">
        <v>143</v>
      </c>
      <c r="L42" s="35" t="s">
        <v>143</v>
      </c>
      <c r="M42" s="36" t="s">
        <v>147</v>
      </c>
      <c r="N42" s="37" t="s">
        <v>148</v>
      </c>
      <c r="O42" s="38">
        <v>600000000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f t="shared" si="18"/>
        <v>600000000</v>
      </c>
      <c r="V42" s="39">
        <v>13022692</v>
      </c>
      <c r="W42" s="50">
        <v>21685556</v>
      </c>
      <c r="X42" s="25">
        <f t="shared" si="19"/>
        <v>578314444</v>
      </c>
      <c r="Y42" s="27">
        <f>W42/U42</f>
        <v>3.6142593333333334E-2</v>
      </c>
    </row>
    <row r="43" spans="2:25" s="34" customFormat="1" ht="15" x14ac:dyDescent="0.25">
      <c r="B43" s="34" t="s">
        <v>149</v>
      </c>
      <c r="C43" s="34" t="s">
        <v>47</v>
      </c>
      <c r="D43" s="34" t="s">
        <v>150</v>
      </c>
      <c r="E43" s="34" t="s">
        <v>151</v>
      </c>
      <c r="F43" s="34" t="s">
        <v>50</v>
      </c>
      <c r="H43" s="34" t="s">
        <v>51</v>
      </c>
      <c r="J43" s="34" t="s">
        <v>152</v>
      </c>
      <c r="K43" s="34" t="s">
        <v>153</v>
      </c>
      <c r="L43" s="43" t="s">
        <v>153</v>
      </c>
      <c r="M43" s="44" t="s">
        <v>154</v>
      </c>
      <c r="N43" s="45" t="s">
        <v>155</v>
      </c>
      <c r="O43" s="38">
        <v>16432349925</v>
      </c>
      <c r="P43" s="25"/>
      <c r="Q43" s="25">
        <v>0</v>
      </c>
      <c r="R43" s="25">
        <v>0</v>
      </c>
      <c r="S43" s="25">
        <v>0</v>
      </c>
      <c r="T43" s="25">
        <v>0</v>
      </c>
      <c r="U43" s="25">
        <f t="shared" si="18"/>
        <v>16432349925</v>
      </c>
      <c r="V43" s="39">
        <v>1432641642</v>
      </c>
      <c r="W43" s="40">
        <v>2915534565</v>
      </c>
      <c r="X43" s="25">
        <f t="shared" si="19"/>
        <v>13516815360</v>
      </c>
      <c r="Y43" s="27">
        <f>W43/U43</f>
        <v>0.17742651405958298</v>
      </c>
    </row>
    <row r="44" spans="2:25" s="34" customFormat="1" ht="27" customHeight="1" x14ac:dyDescent="0.25">
      <c r="B44" s="34" t="s">
        <v>156</v>
      </c>
      <c r="C44" s="34" t="s">
        <v>47</v>
      </c>
      <c r="D44" s="34" t="s">
        <v>48</v>
      </c>
      <c r="E44" s="34" t="s">
        <v>157</v>
      </c>
      <c r="F44" s="34" t="s">
        <v>50</v>
      </c>
      <c r="H44" s="34" t="s">
        <v>51</v>
      </c>
      <c r="K44" s="34" t="s">
        <v>158</v>
      </c>
      <c r="L44" s="35" t="s">
        <v>158</v>
      </c>
      <c r="M44" s="51" t="s">
        <v>159</v>
      </c>
      <c r="N44" s="52" t="s">
        <v>160</v>
      </c>
      <c r="O44" s="53">
        <v>48244044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f>O44+P44-Q44+S44-T44</f>
        <v>48244044</v>
      </c>
      <c r="V44" s="82">
        <v>0</v>
      </c>
      <c r="W44" s="124">
        <v>0</v>
      </c>
      <c r="X44" s="25">
        <f t="shared" si="19"/>
        <v>48244044</v>
      </c>
      <c r="Y44" s="27">
        <f>W44/U44</f>
        <v>0</v>
      </c>
    </row>
    <row r="45" spans="2:25" s="34" customFormat="1" ht="27" customHeight="1" x14ac:dyDescent="0.25">
      <c r="B45" s="34" t="s">
        <v>127</v>
      </c>
      <c r="C45" s="34" t="s">
        <v>47</v>
      </c>
      <c r="D45" s="34" t="s">
        <v>48</v>
      </c>
      <c r="E45" s="34" t="s">
        <v>49</v>
      </c>
      <c r="F45" s="34" t="s">
        <v>50</v>
      </c>
      <c r="H45" s="34" t="s">
        <v>51</v>
      </c>
      <c r="J45" s="34" t="s">
        <v>161</v>
      </c>
      <c r="K45" s="34" t="s">
        <v>162</v>
      </c>
      <c r="L45" s="43" t="s">
        <v>162</v>
      </c>
      <c r="M45" s="44" t="s">
        <v>163</v>
      </c>
      <c r="N45" s="45" t="s">
        <v>164</v>
      </c>
      <c r="O45" s="38">
        <v>500000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25">
        <f t="shared" si="18"/>
        <v>500000</v>
      </c>
      <c r="V45" s="39">
        <v>228000</v>
      </c>
      <c r="W45" s="54">
        <v>456000</v>
      </c>
      <c r="X45" s="25">
        <f t="shared" si="19"/>
        <v>44000</v>
      </c>
      <c r="Y45" s="27">
        <v>0</v>
      </c>
    </row>
    <row r="46" spans="2:25" s="34" customFormat="1" ht="27" customHeight="1" x14ac:dyDescent="0.2">
      <c r="L46" s="55"/>
      <c r="M46" s="44" t="s">
        <v>165</v>
      </c>
      <c r="N46" s="45" t="s">
        <v>166</v>
      </c>
      <c r="O46" s="38"/>
      <c r="P46" s="40"/>
      <c r="Q46" s="40"/>
      <c r="R46" s="40"/>
      <c r="S46" s="40"/>
      <c r="T46" s="40"/>
      <c r="U46" s="25"/>
      <c r="V46" s="56"/>
      <c r="W46" s="40"/>
      <c r="X46" s="40"/>
      <c r="Y46" s="47"/>
    </row>
    <row r="47" spans="2:25" s="34" customFormat="1" ht="27" customHeight="1" x14ac:dyDescent="0.25">
      <c r="L47" s="55" t="s">
        <v>167</v>
      </c>
      <c r="M47" s="36" t="s">
        <v>168</v>
      </c>
      <c r="N47" s="37" t="s">
        <v>169</v>
      </c>
      <c r="O47" s="38">
        <v>270698077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f t="shared" si="18"/>
        <v>270698077</v>
      </c>
      <c r="V47" s="96">
        <v>32579200</v>
      </c>
      <c r="W47" s="96">
        <v>32579200</v>
      </c>
      <c r="X47" s="25">
        <f>U47-W47</f>
        <v>238118877</v>
      </c>
      <c r="Y47" s="27">
        <f>W47/U47</f>
        <v>0.1203525357884238</v>
      </c>
    </row>
    <row r="48" spans="2:25" s="34" customFormat="1" ht="15" x14ac:dyDescent="0.2">
      <c r="L48" s="43" t="s">
        <v>170</v>
      </c>
      <c r="M48" s="44" t="s">
        <v>171</v>
      </c>
      <c r="N48" s="45" t="s">
        <v>172</v>
      </c>
      <c r="O48" s="38"/>
      <c r="P48" s="40"/>
      <c r="Q48" s="40"/>
      <c r="R48" s="40"/>
      <c r="S48" s="40"/>
      <c r="T48" s="40"/>
      <c r="U48" s="40"/>
      <c r="V48" s="57"/>
      <c r="W48" s="58"/>
      <c r="X48" s="40"/>
      <c r="Y48" s="47"/>
    </row>
    <row r="49" spans="2:25" s="34" customFormat="1" ht="27" customHeight="1" x14ac:dyDescent="0.2">
      <c r="L49" s="43"/>
      <c r="M49" s="44" t="s">
        <v>173</v>
      </c>
      <c r="N49" s="45" t="s">
        <v>174</v>
      </c>
      <c r="O49" s="38"/>
      <c r="P49" s="40"/>
      <c r="Q49" s="40"/>
      <c r="R49" s="40"/>
      <c r="S49" s="40"/>
      <c r="T49" s="40"/>
      <c r="U49" s="40"/>
      <c r="V49" s="57"/>
      <c r="W49" s="58"/>
      <c r="X49" s="40"/>
      <c r="Y49" s="47"/>
    </row>
    <row r="50" spans="2:25" s="34" customFormat="1" ht="27" customHeight="1" x14ac:dyDescent="0.25">
      <c r="B50" s="34" t="s">
        <v>175</v>
      </c>
      <c r="C50" s="34">
        <v>10</v>
      </c>
      <c r="D50" s="34" t="s">
        <v>176</v>
      </c>
      <c r="E50" s="34" t="s">
        <v>177</v>
      </c>
      <c r="F50" s="34" t="s">
        <v>50</v>
      </c>
      <c r="H50" s="34" t="s">
        <v>51</v>
      </c>
      <c r="J50" s="34" t="s">
        <v>178</v>
      </c>
      <c r="K50" s="34" t="s">
        <v>179</v>
      </c>
      <c r="L50" s="35" t="s">
        <v>179</v>
      </c>
      <c r="M50" s="36" t="s">
        <v>180</v>
      </c>
      <c r="N50" s="37" t="s">
        <v>181</v>
      </c>
      <c r="O50" s="38">
        <v>5000000000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f>O50+P50-Q50+S50-T50</f>
        <v>5000000000</v>
      </c>
      <c r="V50" s="39">
        <v>108576364</v>
      </c>
      <c r="W50" s="59">
        <v>1532933636</v>
      </c>
      <c r="X50" s="25">
        <f t="shared" ref="X50:X52" si="20">U50-W50</f>
        <v>3467066364</v>
      </c>
      <c r="Y50" s="27">
        <f>W50/U50</f>
        <v>0.30658672720000002</v>
      </c>
    </row>
    <row r="51" spans="2:25" s="34" customFormat="1" ht="27" customHeight="1" x14ac:dyDescent="0.25">
      <c r="H51" s="34" t="s">
        <v>182</v>
      </c>
      <c r="L51" s="35" t="s">
        <v>179</v>
      </c>
      <c r="M51" s="36" t="s">
        <v>183</v>
      </c>
      <c r="N51" s="37" t="s">
        <v>184</v>
      </c>
      <c r="O51" s="38">
        <v>2500000000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f>O51+P51-Q51+S51-T51</f>
        <v>2500000000</v>
      </c>
      <c r="V51" s="96">
        <v>591846037.67999995</v>
      </c>
      <c r="W51" s="96">
        <v>591846037.67999995</v>
      </c>
      <c r="X51" s="25">
        <f>U51-W51</f>
        <v>1908153962.3200002</v>
      </c>
      <c r="Y51" s="27">
        <f>W51/U51</f>
        <v>0.23673841507199997</v>
      </c>
    </row>
    <row r="52" spans="2:25" s="34" customFormat="1" ht="21.75" customHeight="1" x14ac:dyDescent="0.25">
      <c r="B52" s="34" t="s">
        <v>185</v>
      </c>
      <c r="C52" s="34" t="s">
        <v>47</v>
      </c>
      <c r="D52" s="34" t="s">
        <v>176</v>
      </c>
      <c r="E52" s="34" t="s">
        <v>186</v>
      </c>
      <c r="F52" s="34" t="s">
        <v>50</v>
      </c>
      <c r="H52" s="34" t="s">
        <v>51</v>
      </c>
      <c r="J52" s="34" t="s">
        <v>187</v>
      </c>
      <c r="K52" s="34" t="s">
        <v>188</v>
      </c>
      <c r="L52" s="35" t="s">
        <v>188</v>
      </c>
      <c r="M52" s="36" t="s">
        <v>189</v>
      </c>
      <c r="N52" s="37" t="s">
        <v>190</v>
      </c>
      <c r="O52" s="38">
        <v>4273540101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f>O52+P52-Q52+S52-T52</f>
        <v>4273540101</v>
      </c>
      <c r="V52" s="39">
        <v>96498364</v>
      </c>
      <c r="W52" s="50">
        <v>1420648505</v>
      </c>
      <c r="X52" s="25">
        <f t="shared" si="20"/>
        <v>2852891596</v>
      </c>
      <c r="Y52" s="27">
        <f>W52/U52</f>
        <v>0.33242896320724147</v>
      </c>
    </row>
    <row r="53" spans="2:25" ht="12" customHeight="1" thickBot="1" x14ac:dyDescent="0.3">
      <c r="L53" s="60"/>
      <c r="M53" s="61"/>
      <c r="N53" s="62"/>
      <c r="O53" s="63"/>
      <c r="P53" s="64"/>
      <c r="Q53" s="64"/>
      <c r="R53" s="64"/>
      <c r="S53" s="64"/>
      <c r="T53" s="64"/>
      <c r="U53" s="64"/>
      <c r="V53" s="65"/>
      <c r="W53" s="64"/>
      <c r="X53" s="64"/>
      <c r="Y53" s="66"/>
    </row>
    <row r="54" spans="2:25" ht="27" customHeight="1" thickBot="1" x14ac:dyDescent="0.3">
      <c r="L54" s="68"/>
      <c r="M54" s="127"/>
      <c r="N54" s="128" t="s">
        <v>191</v>
      </c>
      <c r="O54" s="129">
        <f>O12+O13+O16+O17+O19+O20+O22+O25+O26+O28+O29+O31+O32+O34+O35+O36+O37+O38+O39+O41+O42+O43+O44+O45+O46+O47+O50+O51+O52</f>
        <v>477344440021</v>
      </c>
      <c r="P54" s="129">
        <f t="shared" ref="P54:U54" si="21">P12+P13+P16+P17+P19+P20+P22+P25+P26+P28+P29+P31+P32+P34+P35+P36+P37+P38+P39+P41+P42+P43+P44+P45+P46+P47+P50+P51+P52</f>
        <v>0</v>
      </c>
      <c r="Q54" s="129">
        <f t="shared" si="21"/>
        <v>0</v>
      </c>
      <c r="R54" s="129">
        <f t="shared" si="21"/>
        <v>0</v>
      </c>
      <c r="S54" s="129">
        <f t="shared" si="21"/>
        <v>0</v>
      </c>
      <c r="T54" s="129">
        <f t="shared" si="21"/>
        <v>0</v>
      </c>
      <c r="U54" s="129">
        <f t="shared" si="21"/>
        <v>477344440021</v>
      </c>
      <c r="V54" s="129">
        <v>39332305083.980003</v>
      </c>
      <c r="W54" s="129">
        <f>W12+W13+W16+W19+W20+W22+W25+W26+W28+W29+W31+W32+W34+W35+W36+W37+W38+W39+W41+W42+W43+W44+W45+W46+W47+W50+W51+W52+W17</f>
        <v>163999503178.97998</v>
      </c>
      <c r="X54" s="129">
        <f>X12+X13+X16+X17+X19+X20+X22+X25+X26+X28+X29+X31+X32+X34+X35+X36+X37+X38+X39+X41+X42+X43+X44+X45+X46+X47+X50+X51+X52</f>
        <v>313344936842.02002</v>
      </c>
      <c r="Y54" s="130">
        <f>W54/U54</f>
        <v>0.34356638399677408</v>
      </c>
    </row>
    <row r="55" spans="2:25" ht="15" x14ac:dyDescent="0.25">
      <c r="L55" s="69"/>
      <c r="M55" s="70"/>
      <c r="N55" s="71"/>
      <c r="O55" s="72"/>
      <c r="P55" s="73"/>
      <c r="Q55" s="73"/>
      <c r="R55" s="73"/>
      <c r="S55" s="73"/>
      <c r="T55" s="73"/>
      <c r="U55" s="73"/>
      <c r="V55" s="74"/>
      <c r="W55" s="73"/>
      <c r="X55" s="73"/>
      <c r="Y55" s="75"/>
    </row>
    <row r="56" spans="2:25" ht="15" x14ac:dyDescent="0.25">
      <c r="L56" s="21" t="s">
        <v>192</v>
      </c>
      <c r="M56" s="22" t="s">
        <v>193</v>
      </c>
      <c r="N56" s="23" t="s">
        <v>194</v>
      </c>
      <c r="O56" s="24"/>
      <c r="P56" s="25"/>
      <c r="Q56" s="25"/>
      <c r="R56" s="25"/>
      <c r="S56" s="25"/>
      <c r="T56" s="25"/>
      <c r="U56" s="25"/>
      <c r="V56" s="26"/>
      <c r="W56" s="25"/>
      <c r="X56" s="25"/>
      <c r="Y56" s="27"/>
    </row>
    <row r="57" spans="2:25" ht="15" x14ac:dyDescent="0.25">
      <c r="L57" s="21"/>
      <c r="M57" s="22" t="s">
        <v>195</v>
      </c>
      <c r="N57" s="23" t="s">
        <v>196</v>
      </c>
      <c r="O57" s="38"/>
      <c r="P57" s="25"/>
      <c r="Q57" s="25"/>
      <c r="R57" s="25"/>
      <c r="S57" s="25"/>
      <c r="T57" s="25"/>
      <c r="U57" s="25"/>
      <c r="V57" s="26"/>
      <c r="W57" s="25"/>
      <c r="X57" s="25"/>
      <c r="Y57" s="27"/>
    </row>
    <row r="58" spans="2:25" ht="15" x14ac:dyDescent="0.25">
      <c r="L58" s="21"/>
      <c r="M58" s="22" t="s">
        <v>197</v>
      </c>
      <c r="N58" s="23" t="s">
        <v>198</v>
      </c>
      <c r="O58" s="38"/>
      <c r="P58" s="25"/>
      <c r="Q58" s="25"/>
      <c r="R58" s="25"/>
      <c r="S58" s="25"/>
      <c r="T58" s="25"/>
      <c r="U58" s="25"/>
      <c r="V58" s="26"/>
      <c r="W58" s="25"/>
      <c r="X58" s="25"/>
      <c r="Y58" s="27"/>
    </row>
    <row r="59" spans="2:25" ht="14.25" x14ac:dyDescent="0.25">
      <c r="L59" s="21" t="s">
        <v>199</v>
      </c>
      <c r="M59" s="32" t="s">
        <v>200</v>
      </c>
      <c r="N59" s="33" t="s">
        <v>201</v>
      </c>
      <c r="O59" s="38">
        <v>1199188175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f>O59+P59-Q59+S59-T59</f>
        <v>1199188175</v>
      </c>
      <c r="V59" s="39">
        <v>107873454.33</v>
      </c>
      <c r="W59" s="25">
        <v>207369410.66</v>
      </c>
      <c r="X59" s="25">
        <f>U59-W59</f>
        <v>991818764.34000003</v>
      </c>
      <c r="Y59" s="27">
        <f>W59/U59</f>
        <v>0.17292482946640131</v>
      </c>
    </row>
    <row r="60" spans="2:25" ht="15" x14ac:dyDescent="0.25">
      <c r="L60" s="21"/>
      <c r="M60" s="22" t="s">
        <v>202</v>
      </c>
      <c r="N60" s="23" t="s">
        <v>203</v>
      </c>
      <c r="O60" s="38"/>
      <c r="P60" s="25"/>
      <c r="Q60" s="25"/>
      <c r="R60" s="25"/>
      <c r="S60" s="25"/>
      <c r="T60" s="25"/>
      <c r="U60" s="25"/>
      <c r="V60" s="26"/>
      <c r="W60" s="25"/>
      <c r="X60" s="25"/>
      <c r="Y60" s="27"/>
    </row>
    <row r="61" spans="2:25" s="34" customFormat="1" ht="14.25" x14ac:dyDescent="0.25">
      <c r="B61" s="34" t="s">
        <v>204</v>
      </c>
      <c r="C61" s="34" t="s">
        <v>47</v>
      </c>
      <c r="D61" s="34" t="s">
        <v>205</v>
      </c>
      <c r="E61" s="34" t="s">
        <v>206</v>
      </c>
      <c r="F61" s="34" t="s">
        <v>50</v>
      </c>
      <c r="H61" s="34" t="s">
        <v>51</v>
      </c>
      <c r="J61" s="34" t="s">
        <v>207</v>
      </c>
      <c r="K61" s="34" t="s">
        <v>208</v>
      </c>
      <c r="L61" s="76" t="s">
        <v>208</v>
      </c>
      <c r="M61" s="77" t="s">
        <v>209</v>
      </c>
      <c r="N61" s="78" t="s">
        <v>210</v>
      </c>
      <c r="O61" s="38">
        <v>3092386065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f>O61+P61-Q61+S61-T61</f>
        <v>3092386065</v>
      </c>
      <c r="V61" s="39">
        <v>116516830</v>
      </c>
      <c r="W61" s="40">
        <v>166316720</v>
      </c>
      <c r="X61" s="25">
        <f>U61-W61</f>
        <v>2926069345</v>
      </c>
      <c r="Y61" s="27">
        <f>W61/U61</f>
        <v>5.3782650841171738E-2</v>
      </c>
    </row>
    <row r="62" spans="2:25" ht="28.5" x14ac:dyDescent="0.25">
      <c r="L62" s="21" t="s">
        <v>211</v>
      </c>
      <c r="M62" s="32" t="s">
        <v>212</v>
      </c>
      <c r="N62" s="33" t="s">
        <v>213</v>
      </c>
      <c r="O62" s="38">
        <v>6205203020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f>O62+P62-Q62+S62-T62</f>
        <v>6205203020</v>
      </c>
      <c r="V62" s="39">
        <v>59271220</v>
      </c>
      <c r="W62" s="25">
        <v>1069401936</v>
      </c>
      <c r="X62" s="25">
        <f>U62-W62</f>
        <v>5135801084</v>
      </c>
      <c r="Y62" s="27">
        <f>W62/U62</f>
        <v>0.17233955642598781</v>
      </c>
    </row>
    <row r="63" spans="2:25" ht="15" x14ac:dyDescent="0.25">
      <c r="L63" s="21"/>
      <c r="M63" s="22" t="s">
        <v>214</v>
      </c>
      <c r="N63" s="23" t="s">
        <v>215</v>
      </c>
      <c r="O63" s="38"/>
      <c r="P63" s="25"/>
      <c r="Q63" s="25"/>
      <c r="R63" s="25"/>
      <c r="S63" s="25"/>
      <c r="T63" s="25"/>
      <c r="U63" s="25"/>
      <c r="V63" s="26"/>
      <c r="W63" s="25"/>
      <c r="X63" s="25"/>
      <c r="Y63" s="27"/>
    </row>
    <row r="64" spans="2:25" s="34" customFormat="1" ht="28.5" x14ac:dyDescent="0.25">
      <c r="B64" s="34" t="s">
        <v>216</v>
      </c>
      <c r="C64" s="34" t="s">
        <v>47</v>
      </c>
      <c r="D64" s="34" t="s">
        <v>217</v>
      </c>
      <c r="E64" s="34" t="s">
        <v>218</v>
      </c>
      <c r="F64" s="34" t="s">
        <v>50</v>
      </c>
      <c r="H64" s="34" t="s">
        <v>51</v>
      </c>
      <c r="J64" s="34" t="s">
        <v>219</v>
      </c>
      <c r="L64" s="79" t="s">
        <v>220</v>
      </c>
      <c r="M64" s="77" t="s">
        <v>221</v>
      </c>
      <c r="N64" s="37" t="s">
        <v>222</v>
      </c>
      <c r="O64" s="38">
        <v>9000000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f>O64+P64-Q64+S64-T64</f>
        <v>9000000</v>
      </c>
      <c r="V64" s="39">
        <v>586273</v>
      </c>
      <c r="W64" s="40">
        <v>1332118.04</v>
      </c>
      <c r="X64" s="25">
        <f>U64-W64</f>
        <v>7667881.96</v>
      </c>
      <c r="Y64" s="27">
        <f>W64/U64</f>
        <v>0.14801311555555555</v>
      </c>
    </row>
    <row r="65" spans="2:25" ht="14.25" x14ac:dyDescent="0.25">
      <c r="L65" s="21" t="s">
        <v>223</v>
      </c>
      <c r="M65" s="32" t="s">
        <v>224</v>
      </c>
      <c r="N65" s="33" t="s">
        <v>225</v>
      </c>
      <c r="O65" s="38">
        <v>50000000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f>O65+P65-Q65+S65-T65</f>
        <v>50000000</v>
      </c>
      <c r="V65" s="82">
        <v>0</v>
      </c>
      <c r="W65" s="25">
        <v>0</v>
      </c>
      <c r="X65" s="25">
        <f>U65-W65</f>
        <v>50000000</v>
      </c>
      <c r="Y65" s="27">
        <f>W65/U65</f>
        <v>0</v>
      </c>
    </row>
    <row r="66" spans="2:25" ht="15" x14ac:dyDescent="0.25">
      <c r="L66" s="21"/>
      <c r="M66" s="22" t="s">
        <v>226</v>
      </c>
      <c r="N66" s="23" t="s">
        <v>227</v>
      </c>
      <c r="O66" s="38"/>
      <c r="P66" s="25"/>
      <c r="Q66" s="25"/>
      <c r="R66" s="25"/>
      <c r="S66" s="25"/>
      <c r="T66" s="25"/>
      <c r="U66" s="25"/>
      <c r="V66" s="26"/>
      <c r="W66" s="25"/>
      <c r="X66" s="25"/>
      <c r="Y66" s="27"/>
    </row>
    <row r="67" spans="2:25" ht="28.5" x14ac:dyDescent="0.25">
      <c r="L67" s="21" t="s">
        <v>228</v>
      </c>
      <c r="M67" s="32" t="s">
        <v>229</v>
      </c>
      <c r="N67" s="33" t="s">
        <v>230</v>
      </c>
      <c r="O67" s="38">
        <v>280854381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f>O67+P67-Q67+S67-T67</f>
        <v>280854381</v>
      </c>
      <c r="V67" s="39">
        <v>2000000</v>
      </c>
      <c r="W67" s="25">
        <v>5634104</v>
      </c>
      <c r="X67" s="25">
        <f t="shared" ref="X67:X73" si="22">U67-W67</f>
        <v>275220277</v>
      </c>
      <c r="Y67" s="27">
        <f>W67/U67</f>
        <v>2.0060587910145505E-2</v>
      </c>
    </row>
    <row r="68" spans="2:25" ht="30" x14ac:dyDescent="0.25">
      <c r="L68" s="21" t="s">
        <v>231</v>
      </c>
      <c r="M68" s="22" t="s">
        <v>232</v>
      </c>
      <c r="N68" s="23" t="s">
        <v>233</v>
      </c>
      <c r="O68" s="46"/>
      <c r="P68" s="31"/>
      <c r="Q68" s="31"/>
      <c r="R68" s="31"/>
      <c r="S68" s="31"/>
      <c r="T68" s="31"/>
      <c r="U68" s="46"/>
      <c r="V68" s="46"/>
      <c r="W68" s="46"/>
      <c r="X68" s="31"/>
      <c r="Y68" s="30"/>
    </row>
    <row r="69" spans="2:25" s="34" customFormat="1" ht="14.25" x14ac:dyDescent="0.25">
      <c r="B69" s="34" t="s">
        <v>122</v>
      </c>
      <c r="C69" s="34" t="s">
        <v>47</v>
      </c>
      <c r="D69" s="34" t="s">
        <v>48</v>
      </c>
      <c r="E69" s="34" t="s">
        <v>49</v>
      </c>
      <c r="F69" s="34" t="s">
        <v>50</v>
      </c>
      <c r="H69" s="34" t="s">
        <v>51</v>
      </c>
      <c r="J69" s="34" t="s">
        <v>234</v>
      </c>
      <c r="K69" s="34" t="s">
        <v>235</v>
      </c>
      <c r="L69" s="76" t="s">
        <v>235</v>
      </c>
      <c r="M69" s="77" t="s">
        <v>572</v>
      </c>
      <c r="N69" s="37" t="s">
        <v>236</v>
      </c>
      <c r="O69" s="38">
        <v>96343133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f>O69+P69-Q69+S69-T69</f>
        <v>96343133</v>
      </c>
      <c r="V69" s="39">
        <v>13567428</v>
      </c>
      <c r="W69" s="40">
        <v>17291820</v>
      </c>
      <c r="X69" s="25">
        <f t="shared" si="22"/>
        <v>79051313</v>
      </c>
      <c r="Y69" s="27">
        <f>W69/U69</f>
        <v>0.17948160353058062</v>
      </c>
    </row>
    <row r="70" spans="2:25" s="34" customFormat="1" ht="14.25" x14ac:dyDescent="0.25">
      <c r="L70" s="79" t="s">
        <v>235</v>
      </c>
      <c r="M70" s="77" t="s">
        <v>573</v>
      </c>
      <c r="N70" s="37" t="s">
        <v>237</v>
      </c>
      <c r="O70" s="38">
        <v>108843116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f>O70+P70-Q70+S70-T70</f>
        <v>108843116</v>
      </c>
      <c r="V70" s="39">
        <v>23731729</v>
      </c>
      <c r="W70" s="40">
        <f>28993825+376604+475000</f>
        <v>29845429</v>
      </c>
      <c r="X70" s="25">
        <f t="shared" si="22"/>
        <v>78997687</v>
      </c>
      <c r="Y70" s="27">
        <f>W70/U70</f>
        <v>0.27420594059435049</v>
      </c>
    </row>
    <row r="71" spans="2:25" s="34" customFormat="1" ht="28.5" x14ac:dyDescent="0.25">
      <c r="B71" s="34" t="s">
        <v>238</v>
      </c>
      <c r="C71" s="34" t="s">
        <v>239</v>
      </c>
      <c r="D71" s="34" t="s">
        <v>150</v>
      </c>
      <c r="E71" s="34" t="s">
        <v>206</v>
      </c>
      <c r="F71" s="34" t="s">
        <v>50</v>
      </c>
      <c r="H71" s="34" t="s">
        <v>51</v>
      </c>
      <c r="J71" s="34" t="s">
        <v>240</v>
      </c>
      <c r="K71" s="34" t="s">
        <v>235</v>
      </c>
      <c r="L71" s="76" t="s">
        <v>235</v>
      </c>
      <c r="M71" s="77" t="s">
        <v>574</v>
      </c>
      <c r="N71" s="37" t="s">
        <v>241</v>
      </c>
      <c r="O71" s="38">
        <v>1083712056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f>O71+P71-Q71+S71-T71</f>
        <v>1083712056</v>
      </c>
      <c r="V71" s="39">
        <v>65550793</v>
      </c>
      <c r="W71" s="40">
        <v>86003143</v>
      </c>
      <c r="X71" s="25">
        <f t="shared" si="22"/>
        <v>997708913</v>
      </c>
      <c r="Y71" s="27">
        <f>W71/U71</f>
        <v>7.9359773220055427E-2</v>
      </c>
    </row>
    <row r="72" spans="2:25" ht="14.25" x14ac:dyDescent="0.25">
      <c r="B72" s="1" t="s">
        <v>242</v>
      </c>
      <c r="C72" s="1" t="s">
        <v>47</v>
      </c>
      <c r="D72" s="1" t="s">
        <v>243</v>
      </c>
      <c r="E72" s="1" t="s">
        <v>48</v>
      </c>
      <c r="F72" s="1" t="s">
        <v>50</v>
      </c>
      <c r="H72" s="1" t="s">
        <v>51</v>
      </c>
      <c r="J72" s="1" t="s">
        <v>244</v>
      </c>
      <c r="K72" s="1" t="s">
        <v>245</v>
      </c>
      <c r="L72" s="79" t="s">
        <v>245</v>
      </c>
      <c r="M72" s="77" t="s">
        <v>575</v>
      </c>
      <c r="N72" s="37" t="s">
        <v>246</v>
      </c>
      <c r="O72" s="38">
        <v>49329884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f>O72+P72-Q72+S72-T72</f>
        <v>49329884</v>
      </c>
      <c r="V72" s="39">
        <v>7771315</v>
      </c>
      <c r="W72" s="40">
        <v>9134104</v>
      </c>
      <c r="X72" s="25">
        <f t="shared" si="22"/>
        <v>40195780</v>
      </c>
      <c r="Y72" s="27">
        <f>W72/U72</f>
        <v>0.18516370320270772</v>
      </c>
    </row>
    <row r="73" spans="2:25" ht="14.25" x14ac:dyDescent="0.25">
      <c r="L73" s="79"/>
      <c r="M73" s="77" t="s">
        <v>577</v>
      </c>
      <c r="N73" s="37" t="s">
        <v>576</v>
      </c>
      <c r="O73" s="38">
        <v>0</v>
      </c>
      <c r="P73" s="25"/>
      <c r="Q73" s="25"/>
      <c r="R73" s="25"/>
      <c r="S73" s="25"/>
      <c r="T73" s="25"/>
      <c r="U73" s="25">
        <v>0</v>
      </c>
      <c r="V73" s="82">
        <v>0</v>
      </c>
      <c r="W73" s="40">
        <v>592000</v>
      </c>
      <c r="X73" s="25">
        <f t="shared" si="22"/>
        <v>-592000</v>
      </c>
      <c r="Y73" s="27">
        <v>0</v>
      </c>
    </row>
    <row r="74" spans="2:25" s="34" customFormat="1" ht="15" x14ac:dyDescent="0.25">
      <c r="L74" s="79"/>
      <c r="M74" s="80" t="s">
        <v>247</v>
      </c>
      <c r="N74" s="45" t="s">
        <v>248</v>
      </c>
      <c r="O74" s="38"/>
      <c r="P74" s="40"/>
      <c r="Q74" s="40"/>
      <c r="R74" s="40"/>
      <c r="S74" s="40"/>
      <c r="T74" s="40"/>
      <c r="U74" s="40"/>
      <c r="V74" s="40"/>
      <c r="W74" s="40"/>
      <c r="X74" s="40"/>
      <c r="Y74" s="47"/>
    </row>
    <row r="75" spans="2:25" s="34" customFormat="1" ht="15" x14ac:dyDescent="0.25">
      <c r="L75" s="79"/>
      <c r="M75" s="80" t="s">
        <v>249</v>
      </c>
      <c r="N75" s="45" t="s">
        <v>250</v>
      </c>
      <c r="O75" s="38"/>
      <c r="P75" s="40"/>
      <c r="Q75" s="40"/>
      <c r="R75" s="40"/>
      <c r="S75" s="40"/>
      <c r="T75" s="40"/>
      <c r="U75" s="40"/>
      <c r="V75" s="40"/>
      <c r="W75" s="40"/>
      <c r="X75" s="40"/>
      <c r="Y75" s="47"/>
    </row>
    <row r="76" spans="2:25" s="34" customFormat="1" ht="18.75" customHeight="1" x14ac:dyDescent="0.25">
      <c r="L76" s="79" t="s">
        <v>251</v>
      </c>
      <c r="M76" s="77" t="s">
        <v>252</v>
      </c>
      <c r="N76" s="37" t="s">
        <v>253</v>
      </c>
      <c r="O76" s="38">
        <v>71123609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f>O76+P76-Q76+S76-T76</f>
        <v>71123609</v>
      </c>
      <c r="V76" s="82">
        <v>0</v>
      </c>
      <c r="W76" s="40">
        <v>0</v>
      </c>
      <c r="X76" s="25">
        <f>U76-W76</f>
        <v>71123609</v>
      </c>
      <c r="Y76" s="27">
        <f>W76/U76</f>
        <v>0</v>
      </c>
    </row>
    <row r="77" spans="2:25" s="34" customFormat="1" ht="18.75" customHeight="1" x14ac:dyDescent="0.25">
      <c r="L77" s="79"/>
      <c r="M77" s="77" t="s">
        <v>254</v>
      </c>
      <c r="N77" s="37" t="s">
        <v>255</v>
      </c>
      <c r="O77" s="38">
        <v>1050242485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f>O77+P77-Q77+S77-T77</f>
        <v>1050242485</v>
      </c>
      <c r="V77" s="39">
        <v>111936302</v>
      </c>
      <c r="W77" s="40">
        <v>184824109</v>
      </c>
      <c r="X77" s="25">
        <f>U77-W77</f>
        <v>865418376</v>
      </c>
      <c r="Y77" s="27">
        <v>0</v>
      </c>
    </row>
    <row r="78" spans="2:25" s="34" customFormat="1" ht="30" x14ac:dyDescent="0.25">
      <c r="B78" s="34" t="s">
        <v>256</v>
      </c>
      <c r="C78" s="34" t="s">
        <v>47</v>
      </c>
      <c r="D78" s="34" t="s">
        <v>257</v>
      </c>
      <c r="E78" s="34" t="s">
        <v>157</v>
      </c>
      <c r="F78" s="34" t="s">
        <v>50</v>
      </c>
      <c r="H78" s="34" t="s">
        <v>51</v>
      </c>
      <c r="J78" s="34" t="s">
        <v>258</v>
      </c>
      <c r="L78" s="76" t="s">
        <v>259</v>
      </c>
      <c r="M78" s="80" t="s">
        <v>260</v>
      </c>
      <c r="N78" s="45" t="s">
        <v>261</v>
      </c>
      <c r="O78" s="38"/>
      <c r="P78" s="40"/>
      <c r="Q78" s="40"/>
      <c r="R78" s="40"/>
      <c r="S78" s="40"/>
      <c r="T78" s="40"/>
      <c r="U78" s="40"/>
      <c r="V78" s="40"/>
      <c r="W78" s="40"/>
      <c r="X78" s="40"/>
      <c r="Y78" s="47"/>
    </row>
    <row r="79" spans="2:25" s="34" customFormat="1" ht="28.5" x14ac:dyDescent="0.25">
      <c r="L79" s="79" t="s">
        <v>262</v>
      </c>
      <c r="M79" s="77" t="s">
        <v>263</v>
      </c>
      <c r="N79" s="37" t="s">
        <v>264</v>
      </c>
      <c r="O79" s="38">
        <v>261827949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f>O79+P79-Q79+S79-T79</f>
        <v>261827949</v>
      </c>
      <c r="V79" s="39">
        <v>22931130</v>
      </c>
      <c r="W79" s="40">
        <v>63043140</v>
      </c>
      <c r="X79" s="25">
        <f>U79-W79</f>
        <v>198784809</v>
      </c>
      <c r="Y79" s="27">
        <f>W79/U79</f>
        <v>0.24078078845585732</v>
      </c>
    </row>
    <row r="80" spans="2:25" s="34" customFormat="1" ht="28.5" x14ac:dyDescent="0.25">
      <c r="L80" s="79" t="s">
        <v>265</v>
      </c>
      <c r="M80" s="77" t="s">
        <v>266</v>
      </c>
      <c r="N80" s="37" t="s">
        <v>267</v>
      </c>
      <c r="O80" s="38">
        <v>261827949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f>O80+P80-Q80+S80-T80</f>
        <v>261827949</v>
      </c>
      <c r="V80" s="82">
        <v>0</v>
      </c>
      <c r="W80" s="40">
        <v>0</v>
      </c>
      <c r="X80" s="25">
        <f>U80-W80</f>
        <v>261827949</v>
      </c>
      <c r="Y80" s="27">
        <f>W80/U80</f>
        <v>0</v>
      </c>
    </row>
    <row r="81" spans="8:25" s="34" customFormat="1" ht="28.5" x14ac:dyDescent="0.25">
      <c r="L81" s="79"/>
      <c r="M81" s="77" t="s">
        <v>268</v>
      </c>
      <c r="N81" s="37" t="s">
        <v>269</v>
      </c>
      <c r="O81" s="38">
        <v>92409865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f>O81+P81-Q81+S81-T81</f>
        <v>92409865</v>
      </c>
      <c r="V81" s="39">
        <v>4046670</v>
      </c>
      <c r="W81" s="40">
        <v>11125260</v>
      </c>
      <c r="X81" s="25">
        <f>U81-W81</f>
        <v>81284605</v>
      </c>
      <c r="Y81" s="27">
        <f>W81/U81</f>
        <v>0.12039039338494867</v>
      </c>
    </row>
    <row r="82" spans="8:25" s="34" customFormat="1" ht="28.5" x14ac:dyDescent="0.25">
      <c r="L82" s="79" t="s">
        <v>270</v>
      </c>
      <c r="M82" s="77" t="s">
        <v>271</v>
      </c>
      <c r="N82" s="37" t="s">
        <v>272</v>
      </c>
      <c r="O82" s="38">
        <v>224540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f>O82+P82-Q82+S82-T82</f>
        <v>224540</v>
      </c>
      <c r="V82" s="82">
        <v>0</v>
      </c>
      <c r="W82" s="40">
        <v>0</v>
      </c>
      <c r="X82" s="25">
        <f>U82-W82</f>
        <v>224540</v>
      </c>
      <c r="Y82" s="27">
        <f>W82/U82</f>
        <v>0</v>
      </c>
    </row>
    <row r="83" spans="8:25" s="34" customFormat="1" ht="15" x14ac:dyDescent="0.25">
      <c r="L83" s="79"/>
      <c r="M83" s="80" t="s">
        <v>273</v>
      </c>
      <c r="N83" s="45" t="s">
        <v>274</v>
      </c>
      <c r="O83" s="38"/>
      <c r="P83" s="40"/>
      <c r="Q83" s="40"/>
      <c r="R83" s="40"/>
      <c r="S83" s="40"/>
      <c r="T83" s="40"/>
      <c r="U83" s="40"/>
      <c r="V83" s="40"/>
      <c r="W83" s="40"/>
      <c r="X83" s="40"/>
      <c r="Y83" s="47"/>
    </row>
    <row r="84" spans="8:25" s="34" customFormat="1" ht="14.25" x14ac:dyDescent="0.25">
      <c r="L84" s="79" t="s">
        <v>275</v>
      </c>
      <c r="M84" s="77" t="s">
        <v>276</v>
      </c>
      <c r="N84" s="37" t="s">
        <v>277</v>
      </c>
      <c r="O84" s="38">
        <v>2500000000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f>O84+P84-Q84+S84-T84</f>
        <v>2500000000</v>
      </c>
      <c r="V84" s="39">
        <v>541797645</v>
      </c>
      <c r="W84" s="40">
        <v>957939534</v>
      </c>
      <c r="X84" s="25">
        <f>U84-W84</f>
        <v>1542060466</v>
      </c>
      <c r="Y84" s="27">
        <f>W84/U84</f>
        <v>0.38317581360000003</v>
      </c>
    </row>
    <row r="85" spans="8:25" s="34" customFormat="1" ht="14.25" x14ac:dyDescent="0.25">
      <c r="L85" s="79" t="s">
        <v>278</v>
      </c>
      <c r="M85" s="77" t="s">
        <v>279</v>
      </c>
      <c r="N85" s="37" t="s">
        <v>280</v>
      </c>
      <c r="O85" s="38">
        <v>1073805993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f>O85+P85-Q85+S85-T85</f>
        <v>1073805993</v>
      </c>
      <c r="V85" s="39">
        <v>78298100</v>
      </c>
      <c r="W85" s="40">
        <v>136159990</v>
      </c>
      <c r="X85" s="25">
        <f>U85-W85</f>
        <v>937646003</v>
      </c>
      <c r="Y85" s="27">
        <f>W85/U85</f>
        <v>0.12680129454259806</v>
      </c>
    </row>
    <row r="86" spans="8:25" s="34" customFormat="1" ht="14.25" x14ac:dyDescent="0.25">
      <c r="L86" s="79" t="s">
        <v>281</v>
      </c>
      <c r="M86" s="77" t="s">
        <v>282</v>
      </c>
      <c r="N86" s="37" t="s">
        <v>283</v>
      </c>
      <c r="O86" s="38">
        <v>5227726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f>O86+P86-Q86+S86-T86</f>
        <v>5227726</v>
      </c>
      <c r="V86" s="39"/>
      <c r="W86" s="40"/>
      <c r="X86" s="25">
        <f>U86-W86</f>
        <v>5227726</v>
      </c>
      <c r="Y86" s="27">
        <f>W86/U86</f>
        <v>0</v>
      </c>
    </row>
    <row r="87" spans="8:25" s="34" customFormat="1" ht="14.25" x14ac:dyDescent="0.25">
      <c r="L87" s="79" t="s">
        <v>284</v>
      </c>
      <c r="M87" s="77" t="s">
        <v>285</v>
      </c>
      <c r="N87" s="37" t="s">
        <v>286</v>
      </c>
      <c r="O87" s="38">
        <v>764822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f>O87+P87-Q87+S87-T87</f>
        <v>764822</v>
      </c>
      <c r="V87" s="39">
        <v>1364945</v>
      </c>
      <c r="W87" s="40">
        <v>7148731</v>
      </c>
      <c r="X87" s="25">
        <f>U87-W87</f>
        <v>-6383909</v>
      </c>
      <c r="Y87" s="27">
        <f>W87/U87</f>
        <v>9.3469212444202707</v>
      </c>
    </row>
    <row r="88" spans="8:25" s="34" customFormat="1" ht="14.25" x14ac:dyDescent="0.25">
      <c r="L88" s="79"/>
      <c r="M88" s="77" t="s">
        <v>287</v>
      </c>
      <c r="N88" s="37" t="s">
        <v>288</v>
      </c>
      <c r="O88" s="38">
        <v>105844878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f>O88+P88-Q88+S88-T88</f>
        <v>105844878</v>
      </c>
      <c r="V88" s="39">
        <v>7542623.1199999992</v>
      </c>
      <c r="W88" s="40">
        <v>13999757.119999999</v>
      </c>
      <c r="X88" s="25">
        <f>U88-W88</f>
        <v>91845120.879999995</v>
      </c>
      <c r="Y88" s="27">
        <v>0</v>
      </c>
    </row>
    <row r="89" spans="8:25" s="34" customFormat="1" ht="15" x14ac:dyDescent="0.25">
      <c r="L89" s="79"/>
      <c r="M89" s="80" t="s">
        <v>289</v>
      </c>
      <c r="N89" s="45" t="s">
        <v>290</v>
      </c>
      <c r="O89" s="38"/>
      <c r="P89" s="40"/>
      <c r="Q89" s="40"/>
      <c r="R89" s="40"/>
      <c r="S89" s="40"/>
      <c r="T89" s="40"/>
      <c r="U89" s="40"/>
      <c r="V89" s="40"/>
      <c r="W89" s="40"/>
      <c r="X89" s="40"/>
      <c r="Y89" s="47"/>
    </row>
    <row r="90" spans="8:25" s="34" customFormat="1" ht="30" x14ac:dyDescent="0.25">
      <c r="L90" s="79"/>
      <c r="M90" s="80" t="s">
        <v>291</v>
      </c>
      <c r="N90" s="45" t="s">
        <v>292</v>
      </c>
      <c r="O90" s="38"/>
      <c r="P90" s="40"/>
      <c r="Q90" s="40"/>
      <c r="R90" s="40"/>
      <c r="S90" s="40"/>
      <c r="T90" s="40"/>
      <c r="U90" s="40"/>
      <c r="V90" s="40"/>
      <c r="W90" s="40"/>
      <c r="X90" s="40"/>
      <c r="Y90" s="47"/>
    </row>
    <row r="91" spans="8:25" s="34" customFormat="1" ht="28.5" x14ac:dyDescent="0.25">
      <c r="L91" s="79" t="s">
        <v>293</v>
      </c>
      <c r="M91" s="77" t="s">
        <v>294</v>
      </c>
      <c r="N91" s="37" t="s">
        <v>295</v>
      </c>
      <c r="O91" s="38">
        <v>176754232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f>O91+P91-Q91+S91-T91</f>
        <v>176754232</v>
      </c>
      <c r="V91" s="39">
        <v>12799173</v>
      </c>
      <c r="W91" s="40">
        <v>16455246</v>
      </c>
      <c r="X91" s="25">
        <f>U91-W91</f>
        <v>160298986</v>
      </c>
      <c r="Y91" s="27">
        <f>W91/U91</f>
        <v>9.3096758215101744E-2</v>
      </c>
    </row>
    <row r="92" spans="8:25" s="34" customFormat="1" ht="15" x14ac:dyDescent="0.25">
      <c r="L92" s="79"/>
      <c r="M92" s="80" t="s">
        <v>296</v>
      </c>
      <c r="N92" s="45" t="s">
        <v>297</v>
      </c>
      <c r="O92" s="38"/>
      <c r="P92" s="40"/>
      <c r="Q92" s="40"/>
      <c r="R92" s="40"/>
      <c r="S92" s="40"/>
      <c r="T92" s="40"/>
      <c r="U92" s="40"/>
      <c r="V92" s="40"/>
      <c r="W92" s="40"/>
      <c r="X92" s="40"/>
      <c r="Y92" s="47"/>
    </row>
    <row r="93" spans="8:25" s="34" customFormat="1" ht="15" x14ac:dyDescent="0.25">
      <c r="L93" s="79"/>
      <c r="M93" s="80" t="s">
        <v>298</v>
      </c>
      <c r="N93" s="45" t="s">
        <v>299</v>
      </c>
      <c r="O93" s="38"/>
      <c r="P93" s="40"/>
      <c r="Q93" s="40"/>
      <c r="R93" s="40"/>
      <c r="S93" s="40"/>
      <c r="T93" s="40"/>
      <c r="U93" s="40"/>
      <c r="V93" s="40"/>
      <c r="W93" s="40"/>
      <c r="X93" s="40"/>
      <c r="Y93" s="47"/>
    </row>
    <row r="94" spans="8:25" s="34" customFormat="1" ht="15" x14ac:dyDescent="0.25">
      <c r="L94" s="79"/>
      <c r="M94" s="80" t="s">
        <v>300</v>
      </c>
      <c r="N94" s="45" t="s">
        <v>301</v>
      </c>
      <c r="O94" s="38"/>
      <c r="P94" s="40"/>
      <c r="Q94" s="40"/>
      <c r="R94" s="40"/>
      <c r="S94" s="40"/>
      <c r="T94" s="40"/>
      <c r="U94" s="40"/>
      <c r="V94" s="40"/>
      <c r="W94" s="40"/>
      <c r="X94" s="40"/>
      <c r="Y94" s="47"/>
    </row>
    <row r="95" spans="8:25" s="34" customFormat="1" ht="14.25" x14ac:dyDescent="0.25">
      <c r="H95" s="34" t="s">
        <v>302</v>
      </c>
      <c r="L95" s="79" t="s">
        <v>303</v>
      </c>
      <c r="M95" s="77" t="s">
        <v>304</v>
      </c>
      <c r="N95" s="37" t="s">
        <v>305</v>
      </c>
      <c r="O95" s="38">
        <v>246089969684</v>
      </c>
      <c r="P95" s="25">
        <v>0</v>
      </c>
      <c r="Q95" s="25"/>
      <c r="R95" s="25">
        <v>0</v>
      </c>
      <c r="S95" s="25">
        <v>0</v>
      </c>
      <c r="T95" s="25">
        <v>0</v>
      </c>
      <c r="U95" s="25">
        <f>O95+P95-Q95+S95-T95</f>
        <v>246089969684</v>
      </c>
      <c r="V95" s="39">
        <v>17125511104</v>
      </c>
      <c r="W95" s="40">
        <v>33809792437</v>
      </c>
      <c r="X95" s="25">
        <f>U95-W95</f>
        <v>212280177247</v>
      </c>
      <c r="Y95" s="27">
        <f>W95/U95</f>
        <v>0.13738793369113983</v>
      </c>
    </row>
    <row r="96" spans="8:25" s="34" customFormat="1" ht="15" x14ac:dyDescent="0.25">
      <c r="L96" s="79"/>
      <c r="M96" s="80" t="s">
        <v>306</v>
      </c>
      <c r="N96" s="45" t="s">
        <v>307</v>
      </c>
      <c r="O96" s="38"/>
      <c r="P96" s="40"/>
      <c r="Q96" s="40"/>
      <c r="R96" s="40"/>
      <c r="S96" s="40"/>
      <c r="T96" s="40"/>
      <c r="U96" s="40"/>
      <c r="V96" s="81"/>
      <c r="W96" s="40"/>
      <c r="X96" s="40"/>
      <c r="Y96" s="47"/>
    </row>
    <row r="97" spans="8:25" s="34" customFormat="1" ht="14.25" x14ac:dyDescent="0.25">
      <c r="L97" s="79" t="s">
        <v>308</v>
      </c>
      <c r="M97" s="77" t="s">
        <v>309</v>
      </c>
      <c r="N97" s="37" t="s">
        <v>310</v>
      </c>
      <c r="O97" s="38">
        <v>4426418880</v>
      </c>
      <c r="P97" s="25"/>
      <c r="Q97" s="25">
        <v>0</v>
      </c>
      <c r="R97" s="25">
        <v>0</v>
      </c>
      <c r="S97" s="25">
        <v>0</v>
      </c>
      <c r="T97" s="25">
        <v>0</v>
      </c>
      <c r="U97" s="25">
        <f>O97+P97-Q97+S97-T97</f>
        <v>4426418880</v>
      </c>
      <c r="V97" s="96">
        <v>737252598</v>
      </c>
      <c r="W97" s="96">
        <v>737252598</v>
      </c>
      <c r="X97" s="25">
        <f>U97-W97</f>
        <v>3689166282</v>
      </c>
      <c r="Y97" s="27">
        <f>W97/U97</f>
        <v>0.16655734985478826</v>
      </c>
    </row>
    <row r="98" spans="8:25" s="34" customFormat="1" ht="14.25" x14ac:dyDescent="0.25">
      <c r="L98" s="79" t="s">
        <v>311</v>
      </c>
      <c r="M98" s="77" t="s">
        <v>312</v>
      </c>
      <c r="N98" s="37" t="s">
        <v>313</v>
      </c>
      <c r="O98" s="38">
        <v>4844629745</v>
      </c>
      <c r="P98" s="25"/>
      <c r="Q98" s="25"/>
      <c r="R98" s="25">
        <v>0</v>
      </c>
      <c r="S98" s="25">
        <v>0</v>
      </c>
      <c r="T98" s="25">
        <v>0</v>
      </c>
      <c r="U98" s="25">
        <f>O98+P98-Q98+S98-T98</f>
        <v>4844629745</v>
      </c>
      <c r="V98" s="82">
        <v>0</v>
      </c>
      <c r="W98" s="40">
        <v>0</v>
      </c>
      <c r="X98" s="25">
        <f>U98-W98</f>
        <v>4844629745</v>
      </c>
      <c r="Y98" s="27">
        <f>W98/U98</f>
        <v>0</v>
      </c>
    </row>
    <row r="99" spans="8:25" s="34" customFormat="1" ht="15" x14ac:dyDescent="0.25">
      <c r="L99" s="79"/>
      <c r="M99" s="80" t="s">
        <v>314</v>
      </c>
      <c r="N99" s="45" t="s">
        <v>315</v>
      </c>
      <c r="O99" s="38"/>
      <c r="P99" s="40"/>
      <c r="Q99" s="40"/>
      <c r="R99" s="40"/>
      <c r="S99" s="40"/>
      <c r="T99" s="40"/>
      <c r="U99" s="40"/>
      <c r="V99" s="82"/>
      <c r="W99" s="40"/>
      <c r="X99" s="40"/>
      <c r="Y99" s="47"/>
    </row>
    <row r="100" spans="8:25" s="34" customFormat="1" ht="14.25" x14ac:dyDescent="0.25">
      <c r="L100" s="79" t="s">
        <v>316</v>
      </c>
      <c r="M100" s="77" t="s">
        <v>317</v>
      </c>
      <c r="N100" s="37" t="s">
        <v>318</v>
      </c>
      <c r="O100" s="38">
        <v>82953028661</v>
      </c>
      <c r="P100" s="25"/>
      <c r="Q100" s="25">
        <v>0</v>
      </c>
      <c r="R100" s="25">
        <v>0</v>
      </c>
      <c r="S100" s="25">
        <v>0</v>
      </c>
      <c r="T100" s="25">
        <v>0</v>
      </c>
      <c r="U100" s="25">
        <f>O100+P100-Q100+S100-T100</f>
        <v>82953028661</v>
      </c>
      <c r="V100" s="39">
        <v>6329421513</v>
      </c>
      <c r="W100" s="40">
        <v>6329421513</v>
      </c>
      <c r="X100" s="25">
        <f>U100-W100</f>
        <v>76623607148</v>
      </c>
      <c r="Y100" s="27">
        <f>W100/U100</f>
        <v>7.6301270914002794E-2</v>
      </c>
    </row>
    <row r="101" spans="8:25" s="34" customFormat="1" ht="14.25" x14ac:dyDescent="0.25">
      <c r="H101" s="34" t="s">
        <v>319</v>
      </c>
      <c r="L101" s="79" t="s">
        <v>320</v>
      </c>
      <c r="M101" s="77" t="s">
        <v>321</v>
      </c>
      <c r="N101" s="37" t="s">
        <v>322</v>
      </c>
      <c r="O101" s="38">
        <v>4507856850</v>
      </c>
      <c r="P101" s="25"/>
      <c r="Q101" s="25">
        <v>0</v>
      </c>
      <c r="R101" s="25">
        <v>0</v>
      </c>
      <c r="S101" s="25">
        <v>0</v>
      </c>
      <c r="T101" s="25">
        <v>0</v>
      </c>
      <c r="U101" s="25">
        <f>O101+P101-Q101+S101-T101</f>
        <v>4507856850</v>
      </c>
      <c r="V101" s="39">
        <v>355457714</v>
      </c>
      <c r="W101" s="40">
        <v>488093248</v>
      </c>
      <c r="X101" s="25">
        <f>U101-W101</f>
        <v>4019763602</v>
      </c>
      <c r="Y101" s="27">
        <f>W101/U101</f>
        <v>0.10827611972638394</v>
      </c>
    </row>
    <row r="102" spans="8:25" s="34" customFormat="1" ht="14.25" x14ac:dyDescent="0.25">
      <c r="H102" s="34" t="s">
        <v>319</v>
      </c>
      <c r="L102" s="79" t="s">
        <v>323</v>
      </c>
      <c r="M102" s="77" t="s">
        <v>324</v>
      </c>
      <c r="N102" s="37" t="s">
        <v>325</v>
      </c>
      <c r="O102" s="38">
        <v>0</v>
      </c>
      <c r="P102" s="25"/>
      <c r="Q102" s="25">
        <v>0</v>
      </c>
      <c r="R102" s="25">
        <v>0</v>
      </c>
      <c r="S102" s="25">
        <v>0</v>
      </c>
      <c r="T102" s="25">
        <v>0</v>
      </c>
      <c r="U102" s="25">
        <f>O102+P102-Q102+S102-T102</f>
        <v>0</v>
      </c>
      <c r="V102" s="82">
        <v>0</v>
      </c>
      <c r="W102" s="40">
        <v>0</v>
      </c>
      <c r="X102" s="25">
        <f>U102-W102</f>
        <v>0</v>
      </c>
      <c r="Y102" s="27">
        <v>0</v>
      </c>
    </row>
    <row r="103" spans="8:25" s="34" customFormat="1" ht="15" x14ac:dyDescent="0.25">
      <c r="L103" s="79"/>
      <c r="M103" s="80" t="s">
        <v>326</v>
      </c>
      <c r="N103" s="45" t="s">
        <v>327</v>
      </c>
      <c r="O103" s="38"/>
      <c r="P103" s="40"/>
      <c r="Q103" s="40"/>
      <c r="R103" s="40"/>
      <c r="S103" s="40"/>
      <c r="T103" s="40"/>
      <c r="U103" s="40"/>
      <c r="V103" s="82"/>
      <c r="W103" s="40"/>
      <c r="X103" s="40"/>
      <c r="Y103" s="47"/>
    </row>
    <row r="104" spans="8:25" s="34" customFormat="1" ht="14.25" x14ac:dyDescent="0.25">
      <c r="H104" s="34" t="s">
        <v>328</v>
      </c>
      <c r="L104" s="79" t="s">
        <v>329</v>
      </c>
      <c r="M104" s="77" t="s">
        <v>330</v>
      </c>
      <c r="N104" s="37" t="s">
        <v>331</v>
      </c>
      <c r="O104" s="38">
        <v>1825519778</v>
      </c>
      <c r="P104" s="25"/>
      <c r="Q104" s="25">
        <v>0</v>
      </c>
      <c r="R104" s="25">
        <v>0</v>
      </c>
      <c r="S104" s="25">
        <v>0</v>
      </c>
      <c r="T104" s="25">
        <v>0</v>
      </c>
      <c r="U104" s="25">
        <f>O104+P104-Q104+S104-T104</f>
        <v>1825519778</v>
      </c>
      <c r="V104" s="82">
        <v>0</v>
      </c>
      <c r="W104" s="40">
        <v>141292764</v>
      </c>
      <c r="X104" s="25">
        <f>U104-W104</f>
        <v>1684227014</v>
      </c>
      <c r="Y104" s="27">
        <f>W104/U104</f>
        <v>7.7398648704204834E-2</v>
      </c>
    </row>
    <row r="105" spans="8:25" s="34" customFormat="1" ht="14.25" x14ac:dyDescent="0.25">
      <c r="H105" s="34" t="s">
        <v>328</v>
      </c>
      <c r="L105" s="79" t="s">
        <v>332</v>
      </c>
      <c r="M105" s="77" t="s">
        <v>333</v>
      </c>
      <c r="N105" s="37" t="s">
        <v>334</v>
      </c>
      <c r="O105" s="38">
        <v>1369139833</v>
      </c>
      <c r="P105" s="25"/>
      <c r="Q105" s="25">
        <v>0</v>
      </c>
      <c r="R105" s="25">
        <v>0</v>
      </c>
      <c r="S105" s="25">
        <v>0</v>
      </c>
      <c r="T105" s="25">
        <v>0</v>
      </c>
      <c r="U105" s="25">
        <f>O105+P105-Q105+S105-T105</f>
        <v>1369139833</v>
      </c>
      <c r="V105" s="82">
        <v>0</v>
      </c>
      <c r="W105" s="40">
        <v>105969573</v>
      </c>
      <c r="X105" s="25">
        <f>U105-W105</f>
        <v>1263170260</v>
      </c>
      <c r="Y105" s="27">
        <f>W105/U105</f>
        <v>7.7398648732470265E-2</v>
      </c>
    </row>
    <row r="106" spans="8:25" s="34" customFormat="1" ht="14.25" x14ac:dyDescent="0.25">
      <c r="H106" s="34" t="s">
        <v>328</v>
      </c>
      <c r="L106" s="79" t="s">
        <v>335</v>
      </c>
      <c r="M106" s="77" t="s">
        <v>336</v>
      </c>
      <c r="N106" s="37" t="s">
        <v>337</v>
      </c>
      <c r="O106" s="38">
        <v>17342437887</v>
      </c>
      <c r="P106" s="25"/>
      <c r="Q106" s="25">
        <v>0</v>
      </c>
      <c r="R106" s="25">
        <v>0</v>
      </c>
      <c r="S106" s="25">
        <v>0</v>
      </c>
      <c r="T106" s="25">
        <v>0</v>
      </c>
      <c r="U106" s="25">
        <f>O106+P106-Q106+S106-T106</f>
        <v>17342437887</v>
      </c>
      <c r="V106" s="82">
        <v>0</v>
      </c>
      <c r="W106" s="40">
        <v>1342281261</v>
      </c>
      <c r="X106" s="25">
        <f>U106-W106</f>
        <v>16000156626</v>
      </c>
      <c r="Y106" s="27">
        <f>W106/U106</f>
        <v>7.7398648895042749E-2</v>
      </c>
    </row>
    <row r="107" spans="8:25" s="34" customFormat="1" ht="15" x14ac:dyDescent="0.25">
      <c r="L107" s="79"/>
      <c r="M107" s="80" t="s">
        <v>338</v>
      </c>
      <c r="N107" s="45" t="s">
        <v>339</v>
      </c>
      <c r="O107" s="38"/>
      <c r="P107" s="40"/>
      <c r="Q107" s="40"/>
      <c r="R107" s="40"/>
      <c r="S107" s="40"/>
      <c r="T107" s="40"/>
      <c r="U107" s="40"/>
      <c r="V107" s="82"/>
      <c r="W107" s="40"/>
      <c r="X107" s="40"/>
      <c r="Y107" s="47"/>
    </row>
    <row r="108" spans="8:25" s="34" customFormat="1" ht="14.25" x14ac:dyDescent="0.25">
      <c r="L108" s="79" t="s">
        <v>340</v>
      </c>
      <c r="M108" s="77" t="s">
        <v>341</v>
      </c>
      <c r="N108" s="37" t="s">
        <v>342</v>
      </c>
      <c r="O108" s="38">
        <v>1045447751</v>
      </c>
      <c r="P108" s="25"/>
      <c r="Q108" s="25">
        <v>0</v>
      </c>
      <c r="R108" s="25">
        <v>0</v>
      </c>
      <c r="S108" s="25">
        <v>0</v>
      </c>
      <c r="T108" s="25">
        <v>0</v>
      </c>
      <c r="U108" s="25">
        <f>O108+P108-Q108+S108-T108</f>
        <v>1045447751</v>
      </c>
      <c r="V108" s="82">
        <v>0</v>
      </c>
      <c r="W108" s="40">
        <v>83425836</v>
      </c>
      <c r="X108" s="25">
        <f>U108-W108</f>
        <v>962021915</v>
      </c>
      <c r="Y108" s="27">
        <f>W108/U108</f>
        <v>7.9799144357239143E-2</v>
      </c>
    </row>
    <row r="109" spans="8:25" s="34" customFormat="1" ht="14.25" x14ac:dyDescent="0.25">
      <c r="L109" s="79" t="s">
        <v>343</v>
      </c>
      <c r="M109" s="77" t="s">
        <v>344</v>
      </c>
      <c r="N109" s="37" t="s">
        <v>345</v>
      </c>
      <c r="O109" s="38">
        <v>6392312960</v>
      </c>
      <c r="P109" s="25">
        <v>0</v>
      </c>
      <c r="Q109" s="25"/>
      <c r="R109" s="25">
        <v>0</v>
      </c>
      <c r="S109" s="25">
        <v>0</v>
      </c>
      <c r="T109" s="25">
        <v>0</v>
      </c>
      <c r="U109" s="25">
        <f>O109+P109-Q109+S109-T109</f>
        <v>6392312960</v>
      </c>
      <c r="V109" s="96">
        <v>446422714</v>
      </c>
      <c r="W109" s="96">
        <v>446422714</v>
      </c>
      <c r="X109" s="25">
        <f>U109-W109</f>
        <v>5945890246</v>
      </c>
      <c r="Y109" s="27">
        <f>W109/U109</f>
        <v>6.9837430800634648E-2</v>
      </c>
    </row>
    <row r="110" spans="8:25" s="34" customFormat="1" ht="14.25" x14ac:dyDescent="0.25">
      <c r="L110" s="79" t="s">
        <v>346</v>
      </c>
      <c r="M110" s="77" t="s">
        <v>347</v>
      </c>
      <c r="N110" s="37" t="s">
        <v>348</v>
      </c>
      <c r="O110" s="38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f>O110+P110-Q110+S110-T110</f>
        <v>0</v>
      </c>
      <c r="V110" s="82">
        <v>0</v>
      </c>
      <c r="W110" s="40">
        <v>0</v>
      </c>
      <c r="X110" s="25">
        <f>U110-W110</f>
        <v>0</v>
      </c>
      <c r="Y110" s="27">
        <v>0</v>
      </c>
    </row>
    <row r="111" spans="8:25" s="34" customFormat="1" ht="15" x14ac:dyDescent="0.25">
      <c r="L111" s="79"/>
      <c r="M111" s="80" t="s">
        <v>349</v>
      </c>
      <c r="N111" s="45" t="s">
        <v>350</v>
      </c>
      <c r="O111" s="38"/>
      <c r="P111" s="40"/>
      <c r="Q111" s="40"/>
      <c r="R111" s="40"/>
      <c r="S111" s="40"/>
      <c r="T111" s="40"/>
      <c r="U111" s="40"/>
      <c r="V111" s="39"/>
      <c r="W111" s="40"/>
      <c r="X111" s="40"/>
      <c r="Y111" s="47"/>
    </row>
    <row r="112" spans="8:25" s="34" customFormat="1" ht="15" x14ac:dyDescent="0.25">
      <c r="L112" s="79"/>
      <c r="M112" s="80" t="s">
        <v>351</v>
      </c>
      <c r="N112" s="45" t="s">
        <v>352</v>
      </c>
      <c r="O112" s="38"/>
      <c r="P112" s="40"/>
      <c r="Q112" s="40"/>
      <c r="R112" s="40"/>
      <c r="S112" s="40"/>
      <c r="T112" s="40"/>
      <c r="U112" s="40"/>
      <c r="V112" s="39"/>
      <c r="W112" s="40"/>
      <c r="X112" s="40"/>
      <c r="Y112" s="47"/>
    </row>
    <row r="113" spans="2:25" s="34" customFormat="1" ht="28.5" x14ac:dyDescent="0.25">
      <c r="L113" s="79" t="s">
        <v>353</v>
      </c>
      <c r="M113" s="77" t="s">
        <v>354</v>
      </c>
      <c r="N113" s="37" t="s">
        <v>355</v>
      </c>
      <c r="O113" s="38">
        <v>8701584361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f>O113+P113-Q113+S113-T113</f>
        <v>8701584361</v>
      </c>
      <c r="V113" s="39">
        <v>1160294254.0999999</v>
      </c>
      <c r="W113" s="40">
        <v>1886833281.3</v>
      </c>
      <c r="X113" s="25">
        <f>U113-W113</f>
        <v>6814751079.6999998</v>
      </c>
      <c r="Y113" s="27">
        <f>W113/U113</f>
        <v>0.21683790020547039</v>
      </c>
    </row>
    <row r="114" spans="2:25" s="34" customFormat="1" ht="15" x14ac:dyDescent="0.25">
      <c r="L114" s="79"/>
      <c r="M114" s="80" t="s">
        <v>356</v>
      </c>
      <c r="N114" s="45" t="s">
        <v>357</v>
      </c>
      <c r="O114" s="38"/>
      <c r="P114" s="40"/>
      <c r="Q114" s="40"/>
      <c r="R114" s="40"/>
      <c r="S114" s="40"/>
      <c r="T114" s="40"/>
      <c r="U114" s="40"/>
      <c r="V114" s="40"/>
      <c r="W114" s="40"/>
      <c r="X114" s="40"/>
      <c r="Y114" s="47"/>
    </row>
    <row r="115" spans="2:25" s="34" customFormat="1" ht="14.25" x14ac:dyDescent="0.25">
      <c r="L115" s="79" t="s">
        <v>358</v>
      </c>
      <c r="M115" s="77" t="s">
        <v>359</v>
      </c>
      <c r="N115" s="37" t="s">
        <v>360</v>
      </c>
      <c r="O115" s="38">
        <v>30000000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f>O115+P115-Q115+S115-T115</f>
        <v>30000000</v>
      </c>
      <c r="V115" s="98">
        <v>0</v>
      </c>
      <c r="W115" s="40">
        <v>4156396.32</v>
      </c>
      <c r="X115" s="25">
        <f>U115-W115</f>
        <v>25843603.68</v>
      </c>
      <c r="Y115" s="27">
        <f>W115/U115</f>
        <v>0.13854654399999999</v>
      </c>
    </row>
    <row r="116" spans="2:25" s="34" customFormat="1" ht="30" x14ac:dyDescent="0.25">
      <c r="L116" s="79"/>
      <c r="M116" s="80" t="s">
        <v>361</v>
      </c>
      <c r="N116" s="45" t="s">
        <v>362</v>
      </c>
      <c r="O116" s="38"/>
      <c r="P116" s="40"/>
      <c r="Q116" s="40"/>
      <c r="R116" s="40"/>
      <c r="S116" s="40"/>
      <c r="T116" s="40"/>
      <c r="U116" s="40"/>
      <c r="V116" s="81"/>
      <c r="W116" s="40"/>
      <c r="X116" s="40"/>
      <c r="Y116" s="47"/>
    </row>
    <row r="117" spans="2:25" s="34" customFormat="1" ht="15" x14ac:dyDescent="0.25">
      <c r="L117" s="79"/>
      <c r="M117" s="80" t="s">
        <v>363</v>
      </c>
      <c r="N117" s="45" t="s">
        <v>364</v>
      </c>
      <c r="O117" s="38"/>
      <c r="P117" s="40"/>
      <c r="Q117" s="40"/>
      <c r="R117" s="40"/>
      <c r="S117" s="40"/>
      <c r="T117" s="40"/>
      <c r="U117" s="40"/>
      <c r="V117" s="81"/>
      <c r="W117" s="40"/>
      <c r="X117" s="40"/>
      <c r="Y117" s="47"/>
    </row>
    <row r="118" spans="2:25" s="34" customFormat="1" ht="14.25" x14ac:dyDescent="0.25">
      <c r="H118" s="34" t="s">
        <v>365</v>
      </c>
      <c r="L118" s="79" t="s">
        <v>366</v>
      </c>
      <c r="M118" s="77" t="s">
        <v>367</v>
      </c>
      <c r="N118" s="37" t="s">
        <v>368</v>
      </c>
      <c r="O118" s="38">
        <v>1945742510</v>
      </c>
      <c r="P118" s="25"/>
      <c r="Q118" s="25">
        <v>0</v>
      </c>
      <c r="R118" s="25">
        <v>0</v>
      </c>
      <c r="S118" s="25">
        <v>0</v>
      </c>
      <c r="T118" s="25">
        <v>0</v>
      </c>
      <c r="U118" s="25">
        <f>O118+P118-Q118+S118-T118</f>
        <v>1945742510</v>
      </c>
      <c r="V118" s="98">
        <v>0</v>
      </c>
      <c r="W118" s="40">
        <v>389148502</v>
      </c>
      <c r="X118" s="25">
        <f>U118-W118</f>
        <v>1556594008</v>
      </c>
      <c r="Y118" s="27">
        <f>W118/U118</f>
        <v>0.2</v>
      </c>
    </row>
    <row r="119" spans="2:25" s="34" customFormat="1" ht="14.25" x14ac:dyDescent="0.25">
      <c r="L119" s="79"/>
      <c r="M119" s="77" t="s">
        <v>369</v>
      </c>
      <c r="N119" s="37" t="s">
        <v>370</v>
      </c>
      <c r="O119" s="38">
        <v>0</v>
      </c>
      <c r="P119" s="25"/>
      <c r="Q119" s="25">
        <v>0</v>
      </c>
      <c r="R119" s="25">
        <v>0</v>
      </c>
      <c r="S119" s="25">
        <v>0</v>
      </c>
      <c r="T119" s="25">
        <v>0</v>
      </c>
      <c r="U119" s="25">
        <f>O119+P119-Q119+S119-T119</f>
        <v>0</v>
      </c>
      <c r="V119" s="82"/>
      <c r="W119" s="40"/>
      <c r="X119" s="25">
        <f>U119-W119</f>
        <v>0</v>
      </c>
      <c r="Y119" s="27">
        <v>0</v>
      </c>
    </row>
    <row r="120" spans="2:25" s="34" customFormat="1" ht="15" x14ac:dyDescent="0.25">
      <c r="L120" s="79"/>
      <c r="M120" s="80" t="s">
        <v>371</v>
      </c>
      <c r="N120" s="45" t="s">
        <v>372</v>
      </c>
      <c r="O120" s="38"/>
      <c r="P120" s="40"/>
      <c r="Q120" s="40"/>
      <c r="R120" s="40"/>
      <c r="S120" s="40"/>
      <c r="T120" s="40"/>
      <c r="U120" s="40"/>
      <c r="V120" s="82"/>
      <c r="W120" s="40"/>
      <c r="X120" s="40"/>
      <c r="Y120" s="47"/>
    </row>
    <row r="121" spans="2:25" s="34" customFormat="1" ht="28.5" x14ac:dyDescent="0.25">
      <c r="H121" s="34" t="s">
        <v>182</v>
      </c>
      <c r="L121" s="79" t="s">
        <v>373</v>
      </c>
      <c r="M121" s="77" t="s">
        <v>374</v>
      </c>
      <c r="N121" s="37" t="s">
        <v>375</v>
      </c>
      <c r="O121" s="38">
        <v>16000000000</v>
      </c>
      <c r="P121" s="25"/>
      <c r="Q121" s="25"/>
      <c r="R121" s="25">
        <v>0</v>
      </c>
      <c r="S121" s="25">
        <v>0</v>
      </c>
      <c r="T121" s="25">
        <v>0</v>
      </c>
      <c r="U121" s="25">
        <f>O121+P121-Q121+S121-T121</f>
        <v>16000000000</v>
      </c>
      <c r="V121" s="82">
        <v>0</v>
      </c>
      <c r="W121" s="40">
        <v>0</v>
      </c>
      <c r="X121" s="25">
        <f>U121-W121</f>
        <v>16000000000</v>
      </c>
      <c r="Y121" s="27">
        <f>W121/U121</f>
        <v>0</v>
      </c>
    </row>
    <row r="122" spans="2:25" s="34" customFormat="1" ht="28.5" x14ac:dyDescent="0.25">
      <c r="L122" s="79" t="s">
        <v>376</v>
      </c>
      <c r="M122" s="77" t="s">
        <v>377</v>
      </c>
      <c r="N122" s="37" t="s">
        <v>378</v>
      </c>
      <c r="O122" s="38">
        <v>3012907381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f>O122+P122-Q122+S122-T122</f>
        <v>3012907381</v>
      </c>
      <c r="V122" s="39">
        <v>165992797</v>
      </c>
      <c r="W122" s="40">
        <f>181351378+165992797</f>
        <v>347344175</v>
      </c>
      <c r="X122" s="25">
        <f>U122-W122</f>
        <v>2665563206</v>
      </c>
      <c r="Y122" s="27">
        <f>W122/U122</f>
        <v>0.11528538088838118</v>
      </c>
    </row>
    <row r="123" spans="2:25" s="34" customFormat="1" ht="14.25" x14ac:dyDescent="0.25">
      <c r="L123" s="79" t="s">
        <v>379</v>
      </c>
      <c r="M123" s="77" t="s">
        <v>380</v>
      </c>
      <c r="N123" s="37" t="s">
        <v>381</v>
      </c>
      <c r="O123" s="38">
        <v>1369661912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f>O123+P123-Q123+S123-T123</f>
        <v>1369661912</v>
      </c>
      <c r="V123" s="82">
        <v>0</v>
      </c>
      <c r="W123" s="40">
        <v>0</v>
      </c>
      <c r="X123" s="25">
        <f>U123-W123</f>
        <v>1369661912</v>
      </c>
      <c r="Y123" s="27">
        <f>W123/U123</f>
        <v>0</v>
      </c>
    </row>
    <row r="124" spans="2:25" s="34" customFormat="1" ht="30" x14ac:dyDescent="0.25">
      <c r="L124" s="79"/>
      <c r="M124" s="80" t="s">
        <v>382</v>
      </c>
      <c r="N124" s="45" t="s">
        <v>383</v>
      </c>
      <c r="O124" s="38"/>
      <c r="P124" s="40"/>
      <c r="Q124" s="40"/>
      <c r="R124" s="40"/>
      <c r="S124" s="40"/>
      <c r="T124" s="40"/>
      <c r="U124" s="40"/>
      <c r="V124" s="81"/>
      <c r="W124" s="40"/>
      <c r="X124" s="40"/>
      <c r="Y124" s="47"/>
    </row>
    <row r="125" spans="2:25" s="34" customFormat="1" ht="14.25" x14ac:dyDescent="0.25">
      <c r="H125" s="34" t="s">
        <v>319</v>
      </c>
      <c r="L125" s="79"/>
      <c r="M125" s="77" t="s">
        <v>384</v>
      </c>
      <c r="N125" s="37" t="s">
        <v>385</v>
      </c>
      <c r="O125" s="38"/>
      <c r="P125" s="40"/>
      <c r="Q125" s="40"/>
      <c r="R125" s="40"/>
      <c r="S125" s="40"/>
      <c r="T125" s="40"/>
      <c r="U125" s="25"/>
      <c r="V125" s="81"/>
      <c r="W125" s="40"/>
      <c r="X125" s="40"/>
      <c r="Y125" s="47"/>
    </row>
    <row r="126" spans="2:25" s="34" customFormat="1" ht="28.5" x14ac:dyDescent="0.25">
      <c r="B126" s="34" t="s">
        <v>238</v>
      </c>
      <c r="C126" s="34" t="s">
        <v>47</v>
      </c>
      <c r="D126" s="34" t="s">
        <v>48</v>
      </c>
      <c r="E126" s="34" t="s">
        <v>206</v>
      </c>
      <c r="F126" s="34" t="s">
        <v>50</v>
      </c>
      <c r="H126" s="34" t="s">
        <v>51</v>
      </c>
      <c r="J126" s="34" t="s">
        <v>386</v>
      </c>
      <c r="L126" s="35"/>
      <c r="M126" s="36" t="s">
        <v>387</v>
      </c>
      <c r="N126" s="37" t="s">
        <v>388</v>
      </c>
      <c r="O126" s="38">
        <v>138973826904</v>
      </c>
      <c r="P126" s="25">
        <v>0</v>
      </c>
      <c r="Q126" s="25"/>
      <c r="R126" s="25">
        <v>0</v>
      </c>
      <c r="S126" s="25">
        <v>0</v>
      </c>
      <c r="T126" s="25">
        <v>0</v>
      </c>
      <c r="U126" s="25">
        <f>O126+P126-Q126+S126-T126</f>
        <v>138973826904</v>
      </c>
      <c r="V126" s="39">
        <v>11423898137.760002</v>
      </c>
      <c r="W126" s="40">
        <v>32711655714.43</v>
      </c>
      <c r="X126" s="25">
        <f>U126-W126</f>
        <v>106262171189.57001</v>
      </c>
      <c r="Y126" s="27">
        <f>W126/U126</f>
        <v>0.23537997364803431</v>
      </c>
    </row>
    <row r="127" spans="2:25" ht="15" x14ac:dyDescent="0.25">
      <c r="M127" s="83" t="s">
        <v>389</v>
      </c>
      <c r="N127" s="84" t="s">
        <v>390</v>
      </c>
      <c r="O127" s="64"/>
      <c r="P127" s="67"/>
      <c r="Q127" s="67"/>
      <c r="R127" s="67"/>
      <c r="S127" s="67"/>
      <c r="T127" s="67"/>
      <c r="U127" s="67"/>
      <c r="V127" s="39"/>
      <c r="W127" s="64"/>
      <c r="X127" s="67"/>
      <c r="Y127" s="85"/>
    </row>
    <row r="128" spans="2:25" s="34" customFormat="1" ht="14.25" x14ac:dyDescent="0.25">
      <c r="B128" s="34" t="s">
        <v>391</v>
      </c>
      <c r="C128" s="34">
        <v>16</v>
      </c>
      <c r="D128" s="34" t="s">
        <v>205</v>
      </c>
      <c r="E128" s="34" t="s">
        <v>206</v>
      </c>
      <c r="F128" s="34" t="s">
        <v>50</v>
      </c>
      <c r="H128" s="34" t="s">
        <v>51</v>
      </c>
      <c r="L128" s="79" t="s">
        <v>379</v>
      </c>
      <c r="M128" s="77" t="s">
        <v>392</v>
      </c>
      <c r="N128" s="37" t="s">
        <v>393</v>
      </c>
      <c r="O128" s="38">
        <v>500000000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f>O128+P128-Q128+S128-T128</f>
        <v>500000000</v>
      </c>
      <c r="V128" s="39">
        <v>42587444.109999999</v>
      </c>
      <c r="W128" s="40">
        <f>137771+42587444.11</f>
        <v>42725215.109999999</v>
      </c>
      <c r="X128" s="25">
        <f>U128-W128</f>
        <v>457274784.88999999</v>
      </c>
      <c r="Y128" s="27">
        <f>W128/U128</f>
        <v>8.5450430219999998E-2</v>
      </c>
    </row>
    <row r="129" spans="2:25" s="34" customFormat="1" ht="15" x14ac:dyDescent="0.25">
      <c r="B129" s="34" t="s">
        <v>394</v>
      </c>
      <c r="C129" s="34" t="s">
        <v>47</v>
      </c>
      <c r="D129" s="34" t="s">
        <v>150</v>
      </c>
      <c r="E129" s="34" t="s">
        <v>157</v>
      </c>
      <c r="F129" s="34" t="s">
        <v>50</v>
      </c>
      <c r="H129" s="34" t="s">
        <v>51</v>
      </c>
      <c r="J129" s="34" t="s">
        <v>395</v>
      </c>
      <c r="L129" s="79"/>
      <c r="M129" s="80" t="s">
        <v>396</v>
      </c>
      <c r="N129" s="87" t="s">
        <v>397</v>
      </c>
      <c r="O129" s="38"/>
      <c r="P129" s="40"/>
      <c r="Q129" s="40"/>
      <c r="R129" s="40"/>
      <c r="S129" s="40"/>
      <c r="T129" s="40"/>
      <c r="U129" s="40"/>
      <c r="V129" s="39"/>
      <c r="W129" s="40"/>
      <c r="X129" s="40"/>
      <c r="Y129" s="47"/>
    </row>
    <row r="130" spans="2:25" s="34" customFormat="1" ht="30" x14ac:dyDescent="0.25">
      <c r="L130" s="43"/>
      <c r="M130" s="44" t="s">
        <v>398</v>
      </c>
      <c r="N130" s="87" t="s">
        <v>399</v>
      </c>
      <c r="O130" s="38"/>
      <c r="P130" s="40"/>
      <c r="Q130" s="40"/>
      <c r="R130" s="40"/>
      <c r="S130" s="40"/>
      <c r="T130" s="40"/>
      <c r="U130" s="40"/>
      <c r="V130" s="39"/>
      <c r="W130" s="40"/>
      <c r="X130" s="40"/>
      <c r="Y130" s="47"/>
    </row>
    <row r="131" spans="2:25" s="34" customFormat="1" ht="30" x14ac:dyDescent="0.25">
      <c r="L131" s="88"/>
      <c r="M131" s="80" t="s">
        <v>400</v>
      </c>
      <c r="N131" s="87" t="s">
        <v>401</v>
      </c>
      <c r="O131" s="38"/>
      <c r="P131" s="40"/>
      <c r="Q131" s="40"/>
      <c r="R131" s="40"/>
      <c r="S131" s="40"/>
      <c r="T131" s="40"/>
      <c r="U131" s="40"/>
      <c r="V131" s="39"/>
      <c r="W131" s="40"/>
      <c r="X131" s="40"/>
      <c r="Y131" s="47"/>
    </row>
    <row r="132" spans="2:25" ht="28.5" x14ac:dyDescent="0.25">
      <c r="L132" s="1" t="s">
        <v>402</v>
      </c>
      <c r="M132" s="89" t="s">
        <v>403</v>
      </c>
      <c r="N132" s="90" t="s">
        <v>401</v>
      </c>
      <c r="O132" s="40">
        <v>6235045609</v>
      </c>
      <c r="P132" s="25">
        <v>0</v>
      </c>
      <c r="Q132" s="25"/>
      <c r="R132" s="25">
        <v>0</v>
      </c>
      <c r="S132" s="25">
        <v>0</v>
      </c>
      <c r="T132" s="25">
        <v>0</v>
      </c>
      <c r="U132" s="25">
        <f>O132+P132-Q132+S132-T132</f>
        <v>6235045609</v>
      </c>
      <c r="V132" s="39">
        <v>3799913574.2800002</v>
      </c>
      <c r="W132" s="40">
        <v>4101210429.2800002</v>
      </c>
      <c r="X132" s="25">
        <f>U132-W132</f>
        <v>2133835179.7199998</v>
      </c>
      <c r="Y132" s="27">
        <f>W132/U132</f>
        <v>0.6577675106915164</v>
      </c>
    </row>
    <row r="133" spans="2:25" s="34" customFormat="1" ht="28.5" x14ac:dyDescent="0.25">
      <c r="B133" s="34" t="s">
        <v>256</v>
      </c>
      <c r="C133" s="34" t="s">
        <v>47</v>
      </c>
      <c r="D133" s="34" t="s">
        <v>257</v>
      </c>
      <c r="E133" s="34" t="s">
        <v>49</v>
      </c>
      <c r="F133" s="34" t="s">
        <v>50</v>
      </c>
      <c r="H133" s="34" t="s">
        <v>51</v>
      </c>
      <c r="J133" s="34" t="s">
        <v>404</v>
      </c>
      <c r="L133" s="76" t="s">
        <v>402</v>
      </c>
      <c r="M133" s="77" t="s">
        <v>405</v>
      </c>
      <c r="N133" s="91" t="s">
        <v>401</v>
      </c>
      <c r="O133" s="38">
        <v>2000000000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f>O133+P133-Q133+S133-T133</f>
        <v>2000000000</v>
      </c>
      <c r="V133" s="39">
        <v>112877899</v>
      </c>
      <c r="W133" s="40">
        <v>594135478</v>
      </c>
      <c r="X133" s="25">
        <f>U133-W133</f>
        <v>1405864522</v>
      </c>
      <c r="Y133" s="27">
        <f>W133/U133</f>
        <v>0.297067739</v>
      </c>
    </row>
    <row r="134" spans="2:25" s="34" customFormat="1" ht="29.25" thickBot="1" x14ac:dyDescent="0.3">
      <c r="B134" s="34" t="s">
        <v>256</v>
      </c>
      <c r="C134" s="34" t="s">
        <v>47</v>
      </c>
      <c r="D134" s="34" t="s">
        <v>257</v>
      </c>
      <c r="E134" s="34" t="s">
        <v>49</v>
      </c>
      <c r="F134" s="34" t="s">
        <v>50</v>
      </c>
      <c r="H134" s="34" t="s">
        <v>51</v>
      </c>
      <c r="J134" s="34" t="s">
        <v>406</v>
      </c>
      <c r="L134" s="76" t="s">
        <v>407</v>
      </c>
      <c r="M134" s="77" t="s">
        <v>408</v>
      </c>
      <c r="N134" s="37" t="s">
        <v>401</v>
      </c>
      <c r="O134" s="38">
        <v>10000000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f>O134+P134-Q134+S134-T134</f>
        <v>10000000</v>
      </c>
      <c r="V134" s="82">
        <v>0</v>
      </c>
      <c r="W134" s="40">
        <v>0</v>
      </c>
      <c r="X134" s="25">
        <f>U134-W134</f>
        <v>10000000</v>
      </c>
      <c r="Y134" s="27">
        <f>W134/U134</f>
        <v>0</v>
      </c>
    </row>
    <row r="135" spans="2:25" ht="15.75" thickBot="1" x14ac:dyDescent="0.3">
      <c r="L135" s="92"/>
      <c r="M135" s="131"/>
      <c r="N135" s="132" t="s">
        <v>409</v>
      </c>
      <c r="O135" s="133">
        <f>SUM(O57:O134)</f>
        <v>567350444584</v>
      </c>
      <c r="P135" s="133">
        <f t="shared" ref="P135:X135" si="23">SUM(P57:P134)</f>
        <v>0</v>
      </c>
      <c r="Q135" s="133">
        <f t="shared" si="23"/>
        <v>0</v>
      </c>
      <c r="R135" s="133">
        <f t="shared" si="23"/>
        <v>0</v>
      </c>
      <c r="S135" s="133">
        <f t="shared" si="23"/>
        <v>0</v>
      </c>
      <c r="T135" s="133">
        <f t="shared" si="23"/>
        <v>0</v>
      </c>
      <c r="U135" s="133">
        <f t="shared" si="23"/>
        <v>567350444584</v>
      </c>
      <c r="V135" s="133">
        <v>42877215379.699997</v>
      </c>
      <c r="W135" s="133">
        <f t="shared" si="23"/>
        <v>86544777687.259995</v>
      </c>
      <c r="X135" s="133">
        <f t="shared" si="23"/>
        <v>480805666896.73999</v>
      </c>
      <c r="Y135" s="134">
        <f>+W135/U135</f>
        <v>0.15254201087427977</v>
      </c>
    </row>
    <row r="136" spans="2:25" ht="16.5" thickTop="1" thickBot="1" x14ac:dyDescent="0.3">
      <c r="L136" s="93"/>
      <c r="M136" s="135"/>
      <c r="N136" s="136" t="s">
        <v>410</v>
      </c>
      <c r="O136" s="137">
        <f t="shared" ref="O136:X136" si="24">+O135+O54</f>
        <v>1044694884605</v>
      </c>
      <c r="P136" s="137">
        <f t="shared" si="24"/>
        <v>0</v>
      </c>
      <c r="Q136" s="137">
        <f t="shared" si="24"/>
        <v>0</v>
      </c>
      <c r="R136" s="137">
        <f t="shared" si="24"/>
        <v>0</v>
      </c>
      <c r="S136" s="137">
        <f t="shared" si="24"/>
        <v>0</v>
      </c>
      <c r="T136" s="137">
        <f t="shared" si="24"/>
        <v>0</v>
      </c>
      <c r="U136" s="137">
        <f t="shared" si="24"/>
        <v>1044694884605</v>
      </c>
      <c r="V136" s="137">
        <v>82209520463.679993</v>
      </c>
      <c r="W136" s="137">
        <f t="shared" si="24"/>
        <v>250544280866.23999</v>
      </c>
      <c r="X136" s="137">
        <f t="shared" si="24"/>
        <v>794150603738.76001</v>
      </c>
      <c r="Y136" s="138">
        <f>+W136/U136</f>
        <v>0.23982531604045423</v>
      </c>
    </row>
    <row r="137" spans="2:25" ht="15" x14ac:dyDescent="0.25">
      <c r="L137" s="69"/>
      <c r="M137" s="70"/>
      <c r="N137" s="71"/>
      <c r="O137" s="72"/>
      <c r="P137" s="73"/>
      <c r="Q137" s="73"/>
      <c r="R137" s="73"/>
      <c r="S137" s="73"/>
      <c r="T137" s="73"/>
      <c r="U137" s="73"/>
      <c r="V137" s="74"/>
      <c r="W137" s="73"/>
      <c r="X137" s="73"/>
      <c r="Y137" s="75"/>
    </row>
    <row r="138" spans="2:25" ht="15" x14ac:dyDescent="0.25">
      <c r="L138" s="21"/>
      <c r="M138" s="94" t="s">
        <v>411</v>
      </c>
      <c r="N138" s="23" t="s">
        <v>412</v>
      </c>
      <c r="O138" s="29"/>
      <c r="P138" s="25"/>
      <c r="Q138" s="25"/>
      <c r="R138" s="25"/>
      <c r="S138" s="25"/>
      <c r="T138" s="25"/>
      <c r="U138" s="25"/>
      <c r="V138" s="26"/>
      <c r="W138" s="25"/>
      <c r="X138" s="25"/>
      <c r="Y138" s="47"/>
    </row>
    <row r="139" spans="2:25" ht="15" x14ac:dyDescent="0.25">
      <c r="L139" s="21"/>
      <c r="M139" s="94" t="s">
        <v>413</v>
      </c>
      <c r="N139" s="23" t="s">
        <v>414</v>
      </c>
      <c r="O139" s="46"/>
      <c r="P139" s="25"/>
      <c r="Q139" s="25"/>
      <c r="R139" s="25"/>
      <c r="S139" s="25"/>
      <c r="T139" s="25"/>
      <c r="U139" s="25"/>
      <c r="V139" s="26"/>
      <c r="W139" s="25"/>
      <c r="X139" s="25"/>
      <c r="Y139" s="47"/>
    </row>
    <row r="140" spans="2:25" ht="14.25" x14ac:dyDescent="0.25">
      <c r="L140" s="21"/>
      <c r="M140" s="95" t="s">
        <v>415</v>
      </c>
      <c r="N140" s="33" t="s">
        <v>416</v>
      </c>
      <c r="O140" s="38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f>O140+P140-Q140+S140-T140</f>
        <v>0</v>
      </c>
      <c r="V140" s="98">
        <v>0</v>
      </c>
      <c r="W140" s="25">
        <v>0</v>
      </c>
      <c r="X140" s="25">
        <f>U140-W140</f>
        <v>0</v>
      </c>
      <c r="Y140" s="27">
        <v>0</v>
      </c>
    </row>
    <row r="141" spans="2:25" ht="30" x14ac:dyDescent="0.25">
      <c r="B141" s="1" t="s">
        <v>417</v>
      </c>
      <c r="C141" s="1">
        <v>10</v>
      </c>
      <c r="D141" s="1" t="s">
        <v>418</v>
      </c>
      <c r="E141" s="1" t="s">
        <v>157</v>
      </c>
      <c r="F141" s="1" t="s">
        <v>419</v>
      </c>
      <c r="H141" s="1" t="s">
        <v>51</v>
      </c>
      <c r="J141" s="1" t="s">
        <v>420</v>
      </c>
      <c r="L141" s="21"/>
      <c r="M141" s="94" t="s">
        <v>421</v>
      </c>
      <c r="N141" s="23" t="s">
        <v>422</v>
      </c>
      <c r="O141" s="46"/>
      <c r="P141" s="25"/>
      <c r="Q141" s="25"/>
      <c r="R141" s="25"/>
      <c r="S141" s="25"/>
      <c r="T141" s="25"/>
      <c r="U141" s="40"/>
      <c r="V141" s="97"/>
      <c r="W141" s="25"/>
      <c r="X141" s="40"/>
      <c r="Y141" s="47"/>
    </row>
    <row r="142" spans="2:25" ht="28.5" x14ac:dyDescent="0.25">
      <c r="L142" s="43"/>
      <c r="M142" s="95" t="s">
        <v>423</v>
      </c>
      <c r="N142" s="33" t="s">
        <v>424</v>
      </c>
      <c r="O142" s="38">
        <v>3000000000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f>O142+P142-Q142+S142-T142</f>
        <v>3000000000</v>
      </c>
      <c r="V142" s="98">
        <v>0</v>
      </c>
      <c r="W142" s="40"/>
      <c r="X142" s="25">
        <f>U142-W142</f>
        <v>3000000000</v>
      </c>
      <c r="Y142" s="27">
        <f>W142/U142</f>
        <v>0</v>
      </c>
    </row>
    <row r="143" spans="2:25" ht="14.25" x14ac:dyDescent="0.25">
      <c r="B143" s="1" t="s">
        <v>425</v>
      </c>
      <c r="C143" s="1" t="s">
        <v>426</v>
      </c>
      <c r="D143" s="1" t="s">
        <v>427</v>
      </c>
      <c r="E143" s="1" t="s">
        <v>428</v>
      </c>
      <c r="F143" s="1" t="s">
        <v>50</v>
      </c>
      <c r="H143" s="1" t="s">
        <v>51</v>
      </c>
      <c r="J143" s="1" t="s">
        <v>429</v>
      </c>
      <c r="L143" s="43"/>
      <c r="M143" s="95" t="s">
        <v>430</v>
      </c>
      <c r="N143" s="33" t="s">
        <v>431</v>
      </c>
      <c r="O143" s="38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f>O143+P143-Q143+S143-T143</f>
        <v>0</v>
      </c>
      <c r="V143" s="82">
        <v>0</v>
      </c>
      <c r="W143" s="40">
        <v>0</v>
      </c>
      <c r="X143" s="25">
        <f>U143-W143</f>
        <v>0</v>
      </c>
      <c r="Y143" s="27">
        <v>0</v>
      </c>
    </row>
    <row r="144" spans="2:25" ht="15" x14ac:dyDescent="0.25">
      <c r="L144" s="43"/>
      <c r="M144" s="94" t="s">
        <v>432</v>
      </c>
      <c r="N144" s="45" t="s">
        <v>433</v>
      </c>
      <c r="O144" s="38"/>
      <c r="P144" s="40"/>
      <c r="Q144" s="40"/>
      <c r="R144" s="40"/>
      <c r="S144" s="40"/>
      <c r="T144" s="40"/>
      <c r="U144" s="40"/>
      <c r="V144" s="82"/>
      <c r="W144" s="40"/>
      <c r="X144" s="40"/>
      <c r="Y144" s="47"/>
    </row>
    <row r="145" spans="2:25" ht="15" x14ac:dyDescent="0.25">
      <c r="B145" s="1" t="s">
        <v>434</v>
      </c>
      <c r="C145" s="1">
        <v>10</v>
      </c>
      <c r="D145" s="1" t="s">
        <v>418</v>
      </c>
      <c r="E145" s="1" t="s">
        <v>157</v>
      </c>
      <c r="F145" s="1" t="s">
        <v>50</v>
      </c>
      <c r="H145" s="1" t="s">
        <v>51</v>
      </c>
      <c r="L145" s="35"/>
      <c r="M145" s="94" t="s">
        <v>435</v>
      </c>
      <c r="N145" s="45" t="s">
        <v>436</v>
      </c>
      <c r="O145" s="38"/>
      <c r="P145" s="40"/>
      <c r="Q145" s="40"/>
      <c r="R145" s="40"/>
      <c r="S145" s="40"/>
      <c r="T145" s="40">
        <v>0</v>
      </c>
      <c r="U145" s="40"/>
      <c r="V145" s="82"/>
      <c r="W145" s="40"/>
      <c r="X145" s="40"/>
      <c r="Y145" s="47"/>
    </row>
    <row r="146" spans="2:25" ht="15" x14ac:dyDescent="0.25">
      <c r="L146" s="99"/>
      <c r="M146" s="94" t="s">
        <v>437</v>
      </c>
      <c r="N146" s="45" t="s">
        <v>438</v>
      </c>
      <c r="O146" s="38"/>
      <c r="P146" s="40"/>
      <c r="Q146" s="40"/>
      <c r="R146" s="40"/>
      <c r="S146" s="40"/>
      <c r="T146" s="40"/>
      <c r="U146" s="40"/>
      <c r="V146" s="39"/>
      <c r="W146" s="40"/>
      <c r="X146" s="40"/>
      <c r="Y146" s="47"/>
    </row>
    <row r="147" spans="2:25" ht="14.25" x14ac:dyDescent="0.25">
      <c r="L147" s="99" t="s">
        <v>439</v>
      </c>
      <c r="M147" s="95" t="s">
        <v>440</v>
      </c>
      <c r="N147" s="37" t="s">
        <v>441</v>
      </c>
      <c r="O147" s="38">
        <v>2385988628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f t="shared" ref="U147:U157" si="25">O147+P147-Q147+S147-T147</f>
        <v>2385988628</v>
      </c>
      <c r="V147" s="96">
        <v>308344414.00999999</v>
      </c>
      <c r="W147" s="40">
        <v>530567274.83999997</v>
      </c>
      <c r="X147" s="25">
        <f t="shared" ref="X147:X158" si="26">U147-W147</f>
        <v>1855421353.1600001</v>
      </c>
      <c r="Y147" s="27">
        <f>W147/U147</f>
        <v>0.22236789757239361</v>
      </c>
    </row>
    <row r="148" spans="2:25" ht="14.25" x14ac:dyDescent="0.25">
      <c r="L148" s="76"/>
      <c r="M148" s="95" t="s">
        <v>442</v>
      </c>
      <c r="N148" s="37" t="s">
        <v>443</v>
      </c>
      <c r="O148" s="38">
        <v>212684261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f t="shared" si="25"/>
        <v>212684261</v>
      </c>
      <c r="V148" s="96">
        <v>50910649.549999997</v>
      </c>
      <c r="W148" s="40">
        <v>98228729.379999995</v>
      </c>
      <c r="X148" s="25">
        <f t="shared" si="26"/>
        <v>114455531.62</v>
      </c>
      <c r="Y148" s="27">
        <f>W148/U148</f>
        <v>0.46185236706349414</v>
      </c>
    </row>
    <row r="149" spans="2:25" ht="14.25" x14ac:dyDescent="0.25">
      <c r="L149" s="76"/>
      <c r="M149" s="95" t="s">
        <v>444</v>
      </c>
      <c r="N149" s="37" t="s">
        <v>445</v>
      </c>
      <c r="O149" s="38">
        <v>391447917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f t="shared" si="25"/>
        <v>391447917</v>
      </c>
      <c r="V149" s="96">
        <v>80224158.109999999</v>
      </c>
      <c r="W149" s="40">
        <v>146312495.78</v>
      </c>
      <c r="X149" s="25">
        <f t="shared" si="26"/>
        <v>245135421.22</v>
      </c>
      <c r="Y149" s="27">
        <f>W149/U149</f>
        <v>0.37377257465390984</v>
      </c>
    </row>
    <row r="150" spans="2:25" ht="14.25" x14ac:dyDescent="0.25">
      <c r="L150" s="76" t="s">
        <v>446</v>
      </c>
      <c r="M150" s="95" t="s">
        <v>447</v>
      </c>
      <c r="N150" s="78" t="s">
        <v>448</v>
      </c>
      <c r="O150" s="38">
        <v>71316250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f t="shared" si="25"/>
        <v>71316250</v>
      </c>
      <c r="V150" s="96">
        <v>0</v>
      </c>
      <c r="W150" s="40">
        <v>0</v>
      </c>
      <c r="X150" s="25">
        <f t="shared" si="26"/>
        <v>71316250</v>
      </c>
      <c r="Y150" s="27">
        <f>W150/U150</f>
        <v>0</v>
      </c>
    </row>
    <row r="151" spans="2:25" ht="14.25" x14ac:dyDescent="0.25">
      <c r="B151" s="1" t="s">
        <v>449</v>
      </c>
      <c r="C151" s="1" t="s">
        <v>47</v>
      </c>
      <c r="D151" s="1" t="s">
        <v>418</v>
      </c>
      <c r="E151" s="1" t="s">
        <v>157</v>
      </c>
      <c r="F151" s="1" t="s">
        <v>50</v>
      </c>
      <c r="H151" s="1" t="s">
        <v>51</v>
      </c>
      <c r="J151" s="1" t="s">
        <v>450</v>
      </c>
      <c r="L151" s="76" t="s">
        <v>446</v>
      </c>
      <c r="M151" s="95" t="s">
        <v>451</v>
      </c>
      <c r="N151" s="78" t="s">
        <v>452</v>
      </c>
      <c r="O151" s="38">
        <v>72081145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f t="shared" si="25"/>
        <v>72081145</v>
      </c>
      <c r="V151" s="96">
        <v>15777758.58</v>
      </c>
      <c r="W151" s="96">
        <v>28669141.710000001</v>
      </c>
      <c r="X151" s="25">
        <f t="shared" si="26"/>
        <v>43412003.289999999</v>
      </c>
      <c r="Y151" s="27">
        <f>W151/U151</f>
        <v>0.39773427170170511</v>
      </c>
    </row>
    <row r="152" spans="2:25" ht="42.75" x14ac:dyDescent="0.25">
      <c r="B152" s="1" t="s">
        <v>449</v>
      </c>
      <c r="C152" s="1" t="s">
        <v>47</v>
      </c>
      <c r="D152" s="1" t="s">
        <v>418</v>
      </c>
      <c r="E152" s="1" t="s">
        <v>454</v>
      </c>
      <c r="F152" s="1" t="s">
        <v>50</v>
      </c>
      <c r="H152" s="1" t="s">
        <v>51</v>
      </c>
      <c r="J152" s="1" t="s">
        <v>456</v>
      </c>
      <c r="L152" s="76" t="s">
        <v>446</v>
      </c>
      <c r="M152" s="95" t="s">
        <v>453</v>
      </c>
      <c r="N152" s="37" t="s">
        <v>458</v>
      </c>
      <c r="O152" s="38">
        <v>59517822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f t="shared" si="25"/>
        <v>59517822</v>
      </c>
      <c r="V152" s="96">
        <v>17171824.530000001</v>
      </c>
      <c r="W152" s="96">
        <v>31073357.649999999</v>
      </c>
      <c r="X152" s="25">
        <f t="shared" si="26"/>
        <v>28444464.350000001</v>
      </c>
      <c r="Y152" s="27">
        <f t="shared" ref="Y152:Y157" si="27">W152/U152</f>
        <v>0.52208492525146499</v>
      </c>
    </row>
    <row r="153" spans="2:25" ht="14.25" x14ac:dyDescent="0.25">
      <c r="L153" s="99" t="s">
        <v>446</v>
      </c>
      <c r="M153" s="95" t="s">
        <v>455</v>
      </c>
      <c r="N153" s="37" t="s">
        <v>460</v>
      </c>
      <c r="O153" s="38">
        <v>11468643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f t="shared" si="25"/>
        <v>11468643</v>
      </c>
      <c r="V153" s="96">
        <v>11670283.560000001</v>
      </c>
      <c r="W153" s="40">
        <v>19781355.07</v>
      </c>
      <c r="X153" s="25">
        <f t="shared" si="26"/>
        <v>-8312712.0700000003</v>
      </c>
      <c r="Y153" s="27">
        <f t="shared" si="27"/>
        <v>1.7248208938058323</v>
      </c>
    </row>
    <row r="154" spans="2:25" ht="28.5" x14ac:dyDescent="0.25">
      <c r="L154" s="76" t="s">
        <v>446</v>
      </c>
      <c r="M154" s="95" t="s">
        <v>457</v>
      </c>
      <c r="N154" s="37" t="s">
        <v>461</v>
      </c>
      <c r="O154" s="38">
        <v>852861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f t="shared" si="25"/>
        <v>852861</v>
      </c>
      <c r="V154" s="96">
        <v>2101504.4000000004</v>
      </c>
      <c r="W154" s="40">
        <v>3764177.74</v>
      </c>
      <c r="X154" s="25">
        <f t="shared" si="26"/>
        <v>-2911316.74</v>
      </c>
      <c r="Y154" s="27">
        <f t="shared" si="27"/>
        <v>4.4135887794142308</v>
      </c>
    </row>
    <row r="155" spans="2:25" ht="28.5" x14ac:dyDescent="0.25">
      <c r="L155" s="76" t="s">
        <v>446</v>
      </c>
      <c r="M155" s="95" t="s">
        <v>459</v>
      </c>
      <c r="N155" s="37" t="s">
        <v>463</v>
      </c>
      <c r="O155" s="38">
        <v>7986197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f t="shared" si="25"/>
        <v>7986197</v>
      </c>
      <c r="V155" s="96">
        <v>926341.24</v>
      </c>
      <c r="W155" s="40">
        <v>1645832.45</v>
      </c>
      <c r="X155" s="25">
        <f t="shared" si="26"/>
        <v>6340364.5499999998</v>
      </c>
      <c r="Y155" s="27">
        <f t="shared" si="27"/>
        <v>0.20608462951765402</v>
      </c>
    </row>
    <row r="156" spans="2:25" ht="28.5" x14ac:dyDescent="0.25">
      <c r="B156" s="1" t="s">
        <v>449</v>
      </c>
      <c r="C156" s="1" t="s">
        <v>47</v>
      </c>
      <c r="D156" s="1" t="s">
        <v>418</v>
      </c>
      <c r="E156" s="1" t="s">
        <v>48</v>
      </c>
      <c r="F156" s="1" t="s">
        <v>50</v>
      </c>
      <c r="H156" s="1" t="s">
        <v>302</v>
      </c>
      <c r="J156" s="1" t="s">
        <v>465</v>
      </c>
      <c r="L156" s="76" t="s">
        <v>446</v>
      </c>
      <c r="M156" s="95" t="s">
        <v>462</v>
      </c>
      <c r="N156" s="37" t="s">
        <v>467</v>
      </c>
      <c r="O156" s="38">
        <v>26114607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f t="shared" si="25"/>
        <v>26114607</v>
      </c>
      <c r="V156" s="96">
        <v>1230253.27</v>
      </c>
      <c r="W156" s="40">
        <v>2231060.34</v>
      </c>
      <c r="X156" s="25">
        <f t="shared" si="26"/>
        <v>23883546.66</v>
      </c>
      <c r="Y156" s="27">
        <f t="shared" si="27"/>
        <v>8.5433425821801565E-2</v>
      </c>
    </row>
    <row r="157" spans="2:25" ht="42.75" x14ac:dyDescent="0.25">
      <c r="B157" s="1" t="s">
        <v>449</v>
      </c>
      <c r="C157" s="1" t="s">
        <v>47</v>
      </c>
      <c r="D157" s="1" t="s">
        <v>418</v>
      </c>
      <c r="E157" s="1" t="s">
        <v>48</v>
      </c>
      <c r="F157" s="1" t="s">
        <v>50</v>
      </c>
      <c r="H157" s="1" t="s">
        <v>51</v>
      </c>
      <c r="J157" s="1" t="s">
        <v>468</v>
      </c>
      <c r="L157" s="76" t="s">
        <v>446</v>
      </c>
      <c r="M157" s="95" t="s">
        <v>464</v>
      </c>
      <c r="N157" s="37" t="s">
        <v>469</v>
      </c>
      <c r="O157" s="38">
        <v>165376119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f t="shared" si="25"/>
        <v>165376119</v>
      </c>
      <c r="V157" s="96">
        <v>6374831.8700000001</v>
      </c>
      <c r="W157" s="40">
        <v>10313150.67</v>
      </c>
      <c r="X157" s="25">
        <f t="shared" si="26"/>
        <v>155062968.33000001</v>
      </c>
      <c r="Y157" s="27">
        <f t="shared" si="27"/>
        <v>6.2361789189163401E-2</v>
      </c>
    </row>
    <row r="158" spans="2:25" ht="14.25" x14ac:dyDescent="0.25">
      <c r="L158" s="76" t="s">
        <v>446</v>
      </c>
      <c r="M158" s="95" t="s">
        <v>466</v>
      </c>
      <c r="N158" s="37" t="s">
        <v>470</v>
      </c>
      <c r="O158" s="38">
        <v>0</v>
      </c>
      <c r="P158" s="25">
        <v>0</v>
      </c>
      <c r="Q158" s="25"/>
      <c r="R158" s="25"/>
      <c r="S158" s="25"/>
      <c r="T158" s="25"/>
      <c r="U158" s="25">
        <v>0</v>
      </c>
      <c r="V158" s="96">
        <v>3722799.42</v>
      </c>
      <c r="W158" s="40">
        <v>6939133.4100000001</v>
      </c>
      <c r="X158" s="25">
        <f t="shared" si="26"/>
        <v>-6939133.4100000001</v>
      </c>
      <c r="Y158" s="27">
        <v>0</v>
      </c>
    </row>
    <row r="159" spans="2:25" ht="22.5" customHeight="1" x14ac:dyDescent="0.25">
      <c r="L159" s="76"/>
      <c r="M159" s="94" t="s">
        <v>471</v>
      </c>
      <c r="N159" s="45" t="s">
        <v>472</v>
      </c>
      <c r="O159" s="38"/>
      <c r="P159" s="40"/>
      <c r="Q159" s="40"/>
      <c r="R159" s="40"/>
      <c r="S159" s="40"/>
      <c r="T159" s="40"/>
      <c r="U159" s="40"/>
      <c r="V159" s="96"/>
      <c r="W159" s="40"/>
      <c r="X159" s="40"/>
      <c r="Y159" s="47"/>
    </row>
    <row r="160" spans="2:25" ht="25.5" customHeight="1" x14ac:dyDescent="0.25">
      <c r="H160" s="1" t="s">
        <v>302</v>
      </c>
      <c r="L160" s="76" t="s">
        <v>473</v>
      </c>
      <c r="M160" s="95" t="s">
        <v>474</v>
      </c>
      <c r="N160" s="37" t="s">
        <v>475</v>
      </c>
      <c r="O160" s="38">
        <v>128560602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f>O160+P160-Q160+S160-T160</f>
        <v>128560602</v>
      </c>
      <c r="V160" s="96">
        <v>13593332</v>
      </c>
      <c r="W160" s="40">
        <v>33318409.670000002</v>
      </c>
      <c r="X160" s="25">
        <f>U160-W160</f>
        <v>95242192.329999998</v>
      </c>
      <c r="Y160" s="27">
        <f>W160/U160</f>
        <v>0.2591650097438094</v>
      </c>
    </row>
    <row r="161" spans="2:25" s="34" customFormat="1" ht="27.75" customHeight="1" x14ac:dyDescent="0.25">
      <c r="B161" s="34" t="s">
        <v>476</v>
      </c>
      <c r="C161" s="34" t="s">
        <v>47</v>
      </c>
      <c r="D161" s="34" t="s">
        <v>418</v>
      </c>
      <c r="E161" s="34" t="s">
        <v>477</v>
      </c>
      <c r="F161" s="34" t="s">
        <v>50</v>
      </c>
      <c r="J161" s="34" t="s">
        <v>478</v>
      </c>
      <c r="L161" s="76" t="s">
        <v>479</v>
      </c>
      <c r="M161" s="95" t="s">
        <v>480</v>
      </c>
      <c r="N161" s="37" t="s">
        <v>481</v>
      </c>
      <c r="O161" s="38">
        <v>64817305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f>O161+P161-Q161+S161-T161</f>
        <v>64817305</v>
      </c>
      <c r="V161" s="96">
        <v>3359743.7499999995</v>
      </c>
      <c r="W161" s="40">
        <v>5165835.2699999996</v>
      </c>
      <c r="X161" s="25">
        <f>U161-W161</f>
        <v>59651469.730000004</v>
      </c>
      <c r="Y161" s="27">
        <f>W161/U161</f>
        <v>7.9698396439037381E-2</v>
      </c>
    </row>
    <row r="162" spans="2:25" s="34" customFormat="1" ht="25.5" customHeight="1" x14ac:dyDescent="0.25">
      <c r="B162" s="34" t="s">
        <v>449</v>
      </c>
      <c r="C162" s="34">
        <v>10</v>
      </c>
      <c r="D162" s="34" t="s">
        <v>418</v>
      </c>
      <c r="E162" s="34" t="s">
        <v>477</v>
      </c>
      <c r="F162" s="34" t="s">
        <v>50</v>
      </c>
      <c r="H162" s="34" t="s">
        <v>51</v>
      </c>
      <c r="L162" s="76" t="s">
        <v>482</v>
      </c>
      <c r="M162" s="95" t="s">
        <v>483</v>
      </c>
      <c r="N162" s="37" t="s">
        <v>484</v>
      </c>
      <c r="O162" s="38">
        <v>121402771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f>O162+P162-Q162+S162-T162</f>
        <v>121402771</v>
      </c>
      <c r="V162" s="96">
        <v>29708481.919999998</v>
      </c>
      <c r="W162" s="40">
        <v>52283598.93</v>
      </c>
      <c r="X162" s="25">
        <f>U162-W162</f>
        <v>69119172.069999993</v>
      </c>
      <c r="Y162" s="27">
        <f>W162/U162</f>
        <v>0.43066231931394711</v>
      </c>
    </row>
    <row r="163" spans="2:25" s="34" customFormat="1" ht="27" customHeight="1" x14ac:dyDescent="0.25">
      <c r="B163" s="34" t="s">
        <v>476</v>
      </c>
      <c r="C163" s="34">
        <v>10</v>
      </c>
      <c r="D163" s="34" t="s">
        <v>418</v>
      </c>
      <c r="E163" s="34" t="s">
        <v>454</v>
      </c>
      <c r="F163" s="34" t="s">
        <v>50</v>
      </c>
      <c r="H163" s="34" t="s">
        <v>485</v>
      </c>
      <c r="J163" s="34" t="s">
        <v>486</v>
      </c>
      <c r="L163" s="76" t="s">
        <v>487</v>
      </c>
      <c r="M163" s="95" t="s">
        <v>488</v>
      </c>
      <c r="N163" s="37" t="s">
        <v>489</v>
      </c>
      <c r="O163" s="38">
        <v>24911725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f>O163+P163-Q163+S163-T163</f>
        <v>24911725</v>
      </c>
      <c r="V163" s="96">
        <v>1300830.02</v>
      </c>
      <c r="W163" s="96">
        <v>2615319.89</v>
      </c>
      <c r="X163" s="25">
        <f>U163-W163</f>
        <v>22296405.109999999</v>
      </c>
      <c r="Y163" s="27">
        <f>W163/U163</f>
        <v>0.10498349231135139</v>
      </c>
    </row>
    <row r="164" spans="2:25" s="34" customFormat="1" ht="27" customHeight="1" x14ac:dyDescent="0.25">
      <c r="L164" s="76"/>
      <c r="M164" s="95" t="s">
        <v>578</v>
      </c>
      <c r="N164" s="37" t="s">
        <v>490</v>
      </c>
      <c r="O164" s="38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f>O164+P164-Q164+S164-T164</f>
        <v>0</v>
      </c>
      <c r="V164" s="96">
        <v>72465987.660000011</v>
      </c>
      <c r="W164" s="96">
        <v>138918164.24000001</v>
      </c>
      <c r="X164" s="25">
        <f>U164-W164</f>
        <v>-138918164.24000001</v>
      </c>
      <c r="Y164" s="27">
        <v>0</v>
      </c>
    </row>
    <row r="165" spans="2:25" s="34" customFormat="1" ht="26.25" customHeight="1" x14ac:dyDescent="0.25">
      <c r="B165" s="34" t="s">
        <v>476</v>
      </c>
      <c r="C165" s="34" t="s">
        <v>47</v>
      </c>
      <c r="D165" s="34" t="s">
        <v>418</v>
      </c>
      <c r="E165" s="34" t="s">
        <v>477</v>
      </c>
      <c r="F165" s="34" t="s">
        <v>50</v>
      </c>
      <c r="H165" s="34" t="s">
        <v>319</v>
      </c>
      <c r="J165" s="34" t="s">
        <v>491</v>
      </c>
      <c r="L165" s="76"/>
      <c r="M165" s="94" t="s">
        <v>492</v>
      </c>
      <c r="N165" s="45" t="s">
        <v>493</v>
      </c>
      <c r="O165" s="38"/>
      <c r="P165" s="40"/>
      <c r="Q165" s="40"/>
      <c r="R165" s="40"/>
      <c r="S165" s="40"/>
      <c r="T165" s="40"/>
      <c r="U165" s="40"/>
      <c r="V165" s="96"/>
      <c r="W165" s="40"/>
      <c r="X165" s="40"/>
      <c r="Y165" s="47"/>
    </row>
    <row r="166" spans="2:25" s="34" customFormat="1" ht="22.5" customHeight="1" x14ac:dyDescent="0.25">
      <c r="L166" s="99" t="s">
        <v>494</v>
      </c>
      <c r="M166" s="95" t="s">
        <v>495</v>
      </c>
      <c r="N166" s="37" t="s">
        <v>496</v>
      </c>
      <c r="O166" s="38">
        <v>500000000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f>O166+P166-Q166+S166-T166</f>
        <v>500000000</v>
      </c>
      <c r="V166" s="96">
        <v>35664722</v>
      </c>
      <c r="W166" s="40">
        <v>77109784.409999996</v>
      </c>
      <c r="X166" s="25">
        <f>U166-W166</f>
        <v>422890215.59000003</v>
      </c>
      <c r="Y166" s="27">
        <f>W166/U166</f>
        <v>0.15421956881999999</v>
      </c>
    </row>
    <row r="167" spans="2:25" s="34" customFormat="1" ht="30" customHeight="1" x14ac:dyDescent="0.25">
      <c r="B167" s="34" t="s">
        <v>476</v>
      </c>
      <c r="C167" s="34" t="s">
        <v>47</v>
      </c>
      <c r="D167" s="34" t="s">
        <v>418</v>
      </c>
      <c r="E167" s="34" t="s">
        <v>497</v>
      </c>
      <c r="F167" s="34" t="s">
        <v>50</v>
      </c>
      <c r="H167" s="34" t="s">
        <v>319</v>
      </c>
      <c r="J167" s="34" t="s">
        <v>498</v>
      </c>
      <c r="L167" s="76" t="s">
        <v>499</v>
      </c>
      <c r="M167" s="95" t="s">
        <v>500</v>
      </c>
      <c r="N167" s="37" t="s">
        <v>501</v>
      </c>
      <c r="O167" s="38">
        <v>58464748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f>O167+P167-Q167+S167-T167</f>
        <v>58464748</v>
      </c>
      <c r="V167" s="96">
        <v>10076778.540000001</v>
      </c>
      <c r="W167" s="40">
        <v>19033535.48</v>
      </c>
      <c r="X167" s="25">
        <f>U167-W167</f>
        <v>39431212.519999996</v>
      </c>
      <c r="Y167" s="27">
        <f>W167/U167</f>
        <v>0.32555576019929139</v>
      </c>
    </row>
    <row r="168" spans="2:25" s="34" customFormat="1" ht="31.5" customHeight="1" x14ac:dyDescent="0.25">
      <c r="H168" s="34" t="s">
        <v>319</v>
      </c>
      <c r="L168" s="76" t="s">
        <v>502</v>
      </c>
      <c r="M168" s="95" t="s">
        <v>503</v>
      </c>
      <c r="N168" s="37" t="s">
        <v>504</v>
      </c>
      <c r="O168" s="38">
        <v>6783252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f>O168+P168-Q168+S168-T168</f>
        <v>6783252</v>
      </c>
      <c r="V168" s="96">
        <v>3362955.38</v>
      </c>
      <c r="W168" s="40">
        <v>6473438.4299999997</v>
      </c>
      <c r="X168" s="25">
        <f>U168-W168</f>
        <v>309813.5700000003</v>
      </c>
      <c r="Y168" s="27">
        <f>W168/U168</f>
        <v>0.95432669020699801</v>
      </c>
    </row>
    <row r="169" spans="2:25" s="34" customFormat="1" ht="26.25" customHeight="1" x14ac:dyDescent="0.25">
      <c r="B169" s="34" t="s">
        <v>476</v>
      </c>
      <c r="C169" s="34" t="s">
        <v>47</v>
      </c>
      <c r="D169" s="34" t="s">
        <v>505</v>
      </c>
      <c r="E169" s="34" t="s">
        <v>48</v>
      </c>
      <c r="F169" s="34" t="s">
        <v>50</v>
      </c>
      <c r="H169" s="34" t="s">
        <v>319</v>
      </c>
      <c r="J169" s="34" t="s">
        <v>506</v>
      </c>
      <c r="L169" s="76" t="s">
        <v>507</v>
      </c>
      <c r="M169" s="95" t="s">
        <v>508</v>
      </c>
      <c r="N169" s="37" t="s">
        <v>509</v>
      </c>
      <c r="O169" s="38">
        <v>65636438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f>O169+P169-Q169+S169-T169</f>
        <v>65636438</v>
      </c>
      <c r="V169" s="96">
        <v>13124334.040000001</v>
      </c>
      <c r="W169" s="40">
        <v>23574004.600000001</v>
      </c>
      <c r="X169" s="25">
        <f>U169-W169</f>
        <v>42062433.399999999</v>
      </c>
      <c r="Y169" s="27">
        <f>W169/U169</f>
        <v>0.35916032798732928</v>
      </c>
    </row>
    <row r="170" spans="2:25" s="34" customFormat="1" ht="15" x14ac:dyDescent="0.25">
      <c r="B170" s="34" t="s">
        <v>476</v>
      </c>
      <c r="C170" s="34" t="s">
        <v>47</v>
      </c>
      <c r="D170" s="34" t="s">
        <v>418</v>
      </c>
      <c r="E170" s="34" t="s">
        <v>48</v>
      </c>
      <c r="F170" s="34" t="s">
        <v>50</v>
      </c>
      <c r="H170" s="34" t="s">
        <v>51</v>
      </c>
      <c r="J170" s="34" t="s">
        <v>510</v>
      </c>
      <c r="L170" s="99"/>
      <c r="M170" s="94" t="s">
        <v>511</v>
      </c>
      <c r="N170" s="45" t="s">
        <v>512</v>
      </c>
      <c r="O170" s="38"/>
      <c r="P170" s="40"/>
      <c r="Q170" s="40"/>
      <c r="R170" s="40"/>
      <c r="S170" s="40"/>
      <c r="T170" s="40"/>
      <c r="U170" s="40"/>
      <c r="V170" s="98"/>
      <c r="W170" s="40"/>
      <c r="X170" s="40"/>
      <c r="Y170" s="47"/>
    </row>
    <row r="171" spans="2:25" s="34" customFormat="1" ht="15" x14ac:dyDescent="0.25">
      <c r="L171" s="99"/>
      <c r="M171" s="94" t="s">
        <v>513</v>
      </c>
      <c r="N171" s="45" t="s">
        <v>514</v>
      </c>
      <c r="O171" s="38"/>
      <c r="P171" s="40"/>
      <c r="Q171" s="40"/>
      <c r="R171" s="40"/>
      <c r="S171" s="40"/>
      <c r="T171" s="40"/>
      <c r="U171" s="40"/>
      <c r="V171" s="98"/>
      <c r="W171" s="40"/>
      <c r="X171" s="40"/>
      <c r="Y171" s="47"/>
    </row>
    <row r="172" spans="2:25" s="34" customFormat="1" ht="28.5" x14ac:dyDescent="0.25">
      <c r="B172" s="34" t="s">
        <v>476</v>
      </c>
      <c r="C172" s="34" t="s">
        <v>47</v>
      </c>
      <c r="D172" s="34" t="s">
        <v>418</v>
      </c>
      <c r="E172" s="34" t="s">
        <v>157</v>
      </c>
      <c r="F172" s="34" t="s">
        <v>50</v>
      </c>
      <c r="H172" s="34" t="s">
        <v>51</v>
      </c>
      <c r="J172" s="34" t="s">
        <v>515</v>
      </c>
      <c r="L172" s="99" t="s">
        <v>516</v>
      </c>
      <c r="M172" s="95" t="s">
        <v>517</v>
      </c>
      <c r="N172" s="37" t="s">
        <v>518</v>
      </c>
      <c r="O172" s="38">
        <v>0</v>
      </c>
      <c r="P172" s="25">
        <v>59847556811.07</v>
      </c>
      <c r="Q172" s="25">
        <v>0</v>
      </c>
      <c r="R172" s="25">
        <v>0</v>
      </c>
      <c r="S172" s="25">
        <v>0</v>
      </c>
      <c r="T172" s="25">
        <v>0</v>
      </c>
      <c r="U172" s="25">
        <f>O172+P172-Q172+S172-T172</f>
        <v>59847556811.07</v>
      </c>
      <c r="V172" s="98">
        <v>0</v>
      </c>
      <c r="W172" s="98">
        <v>0</v>
      </c>
      <c r="X172" s="25">
        <f>U172-W172</f>
        <v>59847556811.07</v>
      </c>
      <c r="Y172" s="27">
        <v>0</v>
      </c>
    </row>
    <row r="173" spans="2:25" s="34" customFormat="1" ht="15" x14ac:dyDescent="0.25">
      <c r="B173" s="34" t="s">
        <v>476</v>
      </c>
      <c r="C173" s="34" t="s">
        <v>47</v>
      </c>
      <c r="D173" s="34" t="s">
        <v>418</v>
      </c>
      <c r="E173" s="34" t="s">
        <v>157</v>
      </c>
      <c r="F173" s="34" t="s">
        <v>50</v>
      </c>
      <c r="H173" s="34" t="s">
        <v>51</v>
      </c>
      <c r="J173" s="34" t="s">
        <v>519</v>
      </c>
      <c r="L173" s="99"/>
      <c r="M173" s="100" t="s">
        <v>520</v>
      </c>
      <c r="N173" s="45" t="s">
        <v>521</v>
      </c>
      <c r="O173" s="38"/>
      <c r="P173" s="40"/>
      <c r="Q173" s="40"/>
      <c r="R173" s="40"/>
      <c r="S173" s="40"/>
      <c r="T173" s="40"/>
      <c r="U173" s="40"/>
      <c r="V173" s="98"/>
      <c r="W173" s="40"/>
      <c r="X173" s="40"/>
      <c r="Y173" s="47"/>
    </row>
    <row r="174" spans="2:25" s="34" customFormat="1" ht="21.75" customHeight="1" x14ac:dyDescent="0.25">
      <c r="L174" s="99"/>
      <c r="M174" s="94" t="s">
        <v>522</v>
      </c>
      <c r="N174" s="45" t="s">
        <v>523</v>
      </c>
      <c r="O174" s="38"/>
      <c r="P174" s="40"/>
      <c r="Q174" s="40"/>
      <c r="R174" s="40"/>
      <c r="S174" s="40"/>
      <c r="T174" s="40"/>
      <c r="U174" s="40"/>
      <c r="V174" s="82"/>
      <c r="W174" s="40"/>
      <c r="X174" s="40"/>
      <c r="Y174" s="47"/>
    </row>
    <row r="175" spans="2:25" s="34" customFormat="1" ht="29.25" customHeight="1" x14ac:dyDescent="0.25">
      <c r="B175" s="34" t="s">
        <v>476</v>
      </c>
      <c r="C175" s="34" t="s">
        <v>47</v>
      </c>
      <c r="D175" s="34" t="s">
        <v>418</v>
      </c>
      <c r="E175" s="34" t="s">
        <v>141</v>
      </c>
      <c r="F175" s="34" t="s">
        <v>50</v>
      </c>
      <c r="H175" s="34" t="s">
        <v>51</v>
      </c>
      <c r="J175" s="34" t="s">
        <v>524</v>
      </c>
      <c r="L175" s="76"/>
      <c r="M175" s="95" t="s">
        <v>525</v>
      </c>
      <c r="N175" s="37" t="s">
        <v>526</v>
      </c>
      <c r="O175" s="38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f>O175+P175-Q175+S175-T175</f>
        <v>0</v>
      </c>
      <c r="V175" s="98">
        <v>0</v>
      </c>
      <c r="W175" s="98">
        <v>0</v>
      </c>
      <c r="X175" s="25">
        <f>U175-W175</f>
        <v>0</v>
      </c>
      <c r="Y175" s="27">
        <v>0</v>
      </c>
    </row>
    <row r="176" spans="2:25" s="34" customFormat="1" ht="30.75" customHeight="1" x14ac:dyDescent="0.25">
      <c r="B176" s="34" t="s">
        <v>476</v>
      </c>
      <c r="C176" s="34" t="s">
        <v>239</v>
      </c>
      <c r="D176" s="34" t="s">
        <v>243</v>
      </c>
      <c r="E176" s="34" t="s">
        <v>157</v>
      </c>
      <c r="F176" s="34" t="s">
        <v>50</v>
      </c>
      <c r="H176" s="34" t="s">
        <v>51</v>
      </c>
      <c r="J176" s="34" t="s">
        <v>527</v>
      </c>
      <c r="L176" s="76"/>
      <c r="M176" s="94" t="s">
        <v>528</v>
      </c>
      <c r="N176" s="45" t="s">
        <v>529</v>
      </c>
      <c r="O176" s="38"/>
      <c r="P176" s="40"/>
      <c r="Q176" s="40"/>
      <c r="R176" s="40"/>
      <c r="S176" s="40"/>
      <c r="T176" s="40"/>
      <c r="U176" s="40"/>
      <c r="V176" s="98"/>
      <c r="W176" s="96"/>
      <c r="X176" s="40"/>
      <c r="Y176" s="47"/>
    </row>
    <row r="177" spans="2:25" s="34" customFormat="1" ht="29.25" customHeight="1" x14ac:dyDescent="0.25">
      <c r="B177" s="34" t="s">
        <v>476</v>
      </c>
      <c r="C177" s="34" t="s">
        <v>47</v>
      </c>
      <c r="D177" s="34" t="s">
        <v>418</v>
      </c>
      <c r="E177" s="34" t="s">
        <v>530</v>
      </c>
      <c r="F177" s="34" t="s">
        <v>50</v>
      </c>
      <c r="H177" s="34" t="s">
        <v>51</v>
      </c>
      <c r="J177" s="34" t="s">
        <v>531</v>
      </c>
      <c r="L177" s="76"/>
      <c r="M177" s="94" t="s">
        <v>532</v>
      </c>
      <c r="N177" s="45" t="s">
        <v>533</v>
      </c>
      <c r="O177" s="40"/>
      <c r="P177" s="40"/>
      <c r="Q177" s="40"/>
      <c r="R177" s="40"/>
      <c r="S177" s="40"/>
      <c r="T177" s="40"/>
      <c r="U177" s="40"/>
      <c r="V177" s="98"/>
      <c r="W177" s="96"/>
      <c r="X177" s="40"/>
      <c r="Y177" s="47"/>
    </row>
    <row r="178" spans="2:25" s="34" customFormat="1" ht="28.5" x14ac:dyDescent="0.25">
      <c r="B178" s="34" t="s">
        <v>476</v>
      </c>
      <c r="C178" s="34" t="s">
        <v>47</v>
      </c>
      <c r="D178" s="34" t="s">
        <v>418</v>
      </c>
      <c r="E178" s="34" t="s">
        <v>177</v>
      </c>
      <c r="F178" s="34" t="s">
        <v>50</v>
      </c>
      <c r="H178" s="34" t="s">
        <v>319</v>
      </c>
      <c r="J178" s="34" t="s">
        <v>534</v>
      </c>
      <c r="L178" s="76" t="s">
        <v>535</v>
      </c>
      <c r="M178" s="95" t="s">
        <v>536</v>
      </c>
      <c r="N178" s="37" t="s">
        <v>537</v>
      </c>
      <c r="O178" s="40">
        <v>27500000000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f>O178+P178-Q178+S178-T178</f>
        <v>27500000000</v>
      </c>
      <c r="V178" s="98">
        <v>0</v>
      </c>
      <c r="W178" s="96">
        <v>27500000000</v>
      </c>
      <c r="X178" s="25">
        <f>U178-W178</f>
        <v>0</v>
      </c>
      <c r="Y178" s="27">
        <f>W178/U178</f>
        <v>1</v>
      </c>
    </row>
    <row r="179" spans="2:25" s="34" customFormat="1" ht="33.75" customHeight="1" x14ac:dyDescent="0.25">
      <c r="H179" s="34" t="s">
        <v>319</v>
      </c>
      <c r="L179" s="99" t="s">
        <v>538</v>
      </c>
      <c r="M179" s="95" t="s">
        <v>539</v>
      </c>
      <c r="N179" s="37" t="s">
        <v>540</v>
      </c>
      <c r="O179" s="40">
        <v>2440585114</v>
      </c>
      <c r="P179" s="25"/>
      <c r="Q179" s="25">
        <v>0</v>
      </c>
      <c r="R179" s="25">
        <v>0</v>
      </c>
      <c r="S179" s="25">
        <v>0</v>
      </c>
      <c r="T179" s="25">
        <v>0</v>
      </c>
      <c r="U179" s="25">
        <f>O179+P179-Q179+S179-T179</f>
        <v>2440585114</v>
      </c>
      <c r="V179" s="98">
        <v>0</v>
      </c>
      <c r="W179" s="96">
        <v>2440585114</v>
      </c>
      <c r="X179" s="25">
        <f>U179-W179</f>
        <v>0</v>
      </c>
      <c r="Y179" s="27">
        <f>W179/U179</f>
        <v>1</v>
      </c>
    </row>
    <row r="180" spans="2:25" s="34" customFormat="1" ht="30" customHeight="1" x14ac:dyDescent="0.25">
      <c r="H180" s="34" t="s">
        <v>302</v>
      </c>
      <c r="L180" s="99"/>
      <c r="M180" s="95" t="s">
        <v>541</v>
      </c>
      <c r="N180" s="37" t="s">
        <v>542</v>
      </c>
      <c r="O180" s="40">
        <v>900000000</v>
      </c>
      <c r="P180" s="25"/>
      <c r="Q180" s="25">
        <v>0</v>
      </c>
      <c r="R180" s="25">
        <v>0</v>
      </c>
      <c r="S180" s="25">
        <v>0</v>
      </c>
      <c r="T180" s="25">
        <v>0</v>
      </c>
      <c r="U180" s="25">
        <f>O180+P180-Q180+S180-T180</f>
        <v>900000000</v>
      </c>
      <c r="V180" s="98">
        <v>0</v>
      </c>
      <c r="W180" s="96">
        <v>900000000</v>
      </c>
      <c r="X180" s="25">
        <f>U180-W180</f>
        <v>0</v>
      </c>
      <c r="Y180" s="27">
        <f>W180/U180</f>
        <v>1</v>
      </c>
    </row>
    <row r="181" spans="2:25" s="34" customFormat="1" ht="27" customHeight="1" x14ac:dyDescent="0.25">
      <c r="B181" s="34" t="s">
        <v>476</v>
      </c>
      <c r="C181" s="34" t="s">
        <v>47</v>
      </c>
      <c r="D181" s="34" t="s">
        <v>418</v>
      </c>
      <c r="E181" s="34" t="s">
        <v>454</v>
      </c>
      <c r="F181" s="34" t="s">
        <v>50</v>
      </c>
      <c r="H181" s="34" t="s">
        <v>51</v>
      </c>
      <c r="J181" s="34" t="s">
        <v>543</v>
      </c>
      <c r="L181" s="76"/>
      <c r="M181" s="94" t="s">
        <v>544</v>
      </c>
      <c r="N181" s="45" t="s">
        <v>545</v>
      </c>
      <c r="O181" s="40"/>
      <c r="P181" s="41"/>
      <c r="Q181" s="40"/>
      <c r="R181" s="40"/>
      <c r="S181" s="40"/>
      <c r="T181" s="40">
        <v>0</v>
      </c>
      <c r="U181" s="40"/>
      <c r="V181" s="101"/>
      <c r="W181" s="96"/>
      <c r="X181" s="40"/>
      <c r="Y181" s="47"/>
    </row>
    <row r="182" spans="2:25" s="34" customFormat="1" ht="29.25" customHeight="1" x14ac:dyDescent="0.25">
      <c r="B182" s="34" t="s">
        <v>476</v>
      </c>
      <c r="C182" s="34" t="s">
        <v>47</v>
      </c>
      <c r="D182" s="34" t="s">
        <v>418</v>
      </c>
      <c r="E182" s="34" t="s">
        <v>454</v>
      </c>
      <c r="F182" s="34" t="s">
        <v>50</v>
      </c>
      <c r="H182" s="34" t="s">
        <v>51</v>
      </c>
      <c r="J182" s="34" t="s">
        <v>546</v>
      </c>
      <c r="L182" s="76"/>
      <c r="M182" s="36" t="s">
        <v>547</v>
      </c>
      <c r="N182" s="37" t="s">
        <v>548</v>
      </c>
      <c r="O182" s="40">
        <v>10000000000</v>
      </c>
      <c r="P182" s="28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f>O182+P182-Q182+S182-T182</f>
        <v>10000000000</v>
      </c>
      <c r="V182" s="82">
        <v>0</v>
      </c>
      <c r="W182" s="96">
        <v>25222883709</v>
      </c>
      <c r="X182" s="25">
        <f>U182-W182</f>
        <v>-15222883709</v>
      </c>
      <c r="Y182" s="27">
        <f>W182/U182</f>
        <v>2.5222883709000001</v>
      </c>
    </row>
    <row r="183" spans="2:25" s="34" customFormat="1" ht="23.25" customHeight="1" x14ac:dyDescent="0.25">
      <c r="L183" s="99"/>
      <c r="M183" s="44" t="s">
        <v>549</v>
      </c>
      <c r="N183" s="45" t="s">
        <v>550</v>
      </c>
      <c r="O183" s="40"/>
      <c r="P183" s="41"/>
      <c r="Q183" s="40"/>
      <c r="R183" s="40"/>
      <c r="S183" s="40"/>
      <c r="T183" s="40"/>
      <c r="U183" s="40"/>
      <c r="V183" s="101"/>
      <c r="W183" s="96"/>
      <c r="X183" s="40"/>
      <c r="Y183" s="47"/>
    </row>
    <row r="184" spans="2:25" s="34" customFormat="1" ht="21.75" customHeight="1" x14ac:dyDescent="0.25">
      <c r="B184" s="34" t="s">
        <v>476</v>
      </c>
      <c r="C184" s="34" t="s">
        <v>47</v>
      </c>
      <c r="D184" s="34" t="s">
        <v>418</v>
      </c>
      <c r="E184" s="34" t="s">
        <v>454</v>
      </c>
      <c r="F184" s="34" t="s">
        <v>50</v>
      </c>
      <c r="H184" s="34" t="s">
        <v>51</v>
      </c>
      <c r="J184" s="34" t="s">
        <v>551</v>
      </c>
      <c r="L184" s="76"/>
      <c r="M184" s="44" t="s">
        <v>552</v>
      </c>
      <c r="N184" s="45" t="s">
        <v>553</v>
      </c>
      <c r="O184" s="40"/>
      <c r="P184" s="41"/>
      <c r="Q184" s="40"/>
      <c r="R184" s="40"/>
      <c r="S184" s="40"/>
      <c r="T184" s="40"/>
      <c r="U184" s="40"/>
      <c r="V184" s="101"/>
      <c r="W184" s="96"/>
      <c r="X184" s="40"/>
      <c r="Y184" s="47"/>
    </row>
    <row r="185" spans="2:25" s="34" customFormat="1" ht="27.75" customHeight="1" x14ac:dyDescent="0.25">
      <c r="B185" s="34" t="s">
        <v>476</v>
      </c>
      <c r="C185" s="34" t="s">
        <v>47</v>
      </c>
      <c r="D185" s="34" t="s">
        <v>418</v>
      </c>
      <c r="E185" s="34" t="s">
        <v>454</v>
      </c>
      <c r="F185" s="34" t="s">
        <v>50</v>
      </c>
      <c r="H185" s="34" t="s">
        <v>302</v>
      </c>
      <c r="J185" s="34" t="s">
        <v>554</v>
      </c>
      <c r="L185" s="76" t="s">
        <v>555</v>
      </c>
      <c r="M185" s="36" t="s">
        <v>556</v>
      </c>
      <c r="N185" s="37" t="s">
        <v>557</v>
      </c>
      <c r="O185" s="40">
        <v>500000000</v>
      </c>
      <c r="P185" s="28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f>O185+P185-Q185+S185-T185</f>
        <v>500000000</v>
      </c>
      <c r="V185" s="39">
        <v>4775794</v>
      </c>
      <c r="W185" s="50">
        <v>4825794</v>
      </c>
      <c r="X185" s="25">
        <f>U185-W185</f>
        <v>495174206</v>
      </c>
      <c r="Y185" s="27">
        <f>W185/U185</f>
        <v>9.6515879999999991E-3</v>
      </c>
    </row>
    <row r="186" spans="2:25" s="34" customFormat="1" ht="26.25" customHeight="1" x14ac:dyDescent="0.25">
      <c r="B186" s="34" t="s">
        <v>476</v>
      </c>
      <c r="C186" s="34" t="s">
        <v>47</v>
      </c>
      <c r="D186" s="34" t="s">
        <v>418</v>
      </c>
      <c r="E186" s="34" t="s">
        <v>186</v>
      </c>
      <c r="F186" s="34" t="s">
        <v>50</v>
      </c>
      <c r="H186" s="34" t="s">
        <v>51</v>
      </c>
      <c r="J186" s="34" t="s">
        <v>558</v>
      </c>
      <c r="L186" s="76"/>
      <c r="M186" s="36" t="s">
        <v>559</v>
      </c>
      <c r="N186" s="37" t="s">
        <v>560</v>
      </c>
      <c r="O186" s="40">
        <v>1000000000</v>
      </c>
      <c r="P186" s="28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f>O186+P186-Q186+S186-T186</f>
        <v>1000000000</v>
      </c>
      <c r="V186" s="39">
        <v>739209303.35000002</v>
      </c>
      <c r="W186" s="50">
        <v>741009143.35000002</v>
      </c>
      <c r="X186" s="25">
        <f>U186-W186</f>
        <v>258990856.64999998</v>
      </c>
      <c r="Y186" s="27">
        <f>W186/U186</f>
        <v>0.74100914335000001</v>
      </c>
    </row>
    <row r="187" spans="2:25" s="34" customFormat="1" ht="26.25" customHeight="1" thickBot="1" x14ac:dyDescent="0.3">
      <c r="B187" s="34" t="s">
        <v>476</v>
      </c>
      <c r="C187" s="34" t="s">
        <v>47</v>
      </c>
      <c r="D187" s="34" t="s">
        <v>418</v>
      </c>
      <c r="E187" s="34" t="s">
        <v>530</v>
      </c>
      <c r="F187" s="34" t="s">
        <v>50</v>
      </c>
      <c r="H187" s="34" t="s">
        <v>51</v>
      </c>
      <c r="J187" s="34" t="s">
        <v>561</v>
      </c>
      <c r="L187" s="76"/>
      <c r="M187" s="36" t="s">
        <v>562</v>
      </c>
      <c r="N187" s="37" t="s">
        <v>563</v>
      </c>
      <c r="O187" s="40">
        <v>0</v>
      </c>
      <c r="P187" s="28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f>O187+P187-Q187+S187-T187</f>
        <v>0</v>
      </c>
      <c r="V187" s="101"/>
      <c r="W187" s="98"/>
      <c r="X187" s="25">
        <f>U187-W187</f>
        <v>0</v>
      </c>
      <c r="Y187" s="27">
        <v>0</v>
      </c>
    </row>
    <row r="188" spans="2:25" s="34" customFormat="1" ht="21.75" customHeight="1" thickTop="1" thickBot="1" x14ac:dyDescent="0.3">
      <c r="B188" s="34" t="s">
        <v>476</v>
      </c>
      <c r="C188" s="34" t="s">
        <v>47</v>
      </c>
      <c r="D188" s="34" t="s">
        <v>418</v>
      </c>
      <c r="E188" s="34" t="s">
        <v>497</v>
      </c>
      <c r="F188" s="34" t="s">
        <v>50</v>
      </c>
      <c r="H188" s="34" t="s">
        <v>51</v>
      </c>
      <c r="I188" s="34">
        <v>100</v>
      </c>
      <c r="J188" s="34" t="s">
        <v>564</v>
      </c>
      <c r="L188" s="76"/>
      <c r="M188" s="139"/>
      <c r="N188" s="140" t="s">
        <v>565</v>
      </c>
      <c r="O188" s="141">
        <f t="shared" ref="O188:X188" si="28">SUM(O139:O187)</f>
        <v>49715996405</v>
      </c>
      <c r="P188" s="142">
        <f t="shared" si="28"/>
        <v>59847556811.07</v>
      </c>
      <c r="Q188" s="143">
        <f t="shared" si="28"/>
        <v>0</v>
      </c>
      <c r="R188" s="143">
        <f t="shared" si="28"/>
        <v>0</v>
      </c>
      <c r="S188" s="143">
        <f t="shared" si="28"/>
        <v>0</v>
      </c>
      <c r="T188" s="143">
        <f t="shared" si="28"/>
        <v>0</v>
      </c>
      <c r="U188" s="144">
        <f t="shared" si="28"/>
        <v>109563553216.07001</v>
      </c>
      <c r="V188" s="141">
        <v>1425097081.1999998</v>
      </c>
      <c r="W188" s="141">
        <f t="shared" si="28"/>
        <v>58047321560.309998</v>
      </c>
      <c r="X188" s="141">
        <f t="shared" si="28"/>
        <v>51516231655.760002</v>
      </c>
      <c r="Y188" s="145">
        <f>W188/U188</f>
        <v>0.52980502965101017</v>
      </c>
    </row>
    <row r="189" spans="2:25" ht="16.5" thickTop="1" thickBot="1" x14ac:dyDescent="0.3">
      <c r="L189" s="102"/>
      <c r="M189" s="146"/>
      <c r="N189" s="147" t="s">
        <v>566</v>
      </c>
      <c r="O189" s="148">
        <f t="shared" ref="O189:X189" si="29">O188+O136</f>
        <v>1094410881010</v>
      </c>
      <c r="P189" s="148">
        <f t="shared" si="29"/>
        <v>59847556811.07</v>
      </c>
      <c r="Q189" s="148">
        <f t="shared" si="29"/>
        <v>0</v>
      </c>
      <c r="R189" s="148">
        <f t="shared" si="29"/>
        <v>0</v>
      </c>
      <c r="S189" s="148">
        <f t="shared" si="29"/>
        <v>0</v>
      </c>
      <c r="T189" s="148">
        <f t="shared" si="29"/>
        <v>0</v>
      </c>
      <c r="U189" s="148">
        <f t="shared" si="29"/>
        <v>1154258437821.0701</v>
      </c>
      <c r="V189" s="148">
        <v>83634617544.87999</v>
      </c>
      <c r="W189" s="148">
        <f t="shared" si="29"/>
        <v>308591602426.54999</v>
      </c>
      <c r="X189" s="148">
        <f t="shared" si="29"/>
        <v>845666835394.52002</v>
      </c>
      <c r="Y189" s="145">
        <f>W189/U189</f>
        <v>0.26735052767652973</v>
      </c>
    </row>
    <row r="190" spans="2:25" ht="14.25" x14ac:dyDescent="0.25">
      <c r="M190" s="103"/>
      <c r="N190" s="104"/>
      <c r="O190" s="54"/>
      <c r="P190" s="54"/>
      <c r="Q190" s="54"/>
      <c r="R190" s="54"/>
      <c r="S190" s="54"/>
      <c r="T190" s="54"/>
      <c r="U190" s="105"/>
      <c r="V190" s="106"/>
      <c r="W190" s="54"/>
      <c r="X190" s="54"/>
      <c r="Y190" s="86"/>
    </row>
    <row r="191" spans="2:25" ht="14.25" x14ac:dyDescent="0.25">
      <c r="M191" s="103"/>
      <c r="N191" s="104"/>
      <c r="O191" s="54"/>
      <c r="P191" s="107"/>
      <c r="Q191" s="107"/>
      <c r="R191" s="107"/>
      <c r="S191" s="107"/>
      <c r="T191" s="107"/>
      <c r="U191" s="63"/>
      <c r="V191" s="108"/>
      <c r="W191" s="107"/>
      <c r="X191" s="107"/>
      <c r="Y191" s="109"/>
    </row>
    <row r="192" spans="2:25" ht="14.25" x14ac:dyDescent="0.25">
      <c r="M192" s="103"/>
      <c r="N192" s="104"/>
      <c r="O192" s="54"/>
      <c r="P192" s="107"/>
      <c r="Q192" s="107"/>
      <c r="R192" s="107"/>
      <c r="S192" s="107"/>
      <c r="T192" s="107"/>
      <c r="U192" s="107"/>
      <c r="V192" s="108"/>
      <c r="W192" s="110"/>
      <c r="X192" s="107"/>
      <c r="Y192" s="109"/>
    </row>
    <row r="193" spans="12:25" ht="14.25" x14ac:dyDescent="0.25">
      <c r="M193" s="103"/>
      <c r="N193" s="104"/>
      <c r="O193" s="54"/>
      <c r="P193" s="107"/>
      <c r="Q193" s="107"/>
      <c r="R193" s="107"/>
      <c r="S193" s="107"/>
      <c r="T193" s="107"/>
      <c r="U193" s="64"/>
      <c r="V193" s="108"/>
      <c r="W193" s="123"/>
      <c r="X193" s="107"/>
      <c r="Y193" s="109"/>
    </row>
    <row r="194" spans="12:25" ht="14.25" x14ac:dyDescent="0.2">
      <c r="M194" s="103"/>
      <c r="N194" s="104"/>
      <c r="O194" s="54"/>
      <c r="P194" s="54"/>
      <c r="Q194" s="54"/>
      <c r="R194" s="54"/>
      <c r="S194" s="54"/>
      <c r="T194" s="54"/>
      <c r="U194" s="111"/>
      <c r="V194" s="106"/>
      <c r="W194" s="54"/>
      <c r="X194" s="54"/>
      <c r="Y194" s="86"/>
    </row>
    <row r="195" spans="12:25" ht="13.5" thickBot="1" x14ac:dyDescent="0.25">
      <c r="N195" s="112"/>
      <c r="U195" s="111"/>
    </row>
    <row r="196" spans="12:25" ht="15.75" x14ac:dyDescent="0.25">
      <c r="N196" s="114" t="s">
        <v>567</v>
      </c>
      <c r="S196" s="115"/>
      <c r="T196" s="115"/>
      <c r="U196" s="116"/>
      <c r="V196" s="117"/>
      <c r="W196" s="115"/>
    </row>
    <row r="197" spans="12:25" x14ac:dyDescent="0.25">
      <c r="N197" s="118" t="s">
        <v>568</v>
      </c>
      <c r="T197" s="115"/>
      <c r="U197" s="116"/>
    </row>
    <row r="198" spans="12:25" s="3" customFormat="1" x14ac:dyDescent="0.25">
      <c r="L198" s="1"/>
      <c r="M198" s="1"/>
      <c r="N198" s="118" t="s">
        <v>569</v>
      </c>
      <c r="P198" s="4"/>
      <c r="Q198" s="4"/>
      <c r="R198" s="4"/>
      <c r="S198" s="4"/>
      <c r="T198" s="115"/>
      <c r="U198" s="115"/>
      <c r="V198" s="7"/>
      <c r="W198" s="4"/>
      <c r="X198" s="4"/>
      <c r="Y198" s="8"/>
    </row>
    <row r="202" spans="12:25" x14ac:dyDescent="0.25">
      <c r="U202" s="119"/>
    </row>
    <row r="203" spans="12:25" x14ac:dyDescent="0.25">
      <c r="R203" s="115"/>
      <c r="S203" s="115"/>
      <c r="T203" s="115"/>
      <c r="U203" s="5"/>
    </row>
    <row r="204" spans="12:25" x14ac:dyDescent="0.25">
      <c r="R204" s="115"/>
      <c r="S204" s="115"/>
      <c r="T204" s="115"/>
      <c r="U204" s="5"/>
    </row>
    <row r="205" spans="12:25" x14ac:dyDescent="0.25">
      <c r="R205" s="115"/>
      <c r="S205" s="115"/>
      <c r="T205" s="115"/>
      <c r="U205" s="5"/>
    </row>
    <row r="206" spans="12:25" x14ac:dyDescent="0.25">
      <c r="R206" s="115"/>
      <c r="S206" s="115"/>
      <c r="T206" s="115"/>
      <c r="U206" s="5"/>
    </row>
    <row r="207" spans="12:25" x14ac:dyDescent="0.25">
      <c r="R207" s="115"/>
      <c r="S207" s="115"/>
      <c r="T207" s="115"/>
      <c r="U207" s="5"/>
    </row>
    <row r="208" spans="12:25" x14ac:dyDescent="0.25">
      <c r="R208" s="115"/>
      <c r="S208" s="115"/>
      <c r="T208" s="115"/>
      <c r="U208" s="5"/>
    </row>
    <row r="209" spans="18:25" x14ac:dyDescent="0.25">
      <c r="R209" s="115"/>
      <c r="S209" s="115"/>
      <c r="T209" s="115"/>
      <c r="U209" s="119"/>
    </row>
    <row r="210" spans="18:25" x14ac:dyDescent="0.25">
      <c r="R210" s="115"/>
      <c r="S210" s="115"/>
      <c r="T210" s="115"/>
      <c r="Y210" s="113"/>
    </row>
    <row r="211" spans="18:25" ht="15" x14ac:dyDescent="0.25">
      <c r="R211" s="120"/>
      <c r="S211" s="121"/>
      <c r="U211" s="119"/>
      <c r="Y211" s="4"/>
    </row>
    <row r="212" spans="18:25" ht="15" x14ac:dyDescent="0.25">
      <c r="R212" s="122"/>
      <c r="Y212" s="113"/>
    </row>
    <row r="213" spans="18:25" ht="15" x14ac:dyDescent="0.25">
      <c r="R213" s="122"/>
    </row>
  </sheetData>
  <mergeCells count="15">
    <mergeCell ref="L1:Y1"/>
    <mergeCell ref="L2:Y2"/>
    <mergeCell ref="L3:Y3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W5"/>
    <mergeCell ref="X5:X6"/>
    <mergeCell ref="Y5:Y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Ruben Ayala Martinez</cp:lastModifiedBy>
  <dcterms:created xsi:type="dcterms:W3CDTF">2022-02-20T03:55:56Z</dcterms:created>
  <dcterms:modified xsi:type="dcterms:W3CDTF">2022-03-14T21:15:47Z</dcterms:modified>
</cp:coreProperties>
</file>