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EEAA1D1B-8C28-4C5E-8F6F-AEE692F296D3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Acción'!$A$8:$AE$35</definedName>
    <definedName name="_xlnm.Print_Area" localSheetId="0">'Plan de Acción'!$A$1:$AE$35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5" i="14" l="1"/>
  <c r="AA35" i="14"/>
  <c r="N16" i="14"/>
  <c r="N15" i="14"/>
  <c r="N14" i="14"/>
  <c r="N9" i="14"/>
  <c r="AB35" i="14" l="1"/>
  <c r="P19" i="14"/>
  <c r="U25" i="14" l="1"/>
  <c r="AA25" i="14"/>
  <c r="P9" i="14"/>
  <c r="AA20" i="14" l="1"/>
  <c r="P20" i="14"/>
  <c r="U20" i="14" s="1"/>
  <c r="AA34" i="14"/>
  <c r="AA31" i="14"/>
  <c r="AA28" i="14"/>
  <c r="AA23" i="14"/>
  <c r="AA22" i="14"/>
  <c r="AA16" i="14"/>
  <c r="AA15" i="14"/>
  <c r="AA14" i="14"/>
  <c r="AA9" i="14"/>
  <c r="U34" i="14"/>
  <c r="U28" i="14"/>
  <c r="U23" i="14"/>
  <c r="U22" i="14"/>
  <c r="U15" i="14"/>
  <c r="U14" i="14"/>
  <c r="U9" i="14"/>
  <c r="P33" i="14"/>
  <c r="U31" i="14" s="1"/>
  <c r="U16" i="14"/>
  <c r="N34" i="14" l="1"/>
  <c r="N31" i="14"/>
  <c r="N28" i="14"/>
  <c r="N25" i="14"/>
  <c r="N23" i="14"/>
  <c r="N35" i="14" s="1"/>
  <c r="N22" i="14"/>
  <c r="N20" i="14"/>
  <c r="V35" i="14"/>
  <c r="AB25" i="14" l="1"/>
  <c r="AC9" i="14" l="1"/>
  <c r="Z35" i="14" l="1"/>
  <c r="AC35" i="14"/>
  <c r="Q35" i="14"/>
  <c r="R35" i="14"/>
  <c r="S35" i="14"/>
  <c r="T35" i="14"/>
  <c r="W35" i="14"/>
  <c r="X35" i="14"/>
  <c r="Y35" i="14"/>
  <c r="P35" i="14"/>
  <c r="A35" i="14"/>
  <c r="AB34" i="14"/>
  <c r="AB31" i="14" l="1"/>
  <c r="AB28" i="14"/>
  <c r="AB22" i="14"/>
  <c r="AB14" i="14"/>
  <c r="AB15" i="14"/>
  <c r="AB16" i="14"/>
  <c r="AB23" i="14"/>
  <c r="AB20" i="14"/>
  <c r="AB9" i="14"/>
</calcChain>
</file>

<file path=xl/sharedStrings.xml><?xml version="1.0" encoding="utf-8"?>
<sst xmlns="http://schemas.openxmlformats.org/spreadsheetml/2006/main" count="248" uniqueCount="106">
  <si>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</si>
  <si>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</si>
  <si>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</si>
  <si>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</si>
  <si>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</si>
  <si>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</si>
  <si>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</si>
  <si>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</si>
  <si>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</si>
  <si>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</si>
  <si>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</si>
  <si>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</si>
  <si>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</si>
  <si>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</si>
  <si>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</si>
  <si>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</si>
  <si>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</si>
  <si>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</si>
  <si>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</si>
  <si>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</si>
  <si>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</si>
  <si>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</si>
  <si>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</si>
  <si>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</si>
  <si>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</si>
  <si>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</si>
  <si>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</si>
  <si>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</si>
  <si>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</si>
  <si>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</si>
  <si>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</si>
  <si>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</si>
  <si>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</si>
  <si>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</si>
  <si>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</si>
  <si>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</si>
  <si>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</si>
  <si>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</si>
  <si>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</si>
  <si>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</si>
  <si>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</si>
  <si>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</si>
  <si>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2.3.2.02.02.008.4002001.201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</si>
  <si>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</si>
  <si>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</si>
  <si>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</si>
  <si>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</si>
  <si>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</si>
  <si>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2.3.2.02.02.008.4002002.201
2.3.2.02.02.008.4002001.201</t>
  </si>
  <si>
    <t>ESTUDIOS DETALLADOS DE AMENAZA, VULNERABILIDAD Y RIESGO POR MOVIMIENTOS EN MASA E INUNDACIÓN EN EL ASENTAMIENTO HUMANO DENOMINADO LA FORTUNA, EN LA COMUNA No 1, DEL MUNICIPIO DE BUCARAMANGA</t>
  </si>
  <si>
    <t>Realizar los estudios AVR en la Comuna 1 del municipio de Bucaramanga.</t>
  </si>
  <si>
    <t>2.3.2.02.02.008.4503017.201</t>
  </si>
  <si>
    <t>POR DEFINIR</t>
  </si>
  <si>
    <t>2.3.2.02.02.008.4502001.201</t>
  </si>
  <si>
    <t>Realizar la revisión del Plan de Ordenamiento Territorial - POT.</t>
  </si>
  <si>
    <t>Porcentaje de avance de la revisión del Plan de Ordenamiento Territorial - POT.</t>
  </si>
  <si>
    <t>APOYO EN LA ACTUALIZACIÓN DEL PLAN MAESTRO DE MOVILIDAD DEL MUNICIPIO DE BUCARAMANGA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</si>
  <si>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</si>
  <si>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</si>
  <si>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</si>
  <si>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</si>
  <si>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</si>
  <si>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</si>
  <si>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Mantener en funcionamiento el archivo de planos.</t>
  </si>
  <si>
    <t>Número de archivos de planos mantenidos en funcionamiento.</t>
  </si>
  <si>
    <t>2.3.2.02.02.008.4599031.201
2.3.2.02.02.008.4599017.201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</si>
  <si>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</si>
  <si>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</si>
  <si>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</si>
  <si>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</si>
  <si>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</si>
  <si>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</si>
  <si>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</si>
  <si>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</si>
  <si>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</si>
  <si>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</si>
  <si>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</si>
  <si>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</si>
  <si>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>2.3.2.02.02.008.4599033.201</t>
  </si>
  <si>
    <t xml:space="preserve"> PLAN DE ACCIÓN - PLAN DE DESARROLLO MUNICIPAL
SECRETARÍA DE PLANEACIÓN</t>
  </si>
  <si>
    <t>APOYO A LA ESTRUCTURACIÓN Y DESARROLLO DEL CONCURSO PÚBLICO DE IDEAS PARA EL DESARROLLO DE UN MODELO DE OCUPACIÓN DEL TERRITORIO DEL BORDE NORTE DEL MUNICIPIO DE BUCARAMANGA</t>
  </si>
  <si>
    <t>ESTUDIO PARA IMPLEMENTAR ACCIONES QUE PERMITAN IMPULSAR LA RENOVACIÓN URBANA EN EL MUNICIPIO DE BUCARAMANGA</t>
  </si>
  <si>
    <t>2.3.2.02.02.008.4002034.201</t>
  </si>
  <si>
    <t>ESTUDIOS DETALLADOS DE AMENAZA, VULNERABILIDAD Y RIESGO (AVR) POR MOVIMIENTOS EN MASA, INUNDACIÓN Y AVENIDAS TORRENCIALES EN SECTORES PRIORIZADOS DEL MUNICIPIO DE BUCARAMANGA, SANTANDER</t>
  </si>
  <si>
    <t>FORTALECIMIENTO DE LA INFRAESTRUCTURA TECNOLÓGICA DE LA SECRETARÍA DE PLANEACIÓN DEL MUNICIPIO DE BUCARAMANGA</t>
  </si>
  <si>
    <t>Bucaramanga, Territorio Ordenado</t>
  </si>
  <si>
    <t>Planeando Construimos Ciudad Y Territorio</t>
  </si>
  <si>
    <t>Acceso A La Información Y Participación</t>
  </si>
  <si>
    <t>Fortalecimiento De Las Instituciones Democráticas Y Ciudadanía Participativa</t>
  </si>
  <si>
    <t>Administración Pública Moderna E Innovadora</t>
  </si>
  <si>
    <t>Gobierno Fortalecido Para Ser Y Hacer</t>
  </si>
  <si>
    <t>Servicio Al Ciudadano</t>
  </si>
  <si>
    <t>Instalaciones De Vanguardia</t>
  </si>
  <si>
    <t>2.3.2.02.02.008.4599031.201</t>
  </si>
  <si>
    <t>2.3.2.02.02.008.4599031.231
2.3.2.02.02.008.4599031.531</t>
  </si>
  <si>
    <t>2.3.2.02.02.008.4599034.201
2.3.2.02.02.008.4599031.231
2.3.2.02.02.008.4599031.531</t>
  </si>
  <si>
    <t>2.3.2.02.02.008.4599034.201</t>
  </si>
  <si>
    <t>2.3.2.02.02.008.4002016.201</t>
  </si>
  <si>
    <t>2.3.2.02.02.008.4503017.201
2.3.2.02.02.008.4503031.201</t>
  </si>
  <si>
    <t>2.3.2.02.02.008.4599025.201
2.3.2.01.01.005.02.03.01.4599025.201</t>
  </si>
  <si>
    <t>2.3.2.02.02.008.4599025.201</t>
  </si>
  <si>
    <t>2.3.2.02.02.008.4599034.201
2.3.2.02.02.008.4599031.201
2.3.2.02.02.008.4002016.201
2.3.2.02.02.008.4599033.201
2.3.7.06.02.4599002.601</t>
  </si>
  <si>
    <r>
      <t xml:space="preserve">Código:  </t>
    </r>
    <r>
      <rPr>
        <sz val="11"/>
        <rFont val="Arial"/>
        <family val="2"/>
      </rPr>
      <t>F-DPM-1210-238,37-030</t>
    </r>
  </si>
  <si>
    <t>2.3.2.02.02.008.4599031.201
2.3.2.02.02.008.4599031.531
2.3.2.02.02.008.4599031.263</t>
  </si>
  <si>
    <t>FORTALECIMIENTO DE LAS CAPACIDADES ADMINISTRATIVAS Y LOGÍSTICAS DEL CONSEJO TERRITORIAL DE PLANEACIÓN EN EL MUNICIPIO DE BUCARAMANGA</t>
  </si>
  <si>
    <t>2.3.2.02.02.008.4002002.201
2.3.2.02.02.008.4503017.201
2.3.2.02.02.008.4502001.289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</si>
</sst>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3" fontId="3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vertical="center" wrapText="1"/>
    </xf>
    <xf numFmtId="165" fontId="0" fillId="0" borderId="2" xfId="108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justify"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5" fontId="0" fillId="0" borderId="2" xfId="108" applyNumberFormat="1" applyFont="1" applyBorder="1"/>
    <xf numFmtId="165" fontId="0" fillId="0" borderId="2" xfId="108" applyNumberFormat="1" applyFont="1" applyBorder="1" applyAlignment="1"/>
    <xf numFmtId="164" fontId="4" fillId="2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/>
    </xf>
    <xf numFmtId="165" fontId="0" fillId="0" borderId="2" xfId="108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/>
    </xf>
    <xf numFmtId="165" fontId="0" fillId="0" borderId="0" xfId="0" applyNumberFormat="1" applyFont="1"/>
    <xf numFmtId="1" fontId="0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0" fontId="0" fillId="0" borderId="2" xfId="110" applyFont="1" applyBorder="1" applyAlignment="1">
      <alignment vertical="center" wrapText="1"/>
    </xf>
    <xf numFmtId="0" fontId="6" fillId="0" borderId="2" xfId="110" applyFon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Font="1" applyFill="1" applyBorder="1"/>
    <xf numFmtId="165" fontId="0" fillId="0" borderId="2" xfId="108" applyNumberFormat="1" applyFont="1" applyFill="1" applyBorder="1"/>
    <xf numFmtId="0" fontId="5" fillId="0" borderId="2" xfId="0" applyFont="1" applyBorder="1" applyAlignment="1">
      <alignment horizontal="center" vertical="center"/>
    </xf>
    <xf numFmtId="167" fontId="0" fillId="0" borderId="0" xfId="111" applyNumberFormat="1" applyFont="1"/>
    <xf numFmtId="0" fontId="6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justify" vertical="center" wrapText="1"/>
    </xf>
    <xf numFmtId="167" fontId="0" fillId="0" borderId="0" xfId="0" applyNumberFormat="1"/>
    <xf numFmtId="9" fontId="0" fillId="3" borderId="0" xfId="0" applyNumberFormat="1" applyFont="1" applyFill="1" applyBorder="1" applyAlignment="1">
      <alignment vertical="top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5" fontId="6" fillId="2" borderId="2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65" fontId="6" fillId="0" borderId="2" xfId="108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6" xfId="107" applyNumberFormat="1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6" xfId="0" applyNumberFormat="1" applyFont="1" applyFill="1" applyBorder="1" applyAlignment="1">
      <alignment horizontal="center" vertical="center"/>
    </xf>
    <xf numFmtId="165" fontId="6" fillId="2" borderId="1" xfId="108" applyNumberFormat="1" applyFont="1" applyFill="1" applyBorder="1" applyAlignment="1">
      <alignment horizontal="center" vertical="center" wrapText="1"/>
    </xf>
    <xf numFmtId="165" fontId="6" fillId="2" borderId="6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0" fillId="0" borderId="4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65" fontId="6" fillId="2" borderId="4" xfId="108" applyNumberFormat="1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C000000}"/>
    <cellStyle name="Normal 2 2" xfId="110" xr:uid="{6EE9111A-F271-4277-B0A1-0317FBBF198D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323685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8"/>
  <sheetViews>
    <sheetView tabSelected="1" zoomScale="60" zoomScaleNormal="60" workbookViewId="0">
      <selection activeCell="V15" sqref="V15"/>
    </sheetView>
  </sheetViews>
  <sheetFormatPr baseColWidth="10" defaultRowHeight="13.8" x14ac:dyDescent="0.25"/>
  <cols>
    <col min="1" max="1" width="9.69921875" style="1" customWidth="1"/>
    <col min="2" max="2" width="23.296875" style="1" customWidth="1"/>
    <col min="3" max="4" width="21.09765625" style="1" customWidth="1"/>
    <col min="5" max="5" width="32.796875" style="1" customWidth="1"/>
    <col min="6" max="6" width="43.09765625" style="1" customWidth="1"/>
    <col min="7" max="7" width="19.8984375" style="1" customWidth="1"/>
    <col min="8" max="8" width="47.59765625" style="1" customWidth="1"/>
    <col min="9" max="9" width="24.898437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296875" style="1" customWidth="1"/>
    <col min="15" max="15" width="25.8984375" style="1" customWidth="1"/>
    <col min="16" max="16" width="20.09765625" style="1" customWidth="1"/>
    <col min="17" max="17" width="18.3984375" style="1" customWidth="1"/>
    <col min="18" max="20" width="16.296875" style="1" customWidth="1"/>
    <col min="21" max="21" width="23.19921875" style="1" customWidth="1"/>
    <col min="22" max="22" width="18.8984375" style="1" customWidth="1"/>
    <col min="23" max="26" width="16.8984375" style="1" customWidth="1"/>
    <col min="27" max="27" width="23.296875" style="1" customWidth="1"/>
    <col min="28" max="28" width="16.296875" style="1" customWidth="1"/>
    <col min="29" max="29" width="18.796875" style="1" customWidth="1"/>
    <col min="30" max="30" width="19" style="1" customWidth="1"/>
    <col min="31" max="31" width="16.796875" style="1" customWidth="1"/>
    <col min="32" max="16384" width="11.19921875" style="1"/>
  </cols>
  <sheetData>
    <row r="1" spans="1:31" x14ac:dyDescent="0.25">
      <c r="A1" s="89"/>
      <c r="B1" s="94" t="s">
        <v>79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6" t="s">
        <v>102</v>
      </c>
      <c r="AD1" s="96"/>
      <c r="AE1" s="96"/>
    </row>
    <row r="2" spans="1:31" x14ac:dyDescent="0.25">
      <c r="A2" s="89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7" t="s">
        <v>37</v>
      </c>
      <c r="AD2" s="97"/>
      <c r="AE2" s="97"/>
    </row>
    <row r="3" spans="1:31" x14ac:dyDescent="0.25">
      <c r="A3" s="89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7" t="s">
        <v>34</v>
      </c>
      <c r="AD3" s="97"/>
      <c r="AE3" s="97"/>
    </row>
    <row r="4" spans="1:31" x14ac:dyDescent="0.25">
      <c r="A4" s="89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7" t="s">
        <v>33</v>
      </c>
      <c r="AD4" s="97"/>
      <c r="AE4" s="97"/>
    </row>
    <row r="5" spans="1:31" x14ac:dyDescent="0.25">
      <c r="A5" s="90" t="s">
        <v>31</v>
      </c>
      <c r="B5" s="90"/>
      <c r="C5" s="90"/>
      <c r="D5" s="92">
        <v>44217</v>
      </c>
      <c r="E5" s="92"/>
      <c r="F5" s="92"/>
      <c r="G5" s="92"/>
      <c r="H5" s="92"/>
      <c r="I5" s="92"/>
      <c r="J5" s="92"/>
      <c r="K5" s="92"/>
      <c r="L5" s="92"/>
      <c r="M5" s="2"/>
      <c r="N5" s="51"/>
      <c r="O5" s="51"/>
      <c r="P5" s="5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1" t="s">
        <v>32</v>
      </c>
      <c r="B6" s="91"/>
      <c r="C6" s="91"/>
      <c r="D6" s="93">
        <v>44561</v>
      </c>
      <c r="E6" s="93"/>
      <c r="F6" s="93"/>
      <c r="G6" s="93"/>
      <c r="H6" s="93"/>
      <c r="I6" s="93"/>
      <c r="J6" s="93"/>
      <c r="K6" s="93"/>
      <c r="L6" s="93"/>
      <c r="M6" s="2"/>
      <c r="N6" s="2"/>
      <c r="O6" s="5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00" t="s">
        <v>10</v>
      </c>
      <c r="C7" s="100"/>
      <c r="D7" s="100"/>
      <c r="E7" s="100"/>
      <c r="F7" s="100"/>
      <c r="G7" s="100" t="s">
        <v>11</v>
      </c>
      <c r="H7" s="100"/>
      <c r="I7" s="100"/>
      <c r="J7" s="100"/>
      <c r="K7" s="100"/>
      <c r="L7" s="100" t="s">
        <v>26</v>
      </c>
      <c r="M7" s="100"/>
      <c r="N7" s="100"/>
      <c r="O7" s="100" t="s">
        <v>24</v>
      </c>
      <c r="P7" s="100"/>
      <c r="Q7" s="100"/>
      <c r="R7" s="100"/>
      <c r="S7" s="100"/>
      <c r="T7" s="100"/>
      <c r="U7" s="100"/>
      <c r="V7" s="100" t="s">
        <v>18</v>
      </c>
      <c r="W7" s="100"/>
      <c r="X7" s="100"/>
      <c r="Y7" s="100"/>
      <c r="Z7" s="100"/>
      <c r="AA7" s="100"/>
      <c r="AB7" s="98" t="s">
        <v>19</v>
      </c>
      <c r="AC7" s="98" t="s">
        <v>27</v>
      </c>
      <c r="AD7" s="98" t="s">
        <v>25</v>
      </c>
      <c r="AE7" s="98"/>
    </row>
    <row r="8" spans="1:31" ht="41.4" x14ac:dyDescent="0.25">
      <c r="A8" s="62" t="s">
        <v>30</v>
      </c>
      <c r="B8" s="61" t="s">
        <v>1</v>
      </c>
      <c r="C8" s="62" t="s">
        <v>6</v>
      </c>
      <c r="D8" s="62" t="s">
        <v>2</v>
      </c>
      <c r="E8" s="62" t="s">
        <v>7</v>
      </c>
      <c r="F8" s="61" t="s">
        <v>20</v>
      </c>
      <c r="G8" s="61" t="s">
        <v>15</v>
      </c>
      <c r="H8" s="61" t="s">
        <v>3</v>
      </c>
      <c r="I8" s="61" t="s">
        <v>16</v>
      </c>
      <c r="J8" s="61" t="s">
        <v>22</v>
      </c>
      <c r="K8" s="61" t="s">
        <v>23</v>
      </c>
      <c r="L8" s="61" t="s">
        <v>4</v>
      </c>
      <c r="M8" s="61" t="s">
        <v>5</v>
      </c>
      <c r="N8" s="61" t="s">
        <v>0</v>
      </c>
      <c r="O8" s="62" t="s">
        <v>9</v>
      </c>
      <c r="P8" s="61" t="s">
        <v>36</v>
      </c>
      <c r="Q8" s="61" t="s">
        <v>8</v>
      </c>
      <c r="R8" s="61" t="s">
        <v>28</v>
      </c>
      <c r="S8" s="61" t="s">
        <v>35</v>
      </c>
      <c r="T8" s="61" t="s">
        <v>12</v>
      </c>
      <c r="U8" s="61" t="s">
        <v>21</v>
      </c>
      <c r="V8" s="61" t="s">
        <v>36</v>
      </c>
      <c r="W8" s="61" t="s">
        <v>8</v>
      </c>
      <c r="X8" s="61" t="s">
        <v>28</v>
      </c>
      <c r="Y8" s="61" t="s">
        <v>35</v>
      </c>
      <c r="Z8" s="61" t="s">
        <v>12</v>
      </c>
      <c r="AA8" s="61" t="s">
        <v>29</v>
      </c>
      <c r="AB8" s="98"/>
      <c r="AC8" s="98"/>
      <c r="AD8" s="61" t="s">
        <v>13</v>
      </c>
      <c r="AE8" s="61" t="s">
        <v>14</v>
      </c>
    </row>
    <row r="9" spans="1:31" ht="41.4" x14ac:dyDescent="0.25">
      <c r="A9" s="62">
        <v>257</v>
      </c>
      <c r="B9" s="17" t="s">
        <v>39</v>
      </c>
      <c r="C9" s="41" t="s">
        <v>85</v>
      </c>
      <c r="D9" s="42" t="s">
        <v>86</v>
      </c>
      <c r="E9" s="34" t="s">
        <v>54</v>
      </c>
      <c r="F9" s="18" t="s">
        <v>55</v>
      </c>
      <c r="G9" s="39"/>
      <c r="H9" s="19" t="s">
        <v>52</v>
      </c>
      <c r="I9" s="20"/>
      <c r="J9" s="21"/>
      <c r="K9" s="21"/>
      <c r="L9" s="71">
        <v>0.5</v>
      </c>
      <c r="M9" s="101">
        <v>0.5</v>
      </c>
      <c r="N9" s="71">
        <f>IF(M9/L9&gt;100%,100%,M9/L9)</f>
        <v>1</v>
      </c>
      <c r="O9" s="20" t="s">
        <v>42</v>
      </c>
      <c r="P9" s="22">
        <f>142560000+14000000</f>
        <v>156560000</v>
      </c>
      <c r="Q9" s="23"/>
      <c r="R9" s="23"/>
      <c r="S9" s="23"/>
      <c r="T9" s="16"/>
      <c r="U9" s="70">
        <f>SUM(P9:T13)</f>
        <v>3574710000</v>
      </c>
      <c r="V9" s="64"/>
      <c r="W9" s="23"/>
      <c r="X9" s="23"/>
      <c r="Y9" s="23"/>
      <c r="Z9" s="16"/>
      <c r="AA9" s="70">
        <f>SUM(V9:Z13)</f>
        <v>2980943151.6700001</v>
      </c>
      <c r="AB9" s="67">
        <f>IFERROR(AA9/U9,"-")</f>
        <v>0.83389789707976314</v>
      </c>
      <c r="AC9" s="68">
        <f>420176412+52500000</f>
        <v>472676412</v>
      </c>
      <c r="AD9" s="82" t="s">
        <v>43</v>
      </c>
      <c r="AE9" s="66" t="s">
        <v>44</v>
      </c>
    </row>
    <row r="10" spans="1:31" ht="75" customHeight="1" x14ac:dyDescent="0.25">
      <c r="A10" s="62">
        <v>257</v>
      </c>
      <c r="B10" s="17" t="s">
        <v>39</v>
      </c>
      <c r="C10" s="41" t="s">
        <v>85</v>
      </c>
      <c r="D10" s="42" t="s">
        <v>86</v>
      </c>
      <c r="E10" s="34" t="s">
        <v>54</v>
      </c>
      <c r="F10" s="18" t="s">
        <v>55</v>
      </c>
      <c r="G10" s="40">
        <v>20210680010059</v>
      </c>
      <c r="H10" s="24" t="s">
        <v>81</v>
      </c>
      <c r="I10" s="20"/>
      <c r="J10" s="21">
        <v>44406</v>
      </c>
      <c r="K10" s="21">
        <v>44561</v>
      </c>
      <c r="L10" s="71"/>
      <c r="M10" s="101"/>
      <c r="N10" s="71"/>
      <c r="O10" s="20" t="s">
        <v>82</v>
      </c>
      <c r="P10" s="22">
        <v>100000000</v>
      </c>
      <c r="Q10" s="23"/>
      <c r="R10" s="23"/>
      <c r="S10" s="23"/>
      <c r="T10" s="16"/>
      <c r="U10" s="70"/>
      <c r="V10" s="22">
        <v>100000000</v>
      </c>
      <c r="W10" s="23"/>
      <c r="X10" s="23"/>
      <c r="Y10" s="23"/>
      <c r="Z10" s="16"/>
      <c r="AA10" s="70"/>
      <c r="AB10" s="67"/>
      <c r="AC10" s="68"/>
      <c r="AD10" s="82"/>
      <c r="AE10" s="66"/>
    </row>
    <row r="11" spans="1:31" ht="51.6" customHeight="1" x14ac:dyDescent="0.25">
      <c r="A11" s="62">
        <v>257</v>
      </c>
      <c r="B11" s="17" t="s">
        <v>39</v>
      </c>
      <c r="C11" s="41" t="s">
        <v>85</v>
      </c>
      <c r="D11" s="42" t="s">
        <v>86</v>
      </c>
      <c r="E11" s="34" t="s">
        <v>54</v>
      </c>
      <c r="F11" s="18" t="s">
        <v>55</v>
      </c>
      <c r="G11" s="40">
        <v>20210680010022</v>
      </c>
      <c r="H11" s="24" t="s">
        <v>56</v>
      </c>
      <c r="I11" s="20"/>
      <c r="J11" s="21"/>
      <c r="K11" s="21"/>
      <c r="L11" s="71"/>
      <c r="M11" s="101"/>
      <c r="N11" s="71"/>
      <c r="O11" s="20" t="s">
        <v>97</v>
      </c>
      <c r="P11" s="22">
        <v>1800000000</v>
      </c>
      <c r="Q11" s="25"/>
      <c r="R11" s="25"/>
      <c r="S11" s="25"/>
      <c r="T11" s="16"/>
      <c r="U11" s="70"/>
      <c r="V11" s="64">
        <v>1800000000</v>
      </c>
      <c r="W11" s="25"/>
      <c r="X11" s="25"/>
      <c r="Y11" s="25"/>
      <c r="Z11" s="16"/>
      <c r="AA11" s="70"/>
      <c r="AB11" s="67"/>
      <c r="AC11" s="68"/>
      <c r="AD11" s="82"/>
      <c r="AE11" s="66"/>
    </row>
    <row r="12" spans="1:31" ht="67.8" customHeight="1" x14ac:dyDescent="0.25">
      <c r="A12" s="62">
        <v>257</v>
      </c>
      <c r="B12" s="17" t="s">
        <v>39</v>
      </c>
      <c r="C12" s="41" t="s">
        <v>85</v>
      </c>
      <c r="D12" s="42" t="s">
        <v>86</v>
      </c>
      <c r="E12" s="34" t="s">
        <v>54</v>
      </c>
      <c r="F12" s="18" t="s">
        <v>55</v>
      </c>
      <c r="G12" s="40">
        <v>20210680010006</v>
      </c>
      <c r="H12" s="26" t="s">
        <v>57</v>
      </c>
      <c r="I12" s="20"/>
      <c r="J12" s="21"/>
      <c r="K12" s="21"/>
      <c r="L12" s="71"/>
      <c r="M12" s="101"/>
      <c r="N12" s="71"/>
      <c r="O12" s="20" t="s">
        <v>42</v>
      </c>
      <c r="P12" s="22">
        <v>907750000</v>
      </c>
      <c r="Q12" s="25"/>
      <c r="R12" s="25"/>
      <c r="S12" s="25"/>
      <c r="T12" s="16"/>
      <c r="U12" s="70"/>
      <c r="V12" s="64">
        <v>552760000</v>
      </c>
      <c r="W12" s="64"/>
      <c r="X12" s="25"/>
      <c r="Y12" s="25"/>
      <c r="Z12" s="16"/>
      <c r="AA12" s="70"/>
      <c r="AB12" s="67"/>
      <c r="AC12" s="68"/>
      <c r="AD12" s="82"/>
      <c r="AE12" s="66"/>
    </row>
    <row r="13" spans="1:31" ht="68.400000000000006" customHeight="1" x14ac:dyDescent="0.25">
      <c r="A13" s="62">
        <v>257</v>
      </c>
      <c r="B13" s="17" t="s">
        <v>39</v>
      </c>
      <c r="C13" s="41" t="s">
        <v>85</v>
      </c>
      <c r="D13" s="42" t="s">
        <v>86</v>
      </c>
      <c r="E13" s="34" t="s">
        <v>54</v>
      </c>
      <c r="F13" s="18" t="s">
        <v>55</v>
      </c>
      <c r="G13" s="40">
        <v>20200680010055</v>
      </c>
      <c r="H13" s="26" t="s">
        <v>58</v>
      </c>
      <c r="I13" s="20"/>
      <c r="J13" s="21">
        <v>44211</v>
      </c>
      <c r="K13" s="21">
        <v>43876</v>
      </c>
      <c r="L13" s="71"/>
      <c r="M13" s="101"/>
      <c r="N13" s="71"/>
      <c r="O13" s="20"/>
      <c r="P13" s="22">
        <v>610400000</v>
      </c>
      <c r="Q13" s="25"/>
      <c r="R13" s="25"/>
      <c r="S13" s="25"/>
      <c r="T13" s="44"/>
      <c r="U13" s="70"/>
      <c r="V13" s="64">
        <v>528183151.67000002</v>
      </c>
      <c r="W13" s="64"/>
      <c r="X13" s="64"/>
      <c r="Y13" s="25"/>
      <c r="Z13" s="16"/>
      <c r="AA13" s="70"/>
      <c r="AB13" s="67"/>
      <c r="AC13" s="68"/>
      <c r="AD13" s="82"/>
      <c r="AE13" s="66"/>
    </row>
    <row r="14" spans="1:31" ht="100.2" customHeight="1" x14ac:dyDescent="0.25">
      <c r="A14" s="62">
        <v>258</v>
      </c>
      <c r="B14" s="27" t="s">
        <v>39</v>
      </c>
      <c r="C14" s="41" t="s">
        <v>85</v>
      </c>
      <c r="D14" s="42" t="s">
        <v>86</v>
      </c>
      <c r="E14" s="28" t="s">
        <v>40</v>
      </c>
      <c r="F14" s="29" t="s">
        <v>41</v>
      </c>
      <c r="G14" s="40">
        <v>20210680010063</v>
      </c>
      <c r="H14" s="24" t="s">
        <v>80</v>
      </c>
      <c r="I14" s="20"/>
      <c r="J14" s="21"/>
      <c r="K14" s="21"/>
      <c r="L14" s="48">
        <v>2</v>
      </c>
      <c r="M14" s="57">
        <v>1.2</v>
      </c>
      <c r="N14" s="56">
        <f>IF(M14/L14&gt;100%,100%,M14/L14)</f>
        <v>0.6</v>
      </c>
      <c r="O14" s="20" t="s">
        <v>97</v>
      </c>
      <c r="P14" s="22">
        <v>1619988003</v>
      </c>
      <c r="Q14" s="25"/>
      <c r="R14" s="25"/>
      <c r="S14" s="25"/>
      <c r="T14" s="16"/>
      <c r="U14" s="60">
        <f>SUM(P14:T14)</f>
        <v>1619988003</v>
      </c>
      <c r="V14" s="64">
        <v>1119988003</v>
      </c>
      <c r="W14" s="25"/>
      <c r="X14" s="25"/>
      <c r="Y14" s="25"/>
      <c r="Z14" s="16"/>
      <c r="AA14" s="60">
        <f>SUM(V14:Z14)</f>
        <v>1119988003</v>
      </c>
      <c r="AB14" s="58">
        <f>IFERROR(AA14/U14,"-")</f>
        <v>0.69135573900913638</v>
      </c>
      <c r="AC14" s="52"/>
      <c r="AD14" s="53" t="s">
        <v>43</v>
      </c>
      <c r="AE14" s="59" t="s">
        <v>44</v>
      </c>
    </row>
    <row r="15" spans="1:31" ht="70.2" customHeight="1" x14ac:dyDescent="0.25">
      <c r="A15" s="62">
        <v>259</v>
      </c>
      <c r="B15" s="27" t="s">
        <v>39</v>
      </c>
      <c r="C15" s="41" t="s">
        <v>85</v>
      </c>
      <c r="D15" s="42" t="s">
        <v>86</v>
      </c>
      <c r="E15" s="30" t="s">
        <v>59</v>
      </c>
      <c r="F15" s="31" t="s">
        <v>60</v>
      </c>
      <c r="G15" s="40">
        <v>20200680010055</v>
      </c>
      <c r="H15" s="26" t="s">
        <v>58</v>
      </c>
      <c r="I15" s="20"/>
      <c r="J15" s="21">
        <v>44211</v>
      </c>
      <c r="K15" s="21">
        <v>43876</v>
      </c>
      <c r="L15" s="56">
        <v>1</v>
      </c>
      <c r="M15" s="63">
        <v>0.5</v>
      </c>
      <c r="N15" s="56">
        <f>IF(M15/L15&gt;100%,100%,M15/L15)</f>
        <v>0.5</v>
      </c>
      <c r="O15" s="20" t="s">
        <v>42</v>
      </c>
      <c r="P15" s="22">
        <v>478500000</v>
      </c>
      <c r="Q15" s="45"/>
      <c r="R15" s="45"/>
      <c r="S15" s="45"/>
      <c r="T15" s="44"/>
      <c r="U15" s="60">
        <f>SUM(P15:T15)</f>
        <v>478500000</v>
      </c>
      <c r="V15" s="64">
        <v>449866667</v>
      </c>
      <c r="W15" s="32"/>
      <c r="X15" s="32"/>
      <c r="Y15" s="32"/>
      <c r="Z15" s="16"/>
      <c r="AA15" s="60">
        <f>SUM(V15:Z15)</f>
        <v>449866667</v>
      </c>
      <c r="AB15" s="58">
        <f>IFERROR(AA15/U15,"-")</f>
        <v>0.94016022361546503</v>
      </c>
      <c r="AC15" s="52"/>
      <c r="AD15" s="53" t="s">
        <v>43</v>
      </c>
      <c r="AE15" s="59" t="s">
        <v>44</v>
      </c>
    </row>
    <row r="16" spans="1:31" ht="84" customHeight="1" x14ac:dyDescent="0.25">
      <c r="A16" s="62">
        <v>260</v>
      </c>
      <c r="B16" s="17" t="s">
        <v>39</v>
      </c>
      <c r="C16" s="41" t="s">
        <v>85</v>
      </c>
      <c r="D16" s="42" t="s">
        <v>86</v>
      </c>
      <c r="E16" s="34" t="s">
        <v>45</v>
      </c>
      <c r="F16" s="18" t="s">
        <v>46</v>
      </c>
      <c r="G16" s="40">
        <v>20200680010129</v>
      </c>
      <c r="H16" s="26" t="s">
        <v>47</v>
      </c>
      <c r="I16" s="20"/>
      <c r="J16" s="21"/>
      <c r="K16" s="21"/>
      <c r="L16" s="69">
        <v>8</v>
      </c>
      <c r="M16" s="72">
        <v>5</v>
      </c>
      <c r="N16" s="71">
        <f>IF(M16/L16&gt;100%,100%,M16/L16)</f>
        <v>0.625</v>
      </c>
      <c r="O16" s="20" t="s">
        <v>48</v>
      </c>
      <c r="P16" s="22">
        <v>868490000</v>
      </c>
      <c r="Q16" s="33"/>
      <c r="R16" s="33"/>
      <c r="S16" s="33"/>
      <c r="T16" s="16"/>
      <c r="U16" s="70">
        <f>SUM(P16:T19)</f>
        <v>5956120311.6199999</v>
      </c>
      <c r="V16" s="22">
        <v>816950000</v>
      </c>
      <c r="W16" s="33"/>
      <c r="X16" s="33"/>
      <c r="Y16" s="33"/>
      <c r="Z16" s="16"/>
      <c r="AA16" s="70">
        <f>SUM(V16:Z19)</f>
        <v>3683459888.5500002</v>
      </c>
      <c r="AB16" s="67">
        <f>IFERROR(AA16/U16,"-")</f>
        <v>0.61843275418124311</v>
      </c>
      <c r="AC16" s="81"/>
      <c r="AD16" s="82" t="s">
        <v>43</v>
      </c>
      <c r="AE16" s="66" t="s">
        <v>44</v>
      </c>
    </row>
    <row r="17" spans="1:31" ht="112.2" customHeight="1" x14ac:dyDescent="0.25">
      <c r="A17" s="62">
        <v>260</v>
      </c>
      <c r="B17" s="17" t="s">
        <v>39</v>
      </c>
      <c r="C17" s="41" t="s">
        <v>85</v>
      </c>
      <c r="D17" s="42" t="s">
        <v>86</v>
      </c>
      <c r="E17" s="34" t="s">
        <v>45</v>
      </c>
      <c r="F17" s="18" t="s">
        <v>46</v>
      </c>
      <c r="G17" s="40">
        <v>20210680010030</v>
      </c>
      <c r="H17" s="24" t="s">
        <v>49</v>
      </c>
      <c r="I17" s="20" t="s">
        <v>50</v>
      </c>
      <c r="J17" s="21"/>
      <c r="K17" s="21"/>
      <c r="L17" s="69"/>
      <c r="M17" s="72"/>
      <c r="N17" s="71"/>
      <c r="O17" s="20" t="s">
        <v>51</v>
      </c>
      <c r="P17" s="22">
        <v>320123215</v>
      </c>
      <c r="Q17" s="33"/>
      <c r="R17" s="33"/>
      <c r="S17" s="33"/>
      <c r="T17" s="16"/>
      <c r="U17" s="70"/>
      <c r="V17" s="22">
        <v>320020577</v>
      </c>
      <c r="W17" s="33"/>
      <c r="X17" s="33"/>
      <c r="Y17" s="33"/>
      <c r="Z17" s="16"/>
      <c r="AA17" s="70"/>
      <c r="AB17" s="67"/>
      <c r="AC17" s="81"/>
      <c r="AD17" s="82"/>
      <c r="AE17" s="66"/>
    </row>
    <row r="18" spans="1:31" ht="97.8" customHeight="1" x14ac:dyDescent="0.25">
      <c r="A18" s="62">
        <v>260</v>
      </c>
      <c r="B18" s="17" t="s">
        <v>39</v>
      </c>
      <c r="C18" s="41" t="s">
        <v>85</v>
      </c>
      <c r="D18" s="42" t="s">
        <v>86</v>
      </c>
      <c r="E18" s="34" t="s">
        <v>45</v>
      </c>
      <c r="F18" s="18" t="s">
        <v>46</v>
      </c>
      <c r="G18" s="40">
        <v>20210680010065</v>
      </c>
      <c r="H18" s="24" t="s">
        <v>83</v>
      </c>
      <c r="I18" s="20"/>
      <c r="J18" s="21">
        <v>44393</v>
      </c>
      <c r="K18" s="21">
        <v>44561</v>
      </c>
      <c r="L18" s="69"/>
      <c r="M18" s="72"/>
      <c r="N18" s="71"/>
      <c r="O18" s="20" t="s">
        <v>98</v>
      </c>
      <c r="P18" s="22">
        <v>3254656337.3400002</v>
      </c>
      <c r="Q18" s="22"/>
      <c r="R18" s="23"/>
      <c r="S18" s="23"/>
      <c r="T18" s="16"/>
      <c r="U18" s="70"/>
      <c r="V18" s="64">
        <v>2546489311.5500002</v>
      </c>
      <c r="W18" s="23"/>
      <c r="X18" s="23"/>
      <c r="Y18" s="23"/>
      <c r="Z18" s="16"/>
      <c r="AA18" s="70"/>
      <c r="AB18" s="67"/>
      <c r="AC18" s="81"/>
      <c r="AD18" s="82"/>
      <c r="AE18" s="66"/>
    </row>
    <row r="19" spans="1:31" ht="47.4" customHeight="1" x14ac:dyDescent="0.25">
      <c r="A19" s="62">
        <v>260</v>
      </c>
      <c r="B19" s="17" t="s">
        <v>39</v>
      </c>
      <c r="C19" s="41" t="s">
        <v>85</v>
      </c>
      <c r="D19" s="42" t="s">
        <v>86</v>
      </c>
      <c r="E19" s="34" t="s">
        <v>45</v>
      </c>
      <c r="F19" s="18" t="s">
        <v>46</v>
      </c>
      <c r="G19" s="40"/>
      <c r="H19" s="19" t="s">
        <v>52</v>
      </c>
      <c r="I19" s="20"/>
      <c r="J19" s="21"/>
      <c r="K19" s="21"/>
      <c r="L19" s="69"/>
      <c r="M19" s="72"/>
      <c r="N19" s="71"/>
      <c r="O19" s="49" t="s">
        <v>105</v>
      </c>
      <c r="P19" s="22">
        <f>99100000+745343663+668407096.28</f>
        <v>1512850759.28</v>
      </c>
      <c r="Q19" s="22"/>
      <c r="R19" s="23"/>
      <c r="S19" s="23"/>
      <c r="T19" s="16"/>
      <c r="U19" s="70"/>
      <c r="V19" s="64"/>
      <c r="W19" s="23"/>
      <c r="X19" s="23"/>
      <c r="Y19" s="23"/>
      <c r="Z19" s="16"/>
      <c r="AA19" s="70"/>
      <c r="AB19" s="67"/>
      <c r="AC19" s="81"/>
      <c r="AD19" s="82"/>
      <c r="AE19" s="66"/>
    </row>
    <row r="20" spans="1:31" ht="69" x14ac:dyDescent="0.25">
      <c r="A20" s="62">
        <v>290</v>
      </c>
      <c r="B20" s="27" t="s">
        <v>38</v>
      </c>
      <c r="C20" s="43" t="s">
        <v>87</v>
      </c>
      <c r="D20" s="43" t="s">
        <v>88</v>
      </c>
      <c r="E20" s="30" t="s">
        <v>68</v>
      </c>
      <c r="F20" s="31" t="s">
        <v>69</v>
      </c>
      <c r="G20" s="40">
        <v>20200680010055</v>
      </c>
      <c r="H20" s="26" t="s">
        <v>58</v>
      </c>
      <c r="I20" s="20"/>
      <c r="J20" s="21"/>
      <c r="K20" s="21"/>
      <c r="L20" s="69">
        <v>1</v>
      </c>
      <c r="M20" s="72">
        <v>1</v>
      </c>
      <c r="N20" s="71">
        <f>IF(M20/L20&gt;100%,100%,M20/L20)</f>
        <v>1</v>
      </c>
      <c r="O20" s="20" t="s">
        <v>93</v>
      </c>
      <c r="P20" s="22">
        <f>73500000</f>
        <v>73500000</v>
      </c>
      <c r="Q20" s="45"/>
      <c r="R20" s="45"/>
      <c r="S20" s="45"/>
      <c r="T20" s="44"/>
      <c r="U20" s="70">
        <f>SUM(P20:T21)</f>
        <v>81275315</v>
      </c>
      <c r="V20" s="64">
        <v>73500000</v>
      </c>
      <c r="W20" s="32"/>
      <c r="X20" s="32"/>
      <c r="Y20" s="32"/>
      <c r="Z20" s="16"/>
      <c r="AA20" s="70">
        <f>SUM(V20:Z21)</f>
        <v>73500000</v>
      </c>
      <c r="AB20" s="67">
        <f>IFERROR(AA20/U20,"-")</f>
        <v>0.90433362208439305</v>
      </c>
      <c r="AC20" s="81"/>
      <c r="AD20" s="82" t="s">
        <v>43</v>
      </c>
      <c r="AE20" s="66" t="s">
        <v>44</v>
      </c>
    </row>
    <row r="21" spans="1:31" ht="69" x14ac:dyDescent="0.25">
      <c r="A21" s="62">
        <v>290</v>
      </c>
      <c r="B21" s="27" t="s">
        <v>38</v>
      </c>
      <c r="C21" s="43" t="s">
        <v>87</v>
      </c>
      <c r="D21" s="43" t="s">
        <v>88</v>
      </c>
      <c r="E21" s="30" t="s">
        <v>68</v>
      </c>
      <c r="F21" s="31" t="s">
        <v>69</v>
      </c>
      <c r="G21" s="40"/>
      <c r="H21" s="20" t="s">
        <v>52</v>
      </c>
      <c r="I21" s="20"/>
      <c r="J21" s="21"/>
      <c r="K21" s="21"/>
      <c r="L21" s="69"/>
      <c r="M21" s="72"/>
      <c r="N21" s="71"/>
      <c r="O21" s="20" t="s">
        <v>53</v>
      </c>
      <c r="P21" s="22">
        <v>7775315</v>
      </c>
      <c r="Q21" s="45"/>
      <c r="R21" s="45"/>
      <c r="S21" s="45"/>
      <c r="T21" s="44"/>
      <c r="U21" s="70"/>
      <c r="V21" s="64"/>
      <c r="W21" s="32"/>
      <c r="X21" s="32"/>
      <c r="Y21" s="32"/>
      <c r="Z21" s="16"/>
      <c r="AA21" s="70"/>
      <c r="AB21" s="67"/>
      <c r="AC21" s="81"/>
      <c r="AD21" s="82"/>
      <c r="AE21" s="66"/>
    </row>
    <row r="22" spans="1:31" ht="84" customHeight="1" x14ac:dyDescent="0.25">
      <c r="A22" s="62">
        <v>291</v>
      </c>
      <c r="B22" s="27" t="s">
        <v>38</v>
      </c>
      <c r="C22" s="43" t="s">
        <v>87</v>
      </c>
      <c r="D22" s="43" t="s">
        <v>88</v>
      </c>
      <c r="E22" s="34" t="s">
        <v>70</v>
      </c>
      <c r="F22" s="31" t="s">
        <v>71</v>
      </c>
      <c r="G22" s="40">
        <v>20210680010097</v>
      </c>
      <c r="H22" s="24" t="s">
        <v>104</v>
      </c>
      <c r="I22" s="20"/>
      <c r="J22" s="21"/>
      <c r="K22" s="21"/>
      <c r="L22" s="55">
        <v>1</v>
      </c>
      <c r="M22" s="57">
        <v>1</v>
      </c>
      <c r="N22" s="56">
        <f>IF(M22/L22&gt;100%,100%,M22/L22)</f>
        <v>1</v>
      </c>
      <c r="O22" s="35" t="s">
        <v>53</v>
      </c>
      <c r="P22" s="22">
        <v>20000000</v>
      </c>
      <c r="Q22" s="32"/>
      <c r="R22" s="32"/>
      <c r="S22" s="32"/>
      <c r="T22" s="16"/>
      <c r="U22" s="60">
        <f>SUM(P22:T22)</f>
        <v>20000000</v>
      </c>
      <c r="V22" s="64">
        <v>19784700</v>
      </c>
      <c r="W22" s="32"/>
      <c r="X22" s="32"/>
      <c r="Y22" s="32"/>
      <c r="Z22" s="16"/>
      <c r="AA22" s="60">
        <f>SUM(V22:Z22)</f>
        <v>19784700</v>
      </c>
      <c r="AB22" s="58">
        <f>IFERROR(AA22/U22,"-")</f>
        <v>0.98923499999999998</v>
      </c>
      <c r="AC22" s="52"/>
      <c r="AD22" s="53" t="s">
        <v>43</v>
      </c>
      <c r="AE22" s="59" t="s">
        <v>44</v>
      </c>
    </row>
    <row r="23" spans="1:31" ht="69" x14ac:dyDescent="0.25">
      <c r="A23" s="62">
        <v>297</v>
      </c>
      <c r="B23" s="27" t="s">
        <v>38</v>
      </c>
      <c r="C23" s="43" t="s">
        <v>89</v>
      </c>
      <c r="D23" s="29" t="s">
        <v>90</v>
      </c>
      <c r="E23" s="30" t="s">
        <v>72</v>
      </c>
      <c r="F23" s="31" t="s">
        <v>73</v>
      </c>
      <c r="G23" s="40">
        <v>20210680010096</v>
      </c>
      <c r="H23" s="24" t="s">
        <v>74</v>
      </c>
      <c r="I23" s="20"/>
      <c r="J23" s="21"/>
      <c r="K23" s="21"/>
      <c r="L23" s="69">
        <v>1</v>
      </c>
      <c r="M23" s="113">
        <v>1</v>
      </c>
      <c r="N23" s="71">
        <f>IF(M23/L23&gt;100%,100%,M23/L23)</f>
        <v>1</v>
      </c>
      <c r="O23" s="20" t="s">
        <v>99</v>
      </c>
      <c r="P23" s="22">
        <v>67025000</v>
      </c>
      <c r="Q23" s="32"/>
      <c r="R23" s="32"/>
      <c r="S23" s="32"/>
      <c r="T23" s="16"/>
      <c r="U23" s="70">
        <f>SUM(P23:T24)</f>
        <v>75000000</v>
      </c>
      <c r="V23" s="64">
        <v>14110000</v>
      </c>
      <c r="W23" s="32"/>
      <c r="X23" s="32"/>
      <c r="Y23" s="32"/>
      <c r="Z23" s="16"/>
      <c r="AA23" s="70">
        <f>SUM(V23:Z24)</f>
        <v>14110000</v>
      </c>
      <c r="AB23" s="67">
        <f>IFERROR(AA23/U23,"-")</f>
        <v>0.18813333333333335</v>
      </c>
      <c r="AC23" s="81"/>
      <c r="AD23" s="82" t="s">
        <v>43</v>
      </c>
      <c r="AE23" s="66" t="s">
        <v>44</v>
      </c>
    </row>
    <row r="24" spans="1:31" ht="69" x14ac:dyDescent="0.25">
      <c r="A24" s="62">
        <v>297</v>
      </c>
      <c r="B24" s="27" t="s">
        <v>38</v>
      </c>
      <c r="C24" s="43" t="s">
        <v>89</v>
      </c>
      <c r="D24" s="29" t="s">
        <v>90</v>
      </c>
      <c r="E24" s="30" t="s">
        <v>72</v>
      </c>
      <c r="F24" s="31" t="s">
        <v>73</v>
      </c>
      <c r="G24" s="40"/>
      <c r="H24" s="20" t="s">
        <v>52</v>
      </c>
      <c r="I24" s="20"/>
      <c r="J24" s="21"/>
      <c r="K24" s="21"/>
      <c r="L24" s="69"/>
      <c r="M24" s="113"/>
      <c r="N24" s="71"/>
      <c r="O24" s="20" t="s">
        <v>100</v>
      </c>
      <c r="P24" s="22">
        <v>7975000</v>
      </c>
      <c r="Q24" s="32"/>
      <c r="R24" s="32"/>
      <c r="S24" s="32"/>
      <c r="T24" s="16"/>
      <c r="U24" s="70"/>
      <c r="V24" s="64"/>
      <c r="W24" s="32"/>
      <c r="X24" s="32"/>
      <c r="Y24" s="32"/>
      <c r="Z24" s="16"/>
      <c r="AA24" s="70"/>
      <c r="AB24" s="67"/>
      <c r="AC24" s="81"/>
      <c r="AD24" s="82"/>
      <c r="AE24" s="66"/>
    </row>
    <row r="25" spans="1:31" ht="69" x14ac:dyDescent="0.25">
      <c r="A25" s="62">
        <v>298</v>
      </c>
      <c r="B25" s="17" t="s">
        <v>38</v>
      </c>
      <c r="C25" s="43" t="s">
        <v>89</v>
      </c>
      <c r="D25" s="29" t="s">
        <v>90</v>
      </c>
      <c r="E25" s="30" t="s">
        <v>75</v>
      </c>
      <c r="F25" s="18" t="s">
        <v>76</v>
      </c>
      <c r="G25" s="40">
        <v>20200680010085</v>
      </c>
      <c r="H25" s="26" t="s">
        <v>77</v>
      </c>
      <c r="I25" s="20"/>
      <c r="J25" s="21"/>
      <c r="K25" s="21"/>
      <c r="L25" s="69">
        <v>1</v>
      </c>
      <c r="M25" s="72">
        <v>1</v>
      </c>
      <c r="N25" s="71">
        <f>IF(M25/L25&gt;100%,100%,M25/L25)</f>
        <v>1</v>
      </c>
      <c r="O25" s="20" t="s">
        <v>78</v>
      </c>
      <c r="P25" s="22">
        <v>540000000</v>
      </c>
      <c r="Q25" s="32"/>
      <c r="R25" s="32"/>
      <c r="S25" s="32"/>
      <c r="T25" s="16"/>
      <c r="U25" s="70">
        <f>SUM(P25:T27)</f>
        <v>651511300</v>
      </c>
      <c r="V25" s="64">
        <v>460880000</v>
      </c>
      <c r="W25" s="32"/>
      <c r="X25" s="32"/>
      <c r="Y25" s="32"/>
      <c r="Z25" s="16"/>
      <c r="AA25" s="70">
        <f>SUM(V25:Z27)</f>
        <v>553491300</v>
      </c>
      <c r="AB25" s="67">
        <f>IFERROR(AA25/U25,"-")</f>
        <v>0.8495498082688665</v>
      </c>
      <c r="AC25" s="81"/>
      <c r="AD25" s="82" t="s">
        <v>43</v>
      </c>
      <c r="AE25" s="66" t="s">
        <v>44</v>
      </c>
    </row>
    <row r="26" spans="1:31" ht="69" x14ac:dyDescent="0.25">
      <c r="A26" s="62">
        <v>298</v>
      </c>
      <c r="B26" s="17" t="s">
        <v>38</v>
      </c>
      <c r="C26" s="43" t="s">
        <v>89</v>
      </c>
      <c r="D26" s="29" t="s">
        <v>90</v>
      </c>
      <c r="E26" s="30" t="s">
        <v>75</v>
      </c>
      <c r="F26" s="18" t="s">
        <v>76</v>
      </c>
      <c r="G26" s="40">
        <v>20210680010067</v>
      </c>
      <c r="H26" s="26" t="s">
        <v>84</v>
      </c>
      <c r="I26" s="20"/>
      <c r="J26" s="21"/>
      <c r="K26" s="21"/>
      <c r="L26" s="69"/>
      <c r="M26" s="72"/>
      <c r="N26" s="71"/>
      <c r="O26" s="46" t="s">
        <v>96</v>
      </c>
      <c r="P26" s="36">
        <v>92611300</v>
      </c>
      <c r="Q26" s="32"/>
      <c r="R26" s="32"/>
      <c r="S26" s="32"/>
      <c r="T26" s="16"/>
      <c r="U26" s="70"/>
      <c r="V26" s="36">
        <v>92611300</v>
      </c>
      <c r="W26" s="32"/>
      <c r="X26" s="32"/>
      <c r="Y26" s="32"/>
      <c r="Z26" s="36"/>
      <c r="AA26" s="70"/>
      <c r="AB26" s="67"/>
      <c r="AC26" s="81"/>
      <c r="AD26" s="82"/>
      <c r="AE26" s="66"/>
    </row>
    <row r="27" spans="1:31" ht="69" x14ac:dyDescent="0.25">
      <c r="A27" s="62">
        <v>298</v>
      </c>
      <c r="B27" s="17" t="s">
        <v>38</v>
      </c>
      <c r="C27" s="43" t="s">
        <v>89</v>
      </c>
      <c r="D27" s="29" t="s">
        <v>90</v>
      </c>
      <c r="E27" s="30" t="s">
        <v>75</v>
      </c>
      <c r="F27" s="18" t="s">
        <v>76</v>
      </c>
      <c r="G27" s="40"/>
      <c r="H27" s="20" t="s">
        <v>52</v>
      </c>
      <c r="I27" s="20"/>
      <c r="J27" s="21"/>
      <c r="K27" s="21"/>
      <c r="L27" s="69"/>
      <c r="M27" s="72"/>
      <c r="N27" s="71"/>
      <c r="O27" s="20" t="s">
        <v>78</v>
      </c>
      <c r="P27" s="36">
        <v>18900000</v>
      </c>
      <c r="Q27" s="32"/>
      <c r="R27" s="32"/>
      <c r="S27" s="32"/>
      <c r="T27" s="16"/>
      <c r="U27" s="70"/>
      <c r="V27" s="64"/>
      <c r="W27" s="32"/>
      <c r="X27" s="32"/>
      <c r="Y27" s="32"/>
      <c r="Z27" s="36"/>
      <c r="AA27" s="70"/>
      <c r="AB27" s="67"/>
      <c r="AC27" s="81"/>
      <c r="AD27" s="82"/>
      <c r="AE27" s="66"/>
    </row>
    <row r="28" spans="1:31" ht="69" x14ac:dyDescent="0.25">
      <c r="A28" s="62">
        <v>299</v>
      </c>
      <c r="B28" s="17" t="s">
        <v>38</v>
      </c>
      <c r="C28" s="43" t="s">
        <v>89</v>
      </c>
      <c r="D28" s="29" t="s">
        <v>90</v>
      </c>
      <c r="E28" s="30" t="s">
        <v>61</v>
      </c>
      <c r="F28" s="18" t="s">
        <v>62</v>
      </c>
      <c r="G28" s="40">
        <v>20200680010055</v>
      </c>
      <c r="H28" s="26" t="s">
        <v>58</v>
      </c>
      <c r="I28" s="20"/>
      <c r="J28" s="21">
        <v>44211</v>
      </c>
      <c r="K28" s="21">
        <v>43876</v>
      </c>
      <c r="L28" s="110">
        <v>1</v>
      </c>
      <c r="M28" s="107">
        <v>1</v>
      </c>
      <c r="N28" s="77">
        <f>IF(M28/L28&gt;100%,100%,M28/L28)</f>
        <v>1</v>
      </c>
      <c r="O28" s="20" t="s">
        <v>103</v>
      </c>
      <c r="P28" s="22">
        <v>36750000</v>
      </c>
      <c r="Q28" s="45"/>
      <c r="R28" s="45"/>
      <c r="S28" s="36"/>
      <c r="T28" s="36">
        <v>127962191</v>
      </c>
      <c r="U28" s="70">
        <f>SUM(P28:T30)</f>
        <v>236210042</v>
      </c>
      <c r="V28" s="64">
        <v>28800000</v>
      </c>
      <c r="W28" s="32"/>
      <c r="X28" s="32"/>
      <c r="Y28" s="64"/>
      <c r="Z28" s="64">
        <v>97182057</v>
      </c>
      <c r="AA28" s="85">
        <f>SUM(V28:Z30)</f>
        <v>185750557</v>
      </c>
      <c r="AB28" s="87">
        <f>IFERROR(AA28/U28,"-")</f>
        <v>0.78637874760633586</v>
      </c>
      <c r="AC28" s="79"/>
      <c r="AD28" s="73" t="s">
        <v>43</v>
      </c>
      <c r="AE28" s="75" t="s">
        <v>44</v>
      </c>
    </row>
    <row r="29" spans="1:31" ht="69" x14ac:dyDescent="0.25">
      <c r="A29" s="62">
        <v>299</v>
      </c>
      <c r="B29" s="17" t="s">
        <v>38</v>
      </c>
      <c r="C29" s="43" t="s">
        <v>89</v>
      </c>
      <c r="D29" s="29" t="s">
        <v>90</v>
      </c>
      <c r="E29" s="30" t="s">
        <v>61</v>
      </c>
      <c r="F29" s="18" t="s">
        <v>62</v>
      </c>
      <c r="G29" s="40">
        <v>20210680010067</v>
      </c>
      <c r="H29" s="26" t="s">
        <v>84</v>
      </c>
      <c r="I29" s="20"/>
      <c r="J29" s="21"/>
      <c r="K29" s="21"/>
      <c r="L29" s="111"/>
      <c r="M29" s="108"/>
      <c r="N29" s="78"/>
      <c r="O29" s="20" t="s">
        <v>95</v>
      </c>
      <c r="P29" s="22">
        <v>2764962</v>
      </c>
      <c r="Q29" s="32"/>
      <c r="R29" s="32"/>
      <c r="S29" s="36"/>
      <c r="T29" s="36">
        <v>57003537.630000003</v>
      </c>
      <c r="U29" s="70"/>
      <c r="V29" s="22">
        <v>2764962</v>
      </c>
      <c r="W29" s="32"/>
      <c r="X29" s="32"/>
      <c r="Y29" s="64"/>
      <c r="Z29" s="36">
        <v>57003538</v>
      </c>
      <c r="AA29" s="86"/>
      <c r="AB29" s="88"/>
      <c r="AC29" s="80"/>
      <c r="AD29" s="74"/>
      <c r="AE29" s="76"/>
    </row>
    <row r="30" spans="1:31" ht="69" x14ac:dyDescent="0.25">
      <c r="A30" s="62">
        <v>299</v>
      </c>
      <c r="B30" s="17" t="s">
        <v>38</v>
      </c>
      <c r="C30" s="43" t="s">
        <v>89</v>
      </c>
      <c r="D30" s="29" t="s">
        <v>90</v>
      </c>
      <c r="E30" s="30" t="s">
        <v>61</v>
      </c>
      <c r="F30" s="18" t="s">
        <v>62</v>
      </c>
      <c r="G30" s="40"/>
      <c r="H30" s="20" t="s">
        <v>52</v>
      </c>
      <c r="I30" s="20"/>
      <c r="J30" s="21"/>
      <c r="K30" s="21"/>
      <c r="L30" s="112"/>
      <c r="M30" s="109"/>
      <c r="N30" s="99"/>
      <c r="O30" s="20" t="s">
        <v>94</v>
      </c>
      <c r="P30" s="22"/>
      <c r="Q30" s="32"/>
      <c r="R30" s="32"/>
      <c r="S30" s="36"/>
      <c r="T30" s="36">
        <v>11729351.370000005</v>
      </c>
      <c r="U30" s="70"/>
      <c r="V30" s="22"/>
      <c r="W30" s="32"/>
      <c r="X30" s="32"/>
      <c r="Y30" s="64"/>
      <c r="Z30" s="36"/>
      <c r="AA30" s="102"/>
      <c r="AB30" s="103"/>
      <c r="AC30" s="104"/>
      <c r="AD30" s="105"/>
      <c r="AE30" s="106"/>
    </row>
    <row r="31" spans="1:31" ht="69" x14ac:dyDescent="0.25">
      <c r="A31" s="62">
        <v>300</v>
      </c>
      <c r="B31" s="17" t="s">
        <v>38</v>
      </c>
      <c r="C31" s="43" t="s">
        <v>89</v>
      </c>
      <c r="D31" s="29" t="s">
        <v>90</v>
      </c>
      <c r="E31" s="37" t="s">
        <v>66</v>
      </c>
      <c r="F31" s="17" t="s">
        <v>67</v>
      </c>
      <c r="G31" s="40">
        <v>20200680010055</v>
      </c>
      <c r="H31" s="26" t="s">
        <v>58</v>
      </c>
      <c r="I31" s="20"/>
      <c r="J31" s="21">
        <v>44211</v>
      </c>
      <c r="K31" s="21">
        <v>43876</v>
      </c>
      <c r="L31" s="77">
        <v>1</v>
      </c>
      <c r="M31" s="83">
        <v>1</v>
      </c>
      <c r="N31" s="77">
        <f>IF(M31/L31&gt;100%,100%,M31/L31)</f>
        <v>1</v>
      </c>
      <c r="O31" s="20" t="s">
        <v>65</v>
      </c>
      <c r="P31" s="22">
        <v>1003420000</v>
      </c>
      <c r="Q31" s="64"/>
      <c r="R31" s="45"/>
      <c r="S31" s="45"/>
      <c r="T31" s="44"/>
      <c r="U31" s="85">
        <f>SUM(P31:T33)</f>
        <v>1215839068</v>
      </c>
      <c r="V31" s="64">
        <v>998586667</v>
      </c>
      <c r="W31" s="64"/>
      <c r="X31" s="32"/>
      <c r="Y31" s="32"/>
      <c r="Z31" s="16"/>
      <c r="AA31" s="85">
        <f>SUM(V31:Z33)</f>
        <v>1152606367</v>
      </c>
      <c r="AB31" s="87">
        <f>IFERROR(AA31/U31,"-")</f>
        <v>0.94799254057198956</v>
      </c>
      <c r="AC31" s="79"/>
      <c r="AD31" s="73" t="s">
        <v>43</v>
      </c>
      <c r="AE31" s="75" t="s">
        <v>44</v>
      </c>
    </row>
    <row r="32" spans="1:31" ht="69" x14ac:dyDescent="0.25">
      <c r="A32" s="62">
        <v>300</v>
      </c>
      <c r="B32" s="17" t="s">
        <v>38</v>
      </c>
      <c r="C32" s="43" t="s">
        <v>89</v>
      </c>
      <c r="D32" s="29" t="s">
        <v>90</v>
      </c>
      <c r="E32" s="37" t="s">
        <v>66</v>
      </c>
      <c r="F32" s="17" t="s">
        <v>67</v>
      </c>
      <c r="G32" s="40">
        <v>20210680010067</v>
      </c>
      <c r="H32" s="26" t="s">
        <v>84</v>
      </c>
      <c r="I32" s="20"/>
      <c r="J32" s="21"/>
      <c r="K32" s="21"/>
      <c r="L32" s="78"/>
      <c r="M32" s="84"/>
      <c r="N32" s="78"/>
      <c r="O32" s="20" t="s">
        <v>96</v>
      </c>
      <c r="P32" s="22">
        <v>154036087</v>
      </c>
      <c r="Q32" s="64"/>
      <c r="R32" s="32"/>
      <c r="S32" s="32"/>
      <c r="T32" s="16"/>
      <c r="U32" s="86"/>
      <c r="V32" s="22">
        <v>154019700</v>
      </c>
      <c r="W32" s="64"/>
      <c r="X32" s="32"/>
      <c r="Y32" s="32"/>
      <c r="Z32" s="16"/>
      <c r="AA32" s="86"/>
      <c r="AB32" s="88"/>
      <c r="AC32" s="80"/>
      <c r="AD32" s="74"/>
      <c r="AE32" s="76"/>
    </row>
    <row r="33" spans="1:31" ht="79.2" customHeight="1" x14ac:dyDescent="0.25">
      <c r="A33" s="62">
        <v>300</v>
      </c>
      <c r="B33" s="17" t="s">
        <v>38</v>
      </c>
      <c r="C33" s="43" t="s">
        <v>89</v>
      </c>
      <c r="D33" s="29" t="s">
        <v>90</v>
      </c>
      <c r="E33" s="37" t="s">
        <v>66</v>
      </c>
      <c r="F33" s="17" t="s">
        <v>67</v>
      </c>
      <c r="G33" s="40"/>
      <c r="H33" s="26"/>
      <c r="I33" s="20"/>
      <c r="J33" s="21"/>
      <c r="K33" s="21"/>
      <c r="L33" s="78"/>
      <c r="M33" s="84"/>
      <c r="N33" s="78"/>
      <c r="O33" s="20" t="s">
        <v>101</v>
      </c>
      <c r="P33" s="22">
        <f>587651+11997+5053333+52730000</f>
        <v>58382981</v>
      </c>
      <c r="Q33" s="64"/>
      <c r="R33" s="32"/>
      <c r="S33" s="32"/>
      <c r="T33" s="16"/>
      <c r="U33" s="86"/>
      <c r="V33" s="22"/>
      <c r="W33" s="64"/>
      <c r="X33" s="32"/>
      <c r="Y33" s="32"/>
      <c r="Z33" s="16"/>
      <c r="AA33" s="86"/>
      <c r="AB33" s="88"/>
      <c r="AC33" s="80"/>
      <c r="AD33" s="74"/>
      <c r="AE33" s="76"/>
    </row>
    <row r="34" spans="1:31" ht="69" x14ac:dyDescent="0.25">
      <c r="A34" s="62">
        <v>310</v>
      </c>
      <c r="B34" s="27" t="s">
        <v>38</v>
      </c>
      <c r="C34" s="43" t="s">
        <v>91</v>
      </c>
      <c r="D34" s="43" t="s">
        <v>92</v>
      </c>
      <c r="E34" s="37" t="s">
        <v>63</v>
      </c>
      <c r="F34" s="31" t="s">
        <v>64</v>
      </c>
      <c r="G34" s="40">
        <v>20200680010055</v>
      </c>
      <c r="H34" s="26" t="s">
        <v>58</v>
      </c>
      <c r="I34" s="20"/>
      <c r="J34" s="21">
        <v>44211</v>
      </c>
      <c r="K34" s="21">
        <v>43876</v>
      </c>
      <c r="L34" s="55">
        <v>1</v>
      </c>
      <c r="M34" s="54">
        <v>1</v>
      </c>
      <c r="N34" s="56">
        <f>IF(M34/L34&gt;100%,100%,M34/L34)</f>
        <v>1</v>
      </c>
      <c r="O34" s="20" t="s">
        <v>65</v>
      </c>
      <c r="P34" s="22">
        <v>48900000</v>
      </c>
      <c r="Q34" s="45"/>
      <c r="R34" s="45"/>
      <c r="S34" s="45"/>
      <c r="T34" s="44"/>
      <c r="U34" s="60">
        <f>SUM(P34:T34)</f>
        <v>48900000</v>
      </c>
      <c r="V34" s="64">
        <v>41100000</v>
      </c>
      <c r="W34" s="32"/>
      <c r="X34" s="32"/>
      <c r="Y34" s="32"/>
      <c r="Z34" s="16"/>
      <c r="AA34" s="60">
        <f>SUM(V34:Z34)</f>
        <v>41100000</v>
      </c>
      <c r="AB34" s="58">
        <f>IFERROR(AA34/U34,"-")</f>
        <v>0.8404907975460123</v>
      </c>
      <c r="AC34" s="52"/>
      <c r="AD34" s="53" t="s">
        <v>43</v>
      </c>
      <c r="AE34" s="59" t="s">
        <v>44</v>
      </c>
    </row>
    <row r="35" spans="1:31" x14ac:dyDescent="0.25">
      <c r="A35" s="7">
        <f>SUM(--(FREQUENCY(A9:A34,A9:A34)&gt;0))</f>
        <v>11</v>
      </c>
      <c r="B35" s="8"/>
      <c r="C35" s="9"/>
      <c r="D35" s="9"/>
      <c r="E35" s="9"/>
      <c r="F35" s="9"/>
      <c r="G35" s="9"/>
      <c r="H35" s="9"/>
      <c r="I35" s="9"/>
      <c r="J35" s="9"/>
      <c r="K35" s="10"/>
      <c r="L35" s="10"/>
      <c r="M35" s="11" t="s">
        <v>17</v>
      </c>
      <c r="N35" s="10">
        <f>IFERROR(AVERAGE(N9:N34),"-")</f>
        <v>0.88409090909090904</v>
      </c>
      <c r="O35" s="12"/>
      <c r="P35" s="13">
        <f t="shared" ref="P35:Z35" si="0">SUM(P9:P34)</f>
        <v>13761358959.620001</v>
      </c>
      <c r="Q35" s="13">
        <f t="shared" si="0"/>
        <v>0</v>
      </c>
      <c r="R35" s="13">
        <f t="shared" si="0"/>
        <v>0</v>
      </c>
      <c r="S35" s="13">
        <f t="shared" si="0"/>
        <v>0</v>
      </c>
      <c r="T35" s="13">
        <f t="shared" si="0"/>
        <v>196695080</v>
      </c>
      <c r="U35" s="15">
        <f>SUM(U9:U34)</f>
        <v>13958054039.619999</v>
      </c>
      <c r="V35" s="13">
        <f t="shared" si="0"/>
        <v>10120415039.220001</v>
      </c>
      <c r="W35" s="13">
        <f t="shared" si="0"/>
        <v>0</v>
      </c>
      <c r="X35" s="13">
        <f t="shared" si="0"/>
        <v>0</v>
      </c>
      <c r="Y35" s="13">
        <f t="shared" si="0"/>
        <v>0</v>
      </c>
      <c r="Z35" s="13">
        <f t="shared" si="0"/>
        <v>154185595</v>
      </c>
      <c r="AA35" s="15">
        <f>SUM(AA9:AA34)</f>
        <v>10274600634.220001</v>
      </c>
      <c r="AB35" s="14">
        <f>IFERROR(AA35/U35,"-")</f>
        <v>0.73610552051564648</v>
      </c>
      <c r="AC35" s="15">
        <f>SUM(AC9:AC34)</f>
        <v>472676412</v>
      </c>
      <c r="AD35" s="12"/>
      <c r="AE35" s="12"/>
    </row>
    <row r="37" spans="1:31" x14ac:dyDescent="0.25">
      <c r="O37"/>
      <c r="P37"/>
      <c r="Q37"/>
      <c r="R37"/>
      <c r="S37"/>
      <c r="T37"/>
      <c r="U37" s="47"/>
      <c r="V37"/>
      <c r="W37"/>
      <c r="X37"/>
      <c r="Y37"/>
      <c r="Z37"/>
      <c r="AA37"/>
      <c r="AB37"/>
    </row>
    <row r="38" spans="1:31" x14ac:dyDescent="0.25">
      <c r="O38"/>
      <c r="P38"/>
      <c r="Q38"/>
      <c r="R38"/>
      <c r="S38"/>
      <c r="T38"/>
      <c r="U38"/>
      <c r="V38" s="65"/>
      <c r="W38"/>
      <c r="X38"/>
      <c r="Y38"/>
      <c r="Z38"/>
      <c r="AA38" s="47"/>
      <c r="AB38"/>
    </row>
    <row r="39" spans="1:31" x14ac:dyDescent="0.25">
      <c r="O39"/>
      <c r="P39"/>
      <c r="Q39"/>
      <c r="R39"/>
      <c r="S39"/>
      <c r="T39"/>
      <c r="U39" s="47"/>
      <c r="V39"/>
      <c r="W39"/>
      <c r="X39"/>
      <c r="Y39"/>
      <c r="Z39"/>
      <c r="AA39" s="50"/>
      <c r="AB39"/>
    </row>
    <row r="40" spans="1:31" x14ac:dyDescent="0.25"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31" x14ac:dyDescent="0.25"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31" x14ac:dyDescent="0.25"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31" x14ac:dyDescent="0.25">
      <c r="O43"/>
      <c r="P43"/>
      <c r="Q43"/>
      <c r="S43"/>
      <c r="T43"/>
      <c r="U43"/>
      <c r="V43"/>
      <c r="W43"/>
      <c r="X43"/>
      <c r="Y43"/>
      <c r="Z43"/>
      <c r="AA43"/>
      <c r="AB43"/>
    </row>
    <row r="44" spans="1:31" x14ac:dyDescent="0.25"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31" x14ac:dyDescent="0.25">
      <c r="S45"/>
      <c r="T45"/>
      <c r="U45"/>
    </row>
    <row r="46" spans="1:31" x14ac:dyDescent="0.25">
      <c r="P46" s="38"/>
      <c r="S46"/>
      <c r="T46"/>
      <c r="U46"/>
    </row>
    <row r="47" spans="1:31" x14ac:dyDescent="0.25">
      <c r="P47" s="38"/>
      <c r="S47"/>
      <c r="T47"/>
      <c r="U47"/>
    </row>
    <row r="48" spans="1:31" x14ac:dyDescent="0.25">
      <c r="P48" s="38"/>
      <c r="S48"/>
      <c r="T48"/>
      <c r="U48"/>
    </row>
  </sheetData>
  <mergeCells count="81">
    <mergeCell ref="AC20:AC21"/>
    <mergeCell ref="AD20:AD21"/>
    <mergeCell ref="M25:M27"/>
    <mergeCell ref="L25:L27"/>
    <mergeCell ref="N20:N21"/>
    <mergeCell ref="M20:M21"/>
    <mergeCell ref="L20:L21"/>
    <mergeCell ref="AC23:AC24"/>
    <mergeCell ref="M23:M24"/>
    <mergeCell ref="L23:L24"/>
    <mergeCell ref="M28:M30"/>
    <mergeCell ref="L28:L30"/>
    <mergeCell ref="AB25:AB27"/>
    <mergeCell ref="AC25:AC27"/>
    <mergeCell ref="AD25:AD27"/>
    <mergeCell ref="AE23:AE24"/>
    <mergeCell ref="U28:U30"/>
    <mergeCell ref="AA28:AA30"/>
    <mergeCell ref="AB28:AB30"/>
    <mergeCell ref="AC28:AC30"/>
    <mergeCell ref="AD28:AD30"/>
    <mergeCell ref="AE28:AE30"/>
    <mergeCell ref="AA25:AA27"/>
    <mergeCell ref="U25:U27"/>
    <mergeCell ref="AE20:AE21"/>
    <mergeCell ref="N28:N30"/>
    <mergeCell ref="AB7:AB8"/>
    <mergeCell ref="B7:F7"/>
    <mergeCell ref="G7:K7"/>
    <mergeCell ref="L7:N7"/>
    <mergeCell ref="O7:U7"/>
    <mergeCell ref="V7:AA7"/>
    <mergeCell ref="L9:L13"/>
    <mergeCell ref="M9:M13"/>
    <mergeCell ref="N9:N13"/>
    <mergeCell ref="U9:U13"/>
    <mergeCell ref="AA9:AA13"/>
    <mergeCell ref="AD9:AD13"/>
    <mergeCell ref="AE9:AE13"/>
    <mergeCell ref="AD16:AD19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B1:AB4"/>
    <mergeCell ref="M31:M33"/>
    <mergeCell ref="L31:L33"/>
    <mergeCell ref="U31:U33"/>
    <mergeCell ref="AA31:AA33"/>
    <mergeCell ref="AB31:AB33"/>
    <mergeCell ref="AD31:AD33"/>
    <mergeCell ref="AE31:AE33"/>
    <mergeCell ref="N31:N33"/>
    <mergeCell ref="AC31:AC33"/>
    <mergeCell ref="AB16:AB19"/>
    <mergeCell ref="AC16:AC19"/>
    <mergeCell ref="AB23:AB24"/>
    <mergeCell ref="AD23:AD24"/>
    <mergeCell ref="N23:N24"/>
    <mergeCell ref="U23:U24"/>
    <mergeCell ref="AA23:AA24"/>
    <mergeCell ref="N25:N27"/>
    <mergeCell ref="AE25:AE27"/>
    <mergeCell ref="U20:U21"/>
    <mergeCell ref="AA20:AA21"/>
    <mergeCell ref="AB20:AB21"/>
    <mergeCell ref="AE16:AE19"/>
    <mergeCell ref="AB9:AB13"/>
    <mergeCell ref="AC9:AC13"/>
    <mergeCell ref="L16:L19"/>
    <mergeCell ref="U16:U19"/>
    <mergeCell ref="AA16:AA19"/>
    <mergeCell ref="N16:N19"/>
    <mergeCell ref="M16:M19"/>
  </mergeCells>
  <conditionalFormatting sqref="N9:N10 N34 N20 N14:N16 N28 N25 N22:N23 N3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3622047244094491" right="0.23622047244094491" top="0.74803149606299213" bottom="0.74803149606299213" header="0.31496062992125984" footer="0.31496062992125984"/>
  <pageSetup paperSize="14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2021-12-27T03:49:50Z</cp:lastPrinted>
  <dcterms:created xsi:type="dcterms:W3CDTF">2008-07-08T21:30:46Z</dcterms:created>
  <dcterms:modified xsi:type="dcterms:W3CDTF">2022-02-03T16:45:51Z</dcterms:modified>
</cp:coreProperties>
</file>