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2 - Diciembre\Publicados\"/>
    </mc:Choice>
  </mc:AlternateContent>
  <xr:revisionPtr revIDLastSave="0" documentId="13_ncr:1_{8AB02B5B-BE05-4497-B79A-3BA870672A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Acción'!$A$8:$AG$16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6" i="14" l="1"/>
  <c r="N16" i="14" l="1"/>
  <c r="N15" i="14"/>
  <c r="N14" i="14"/>
  <c r="N12" i="14"/>
  <c r="N11" i="14"/>
  <c r="N9" i="14"/>
  <c r="AC16" i="14"/>
  <c r="P10" i="14"/>
  <c r="P16" i="14" s="1"/>
  <c r="V9" i="14"/>
  <c r="AA9" i="14" l="1"/>
  <c r="U9" i="14"/>
  <c r="AB9" i="14" l="1"/>
  <c r="AA12" i="14"/>
  <c r="AA11" i="14"/>
  <c r="A16" i="14"/>
  <c r="AA15" i="14"/>
  <c r="AA14" i="14"/>
  <c r="AA16" i="14" l="1"/>
  <c r="U15" i="14"/>
  <c r="U14" i="14"/>
  <c r="U12" i="14"/>
  <c r="U11" i="14"/>
  <c r="U16" i="14" l="1"/>
  <c r="AB15" i="14" l="1"/>
  <c r="Q16" i="14"/>
  <c r="R16" i="14"/>
  <c r="S16" i="14"/>
  <c r="T16" i="14"/>
  <c r="W16" i="14"/>
  <c r="X16" i="14"/>
  <c r="Y16" i="14"/>
  <c r="Z16" i="14"/>
  <c r="V16" i="14"/>
  <c r="AB14" i="14" l="1"/>
  <c r="AB11" i="14"/>
  <c r="AB12" i="14" l="1"/>
</calcChain>
</file>

<file path=xl/sharedStrings.xml><?xml version="1.0" encoding="utf-8"?>
<sst xmlns="http://schemas.openxmlformats.org/spreadsheetml/2006/main" count="108" uniqueCount="73">
  <si>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</si>
  <si>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</si>
  <si>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</si>
  <si>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</si>
  <si>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</si>
  <si>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</si>
  <si>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</si>
  <si>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</si>
  <si>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</si>
  <si>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</si>
  <si>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</si>
  <si>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</si>
  <si>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</si>
  <si>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</si>
  <si>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</si>
  <si>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</si>
  <si>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</si>
  <si>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</si>
  <si>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</si>
  <si>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</si>
  <si>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</si>
  <si>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</si>
  <si>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</si>
  <si>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</si>
  <si>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</si>
  <si>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</si>
  <si>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</si>
  <si>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</si>
  <si>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</si>
  <si>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</si>
  <si>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</si>
  <si>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</si>
  <si>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</si>
  <si>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</si>
  <si>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</si>
  <si>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</si>
  <si>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</si>
  <si>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</si>
  <si>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</si>
  <si>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</si>
  <si>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</si>
  <si>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</si>
  <si>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</si>
  <si>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</si>
  <si>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</si>
  <si>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DESARROLLO E IMPLEMENTACIÓN DEL PROGRAMA DE REACTIVACIÓN ECONÓMICA BUCARAMANGA PROGRESA EN EL MUNICIPIO DE BUCARAMANGA</t>
  </si>
  <si>
    <t>Ecosistemas empresariales implementados
para la reactivación y desarrollo económico
de la ciudad</t>
  </si>
  <si>
    <t>Sec. Hacienda</t>
  </si>
  <si>
    <t>Saharay Rojas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</si>
  <si>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</si>
  <si>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</si>
  <si>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</si>
  <si>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 xml:space="preserve">2.3.2.02.02.008.4599031.201  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</si>
  <si>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</si>
  <si>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</si>
  <si>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FORTALECIMIENTO A LA GESTION OPERATIVA DE LA OFICINA DE VALORIZACION DEL MUNICIPIO DE BUCARAMANGA</t>
  </si>
  <si>
    <t>Alcanzar el 80% del recaudo por concepto de Contribución de Valorización</t>
  </si>
  <si>
    <t xml:space="preserve">2.3.2.02.02.008.4599031.201 </t>
  </si>
  <si>
    <t>Realizar (3) acciones administrativas desarrolladas para mejorar la eficiencia y productividad en la gestión del recaudo, fiscalización y cobro coactivo municipal.</t>
  </si>
  <si>
    <t>2.3.2.02.02.008.4599031.201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</si>
  <si>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</si>
  <si>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</si>
  <si>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La secretaria y subsecretaria de hacienda con apoyo de la ofina TIC han realizado socialización por medio de la plataforma digital Teams de temas de interés general para los contribuyentes del Municipio.</t>
  </si>
  <si>
    <t>Mantener actualizadas la información para una óptima gestión tributaria.</t>
  </si>
  <si>
    <t>Número de bases de datos (información) actualizadas para una óptima gestión tributaria.</t>
  </si>
  <si>
    <t xml:space="preserve"> PLAN DE ACCIÓN - PLAN DE DESARROLLO MUNICIPAL
SECRETARÍA DE HACIENDA</t>
  </si>
  <si>
    <t>FORTALECIMIENTO DE LA GESTIÓN DEL RECAUDO, FISCALIZACIÓN Y COBRO COACTIVO DEL MUNICIPIO DE BUCARAMANGA</t>
  </si>
  <si>
    <t>2.3.2.02.02.008.4599025.501</t>
  </si>
  <si>
    <t>FORTALECIMIENTO DE LAS COMUNICACIONES Y LOS MECANISMOS PARA LA PROMOCIÓN Y GARANTÍA DE LA TRANSPARENCIA, ACCESO A LA INFORMACIÓN PÚBLICA Y LUCHA CONTRA LA CORRUPCIÓN EN EL MUNICIPIO DE BUCARAMANGA</t>
  </si>
  <si>
    <t>Meta no programada en la vigencia</t>
  </si>
  <si>
    <t xml:space="preserve">2.3.2.02.02.008.4599031.201 
2.3.2.02.02.008.3502019.201 
</t>
  </si>
  <si>
    <t>POR DEFINIR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</si>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</sst>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_-* #,##0_-;\-* #,##0_-;_-* &quot;-&quot;??_-;_-@_-"/>
    <numFmt numFmtId="167" formatCode="&quot;$&quot;\ #,##0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left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left" vertical="center"/>
    </xf>
    <xf numFmtId="0" fontId="7" fillId="2" borderId="6" xfId="0" applyFont="1" applyFill="1" applyBorder="1" applyAlignment="1">
      <alignment horizontal="justify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0" fillId="2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left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165" fontId="0" fillId="0" borderId="0" xfId="0" applyNumberFormat="1" applyFont="1"/>
    <xf numFmtId="0" fontId="0" fillId="0" borderId="2" xfId="0" applyFont="1" applyBorder="1" applyAlignment="1">
      <alignment vertical="center" wrapText="1"/>
    </xf>
    <xf numFmtId="14" fontId="6" fillId="0" borderId="2" xfId="0" applyNumberFormat="1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horizontal="right" vertical="center"/>
    </xf>
    <xf numFmtId="166" fontId="0" fillId="0" borderId="0" xfId="110" applyNumberFormat="1" applyFont="1"/>
    <xf numFmtId="167" fontId="0" fillId="0" borderId="2" xfId="108" applyNumberFormat="1" applyFont="1" applyBorder="1" applyAlignment="1">
      <alignment horizontal="right" vertical="center"/>
    </xf>
    <xf numFmtId="167" fontId="8" fillId="0" borderId="2" xfId="108" applyNumberFormat="1" applyFont="1" applyFill="1" applyBorder="1" applyAlignment="1">
      <alignment horizontal="right" vertical="center" wrapText="1"/>
    </xf>
    <xf numFmtId="167" fontId="0" fillId="0" borderId="2" xfId="0" applyNumberFormat="1" applyFont="1" applyBorder="1" applyAlignment="1">
      <alignment horizontal="right"/>
    </xf>
    <xf numFmtId="167" fontId="6" fillId="0" borderId="2" xfId="108" applyNumberFormat="1" applyFont="1" applyFill="1" applyBorder="1" applyAlignment="1">
      <alignment horizontal="right" vertical="center" wrapText="1"/>
    </xf>
    <xf numFmtId="167" fontId="6" fillId="0" borderId="2" xfId="108" applyNumberFormat="1" applyFont="1" applyBorder="1" applyAlignment="1">
      <alignment horizontal="right" vertical="center"/>
    </xf>
    <xf numFmtId="167" fontId="8" fillId="0" borderId="4" xfId="108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2" fontId="0" fillId="0" borderId="0" xfId="111" applyFont="1"/>
    <xf numFmtId="167" fontId="0" fillId="3" borderId="0" xfId="0" applyNumberFormat="1" applyFont="1" applyFill="1" applyBorder="1" applyAlignment="1">
      <alignment vertical="top"/>
    </xf>
    <xf numFmtId="9" fontId="0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6" fontId="0" fillId="0" borderId="0" xfId="0" applyNumberFormat="1" applyFont="1"/>
    <xf numFmtId="167" fontId="7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9" fontId="7" fillId="2" borderId="4" xfId="107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4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167" fontId="7" fillId="2" borderId="1" xfId="108" applyNumberFormat="1" applyFont="1" applyFill="1" applyBorder="1" applyAlignment="1">
      <alignment horizontal="right" vertical="center" wrapText="1"/>
    </xf>
    <xf numFmtId="167" fontId="7" fillId="2" borderId="4" xfId="108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67" fontId="7" fillId="2" borderId="2" xfId="108" applyNumberFormat="1" applyFont="1" applyFill="1" applyBorder="1" applyAlignment="1">
      <alignment horizontal="right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Moneda [0]" xfId="111" builtinId="7"/>
    <cellStyle name="Normal" xfId="0" builtinId="0"/>
    <cellStyle name="Normal 2" xfId="109" xr:uid="{00000000-0005-0000-0000-00006E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534505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topLeftCell="T1" zoomScale="90" zoomScaleNormal="90" workbookViewId="0">
      <selection activeCell="AC2" sqref="AC2:AE2"/>
    </sheetView>
  </sheetViews>
  <sheetFormatPr baseColWidth="10" defaultColWidth="11.19921875" defaultRowHeight="13.8" x14ac:dyDescent="0.25"/>
  <cols>
    <col min="1" max="1" width="7" style="1" customWidth="1"/>
    <col min="2" max="2" width="30.8984375" style="1" customWidth="1"/>
    <col min="3" max="4" width="21.09765625" style="1" customWidth="1"/>
    <col min="5" max="6" width="43.09765625" style="1" customWidth="1"/>
    <col min="7" max="7" width="17.8984375" style="1" customWidth="1"/>
    <col min="8" max="8" width="47.59765625" style="1" customWidth="1"/>
    <col min="9" max="9" width="38.699218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25.69921875" style="1" customWidth="1"/>
    <col min="16" max="16" width="19" style="1" customWidth="1"/>
    <col min="17" max="18" width="9.5" style="1" customWidth="1"/>
    <col min="19" max="19" width="14.5" style="1" customWidth="1"/>
    <col min="20" max="20" width="9.8984375" style="1" customWidth="1"/>
    <col min="21" max="21" width="16.69921875" style="1" customWidth="1"/>
    <col min="22" max="22" width="16.19921875" style="1" customWidth="1"/>
    <col min="23" max="24" width="10.09765625" style="1" customWidth="1"/>
    <col min="25" max="25" width="15.09765625" style="1" customWidth="1"/>
    <col min="26" max="26" width="10.09765625" style="1" customWidth="1"/>
    <col min="27" max="27" width="16.69921875" style="1" customWidth="1"/>
    <col min="28" max="28" width="13.296875" style="1" customWidth="1"/>
    <col min="29" max="29" width="17.8984375" style="1" customWidth="1"/>
    <col min="30" max="31" width="18" style="1" customWidth="1"/>
    <col min="32" max="32" width="11.19921875" style="1"/>
    <col min="33" max="33" width="12" style="1" bestFit="1" customWidth="1"/>
    <col min="34" max="16384" width="11.19921875" style="1"/>
  </cols>
  <sheetData>
    <row r="1" spans="1:33" x14ac:dyDescent="0.25">
      <c r="A1" s="72"/>
      <c r="B1" s="77" t="s">
        <v>65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67" t="s">
        <v>72</v>
      </c>
      <c r="AD1" s="67"/>
      <c r="AE1" s="67"/>
    </row>
    <row r="2" spans="1:33" x14ac:dyDescent="0.25">
      <c r="A2" s="72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68" t="s">
        <v>37</v>
      </c>
      <c r="AD2" s="68"/>
      <c r="AE2" s="68"/>
    </row>
    <row r="3" spans="1:33" x14ac:dyDescent="0.25">
      <c r="A3" s="7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68" t="s">
        <v>34</v>
      </c>
      <c r="AD3" s="68"/>
      <c r="AE3" s="68"/>
    </row>
    <row r="4" spans="1:33" x14ac:dyDescent="0.25">
      <c r="A4" s="7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68" t="s">
        <v>33</v>
      </c>
      <c r="AD4" s="68"/>
      <c r="AE4" s="68"/>
    </row>
    <row r="5" spans="1:33" x14ac:dyDescent="0.25">
      <c r="A5" s="73" t="s">
        <v>31</v>
      </c>
      <c r="B5" s="73"/>
      <c r="C5" s="73"/>
      <c r="D5" s="75">
        <v>44587</v>
      </c>
      <c r="E5" s="75"/>
      <c r="F5" s="75"/>
      <c r="G5" s="75"/>
      <c r="H5" s="75"/>
      <c r="I5" s="75"/>
      <c r="J5" s="75"/>
      <c r="K5" s="75"/>
      <c r="L5" s="75"/>
      <c r="M5" s="2"/>
      <c r="N5" s="2"/>
      <c r="O5" s="2"/>
      <c r="P5" s="2"/>
      <c r="Q5" s="2"/>
      <c r="R5" s="2"/>
      <c r="S5" s="59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3" x14ac:dyDescent="0.25">
      <c r="A6" s="74" t="s">
        <v>32</v>
      </c>
      <c r="B6" s="74"/>
      <c r="C6" s="74"/>
      <c r="D6" s="76">
        <v>44561</v>
      </c>
      <c r="E6" s="76"/>
      <c r="F6" s="76"/>
      <c r="G6" s="76"/>
      <c r="H6" s="76"/>
      <c r="I6" s="76"/>
      <c r="J6" s="76"/>
      <c r="K6" s="76"/>
      <c r="L6" s="7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3" x14ac:dyDescent="0.25">
      <c r="A7" s="66"/>
      <c r="B7" s="71" t="s">
        <v>10</v>
      </c>
      <c r="C7" s="71"/>
      <c r="D7" s="71"/>
      <c r="E7" s="71"/>
      <c r="F7" s="71"/>
      <c r="G7" s="71" t="s">
        <v>11</v>
      </c>
      <c r="H7" s="71"/>
      <c r="I7" s="71"/>
      <c r="J7" s="71"/>
      <c r="K7" s="71"/>
      <c r="L7" s="71" t="s">
        <v>26</v>
      </c>
      <c r="M7" s="71"/>
      <c r="N7" s="71"/>
      <c r="O7" s="71" t="s">
        <v>24</v>
      </c>
      <c r="P7" s="71"/>
      <c r="Q7" s="71"/>
      <c r="R7" s="71"/>
      <c r="S7" s="71"/>
      <c r="T7" s="71"/>
      <c r="U7" s="71"/>
      <c r="V7" s="71" t="s">
        <v>18</v>
      </c>
      <c r="W7" s="71"/>
      <c r="X7" s="71"/>
      <c r="Y7" s="71"/>
      <c r="Z7" s="71"/>
      <c r="AA7" s="71"/>
      <c r="AB7" s="69" t="s">
        <v>19</v>
      </c>
      <c r="AC7" s="69" t="s">
        <v>27</v>
      </c>
      <c r="AD7" s="69" t="s">
        <v>25</v>
      </c>
      <c r="AE7" s="69"/>
    </row>
    <row r="8" spans="1:33" ht="50.4" customHeight="1" x14ac:dyDescent="0.25">
      <c r="A8" s="6" t="s">
        <v>30</v>
      </c>
      <c r="B8" s="15" t="s">
        <v>1</v>
      </c>
      <c r="C8" s="6" t="s">
        <v>6</v>
      </c>
      <c r="D8" s="6" t="s">
        <v>2</v>
      </c>
      <c r="E8" s="6" t="s">
        <v>7</v>
      </c>
      <c r="F8" s="15" t="s">
        <v>20</v>
      </c>
      <c r="G8" s="15" t="s">
        <v>15</v>
      </c>
      <c r="H8" s="15" t="s">
        <v>3</v>
      </c>
      <c r="I8" s="15" t="s">
        <v>16</v>
      </c>
      <c r="J8" s="15" t="s">
        <v>22</v>
      </c>
      <c r="K8" s="15" t="s">
        <v>23</v>
      </c>
      <c r="L8" s="15" t="s">
        <v>4</v>
      </c>
      <c r="M8" s="15" t="s">
        <v>5</v>
      </c>
      <c r="N8" s="15" t="s">
        <v>0</v>
      </c>
      <c r="O8" s="6" t="s">
        <v>9</v>
      </c>
      <c r="P8" s="15" t="s">
        <v>36</v>
      </c>
      <c r="Q8" s="15" t="s">
        <v>8</v>
      </c>
      <c r="R8" s="15" t="s">
        <v>28</v>
      </c>
      <c r="S8" s="15" t="s">
        <v>35</v>
      </c>
      <c r="T8" s="15" t="s">
        <v>12</v>
      </c>
      <c r="U8" s="15" t="s">
        <v>21</v>
      </c>
      <c r="V8" s="15" t="s">
        <v>36</v>
      </c>
      <c r="W8" s="15" t="s">
        <v>8</v>
      </c>
      <c r="X8" s="15" t="s">
        <v>28</v>
      </c>
      <c r="Y8" s="15" t="s">
        <v>35</v>
      </c>
      <c r="Z8" s="15" t="s">
        <v>12</v>
      </c>
      <c r="AA8" s="15" t="s">
        <v>29</v>
      </c>
      <c r="AB8" s="70"/>
      <c r="AC8" s="70"/>
      <c r="AD8" s="15" t="s">
        <v>13</v>
      </c>
      <c r="AE8" s="15" t="s">
        <v>14</v>
      </c>
    </row>
    <row r="9" spans="1:33" ht="69" x14ac:dyDescent="0.25">
      <c r="A9" s="16">
        <v>181</v>
      </c>
      <c r="B9" s="18" t="s">
        <v>40</v>
      </c>
      <c r="C9" s="18" t="s">
        <v>41</v>
      </c>
      <c r="D9" s="18" t="s">
        <v>42</v>
      </c>
      <c r="E9" s="19" t="s">
        <v>43</v>
      </c>
      <c r="F9" s="20" t="s">
        <v>44</v>
      </c>
      <c r="G9" s="46">
        <v>20200680010179</v>
      </c>
      <c r="H9" s="21" t="s">
        <v>45</v>
      </c>
      <c r="I9" s="22" t="s">
        <v>46</v>
      </c>
      <c r="J9" s="23">
        <v>44267</v>
      </c>
      <c r="K9" s="23">
        <v>44561</v>
      </c>
      <c r="L9" s="81">
        <v>1</v>
      </c>
      <c r="M9" s="79">
        <v>0.2</v>
      </c>
      <c r="N9" s="95">
        <f>IFERROR(IF(M9/L9&gt;100%,100%,M9/L9),"-")</f>
        <v>0.2</v>
      </c>
      <c r="O9" s="24" t="s">
        <v>70</v>
      </c>
      <c r="P9" s="49">
        <v>1998272667</v>
      </c>
      <c r="Q9" s="50"/>
      <c r="R9" s="50"/>
      <c r="S9" s="50"/>
      <c r="T9" s="51"/>
      <c r="U9" s="83">
        <f>SUM(P9:T10)</f>
        <v>7574870727</v>
      </c>
      <c r="V9" s="52">
        <f>1968272667+3616096</f>
        <v>1971888763</v>
      </c>
      <c r="W9" s="50"/>
      <c r="X9" s="50"/>
      <c r="Y9" s="50"/>
      <c r="Z9" s="51"/>
      <c r="AA9" s="83">
        <f>SUM(V9:Z10)</f>
        <v>1971888763</v>
      </c>
      <c r="AB9" s="87">
        <f>IFERROR(AA9/U9,"-")</f>
        <v>0.26031979080136186</v>
      </c>
      <c r="AC9" s="89"/>
      <c r="AD9" s="85" t="s">
        <v>47</v>
      </c>
      <c r="AE9" s="85" t="s">
        <v>48</v>
      </c>
      <c r="AG9" s="58"/>
    </row>
    <row r="10" spans="1:33" ht="69" x14ac:dyDescent="0.25">
      <c r="A10" s="61">
        <v>181</v>
      </c>
      <c r="B10" s="18" t="s">
        <v>40</v>
      </c>
      <c r="C10" s="18" t="s">
        <v>41</v>
      </c>
      <c r="D10" s="18" t="s">
        <v>42</v>
      </c>
      <c r="E10" s="19" t="s">
        <v>43</v>
      </c>
      <c r="F10" s="20" t="s">
        <v>44</v>
      </c>
      <c r="G10" s="46"/>
      <c r="H10" s="29" t="s">
        <v>71</v>
      </c>
      <c r="I10" s="22"/>
      <c r="J10" s="23"/>
      <c r="K10" s="23"/>
      <c r="L10" s="82"/>
      <c r="M10" s="80"/>
      <c r="N10" s="96"/>
      <c r="O10" s="24" t="s">
        <v>70</v>
      </c>
      <c r="P10" s="49">
        <f>2726394000+2850204060</f>
        <v>5576598060</v>
      </c>
      <c r="Q10" s="50"/>
      <c r="R10" s="50"/>
      <c r="S10" s="50"/>
      <c r="T10" s="51"/>
      <c r="U10" s="84"/>
      <c r="V10" s="52"/>
      <c r="W10" s="50"/>
      <c r="X10" s="50"/>
      <c r="Y10" s="50"/>
      <c r="Z10" s="51"/>
      <c r="AA10" s="84"/>
      <c r="AB10" s="88"/>
      <c r="AC10" s="90"/>
      <c r="AD10" s="86"/>
      <c r="AE10" s="86"/>
      <c r="AG10" s="58"/>
    </row>
    <row r="11" spans="1:33" ht="55.2" x14ac:dyDescent="0.25">
      <c r="A11" s="16">
        <v>303</v>
      </c>
      <c r="B11" s="27" t="s">
        <v>38</v>
      </c>
      <c r="C11" s="27" t="s">
        <v>39</v>
      </c>
      <c r="D11" s="27" t="s">
        <v>49</v>
      </c>
      <c r="E11" s="28" t="s">
        <v>50</v>
      </c>
      <c r="F11" s="29" t="s">
        <v>51</v>
      </c>
      <c r="G11" s="46">
        <v>20210680010001</v>
      </c>
      <c r="H11" s="21" t="s">
        <v>66</v>
      </c>
      <c r="I11" s="42" t="s">
        <v>58</v>
      </c>
      <c r="J11" s="23">
        <v>44384</v>
      </c>
      <c r="K11" s="23">
        <v>44561</v>
      </c>
      <c r="L11" s="30">
        <v>0.2</v>
      </c>
      <c r="M11" s="31">
        <v>0.16</v>
      </c>
      <c r="N11" s="60">
        <f>IFERROR(IF(M11/L11&gt;100%,100%,M11/L11),"-")</f>
        <v>0.79999999999999993</v>
      </c>
      <c r="O11" s="33" t="s">
        <v>52</v>
      </c>
      <c r="P11" s="52">
        <v>39916667</v>
      </c>
      <c r="Q11" s="50"/>
      <c r="R11" s="50"/>
      <c r="S11" s="50"/>
      <c r="T11" s="51"/>
      <c r="U11" s="63">
        <f>SUM(P11:T11)</f>
        <v>39916667</v>
      </c>
      <c r="V11" s="52">
        <v>39916667</v>
      </c>
      <c r="W11" s="50"/>
      <c r="X11" s="50"/>
      <c r="Y11" s="50"/>
      <c r="Z11" s="51"/>
      <c r="AA11" s="63">
        <f>SUM(V11:Z11)</f>
        <v>39916667</v>
      </c>
      <c r="AB11" s="64">
        <f>IFERROR(AA11/U11,"-")</f>
        <v>1</v>
      </c>
      <c r="AC11" s="25"/>
      <c r="AD11" s="26" t="s">
        <v>47</v>
      </c>
      <c r="AE11" s="26" t="s">
        <v>48</v>
      </c>
    </row>
    <row r="12" spans="1:33" ht="73.2" customHeight="1" x14ac:dyDescent="0.25">
      <c r="A12" s="16">
        <v>304</v>
      </c>
      <c r="B12" s="55" t="s">
        <v>38</v>
      </c>
      <c r="C12" s="55" t="s">
        <v>39</v>
      </c>
      <c r="D12" s="42" t="s">
        <v>49</v>
      </c>
      <c r="E12" s="56" t="s">
        <v>53</v>
      </c>
      <c r="F12" s="57" t="s">
        <v>54</v>
      </c>
      <c r="G12" s="46">
        <v>20200680010134</v>
      </c>
      <c r="H12" s="21" t="s">
        <v>55</v>
      </c>
      <c r="I12" s="27" t="s">
        <v>56</v>
      </c>
      <c r="J12" s="34">
        <v>44212</v>
      </c>
      <c r="K12" s="23">
        <v>44561</v>
      </c>
      <c r="L12" s="91">
        <v>1</v>
      </c>
      <c r="M12" s="92">
        <v>1</v>
      </c>
      <c r="N12" s="93">
        <f>IFERROR(IF(M12/L12&gt;100%,100%,M12/L12),"-")</f>
        <v>1</v>
      </c>
      <c r="O12" s="35" t="s">
        <v>57</v>
      </c>
      <c r="P12" s="49">
        <v>353652618</v>
      </c>
      <c r="Q12" s="50"/>
      <c r="R12" s="50"/>
      <c r="S12" s="50"/>
      <c r="T12" s="51"/>
      <c r="U12" s="94">
        <f>SUM(P12:T13)</f>
        <v>1766572619</v>
      </c>
      <c r="V12" s="52">
        <v>353652618</v>
      </c>
      <c r="W12" s="50"/>
      <c r="X12" s="50"/>
      <c r="Y12" s="50"/>
      <c r="Z12" s="51"/>
      <c r="AA12" s="83">
        <f>SUM(V12:Z13)</f>
        <v>1766572619</v>
      </c>
      <c r="AB12" s="87">
        <f>IFERROR(AA12/U12,"-")</f>
        <v>1</v>
      </c>
      <c r="AC12" s="89"/>
      <c r="AD12" s="85" t="s">
        <v>47</v>
      </c>
      <c r="AE12" s="85" t="s">
        <v>48</v>
      </c>
    </row>
    <row r="13" spans="1:33" ht="73.2" customHeight="1" x14ac:dyDescent="0.25">
      <c r="A13" s="16">
        <v>304</v>
      </c>
      <c r="B13" s="55" t="s">
        <v>38</v>
      </c>
      <c r="C13" s="55" t="s">
        <v>39</v>
      </c>
      <c r="D13" s="42" t="s">
        <v>49</v>
      </c>
      <c r="E13" s="56" t="s">
        <v>53</v>
      </c>
      <c r="F13" s="57" t="s">
        <v>54</v>
      </c>
      <c r="G13" s="46">
        <v>20210680010001</v>
      </c>
      <c r="H13" s="21" t="s">
        <v>66</v>
      </c>
      <c r="I13" s="27" t="s">
        <v>58</v>
      </c>
      <c r="J13" s="34">
        <v>44214</v>
      </c>
      <c r="K13" s="23">
        <v>44561</v>
      </c>
      <c r="L13" s="91"/>
      <c r="M13" s="92"/>
      <c r="N13" s="93"/>
      <c r="O13" s="35" t="s">
        <v>59</v>
      </c>
      <c r="P13" s="49">
        <v>1412920001</v>
      </c>
      <c r="Q13" s="50"/>
      <c r="R13" s="54"/>
      <c r="S13" s="50"/>
      <c r="T13" s="51"/>
      <c r="U13" s="94"/>
      <c r="V13" s="49">
        <v>1412920001</v>
      </c>
      <c r="W13" s="50"/>
      <c r="X13" s="50"/>
      <c r="Y13" s="50"/>
      <c r="Z13" s="51"/>
      <c r="AA13" s="84"/>
      <c r="AB13" s="88"/>
      <c r="AC13" s="90"/>
      <c r="AD13" s="86"/>
      <c r="AE13" s="86"/>
    </row>
    <row r="14" spans="1:33" ht="116.4" customHeight="1" x14ac:dyDescent="0.25">
      <c r="A14" s="16">
        <v>305</v>
      </c>
      <c r="B14" s="27" t="s">
        <v>38</v>
      </c>
      <c r="C14" s="27" t="s">
        <v>39</v>
      </c>
      <c r="D14" s="27" t="s">
        <v>49</v>
      </c>
      <c r="E14" s="36" t="s">
        <v>60</v>
      </c>
      <c r="F14" s="29" t="s">
        <v>61</v>
      </c>
      <c r="G14" s="46">
        <v>20210680010190</v>
      </c>
      <c r="H14" s="21" t="s">
        <v>68</v>
      </c>
      <c r="I14" s="29" t="s">
        <v>62</v>
      </c>
      <c r="J14" s="43">
        <v>44497</v>
      </c>
      <c r="K14" s="23">
        <v>44562</v>
      </c>
      <c r="L14" s="44">
        <v>1</v>
      </c>
      <c r="M14" s="38">
        <v>2</v>
      </c>
      <c r="N14" s="45">
        <f>IFERROR(IF(M14/L14&gt;100%,100%,M14/L14),"-")</f>
        <v>1</v>
      </c>
      <c r="O14" s="39" t="s">
        <v>67</v>
      </c>
      <c r="P14" s="52">
        <v>15000000</v>
      </c>
      <c r="Q14" s="50"/>
      <c r="R14" s="50"/>
      <c r="S14" s="50"/>
      <c r="T14" s="51"/>
      <c r="U14" s="63">
        <f>SUM(P14:T14)</f>
        <v>15000000</v>
      </c>
      <c r="V14" s="52">
        <v>15000000</v>
      </c>
      <c r="W14" s="50"/>
      <c r="X14" s="50"/>
      <c r="Y14" s="50"/>
      <c r="Z14" s="51"/>
      <c r="AA14" s="63">
        <f>SUM(V14:Z14)</f>
        <v>15000000</v>
      </c>
      <c r="AB14" s="64">
        <f>IFERROR(AA14/U14,"-")</f>
        <v>1</v>
      </c>
      <c r="AC14" s="25"/>
      <c r="AD14" s="26" t="s">
        <v>47</v>
      </c>
      <c r="AE14" s="26" t="s">
        <v>48</v>
      </c>
    </row>
    <row r="15" spans="1:33" ht="55.2" x14ac:dyDescent="0.25">
      <c r="A15" s="16">
        <v>306</v>
      </c>
      <c r="B15" s="27" t="s">
        <v>38</v>
      </c>
      <c r="C15" s="27" t="s">
        <v>39</v>
      </c>
      <c r="D15" s="27" t="s">
        <v>49</v>
      </c>
      <c r="E15" s="36" t="s">
        <v>63</v>
      </c>
      <c r="F15" s="29" t="s">
        <v>64</v>
      </c>
      <c r="G15" s="47"/>
      <c r="H15" s="17" t="s">
        <v>69</v>
      </c>
      <c r="I15" s="22"/>
      <c r="J15" s="40"/>
      <c r="K15" s="23"/>
      <c r="L15" s="37">
        <v>0</v>
      </c>
      <c r="M15" s="31"/>
      <c r="N15" s="32" t="str">
        <f>IFERROR(IF(M15/L15&gt;100%,100%,M15/L15),"-")</f>
        <v>-</v>
      </c>
      <c r="O15" s="33"/>
      <c r="P15" s="53"/>
      <c r="Q15" s="50"/>
      <c r="R15" s="50"/>
      <c r="S15" s="50"/>
      <c r="T15" s="51"/>
      <c r="U15" s="63">
        <f>SUM(P15:T15)</f>
        <v>0</v>
      </c>
      <c r="V15" s="52"/>
      <c r="W15" s="50"/>
      <c r="X15" s="50"/>
      <c r="Y15" s="50"/>
      <c r="Z15" s="51"/>
      <c r="AA15" s="63">
        <f>SUM(V15:Z15)</f>
        <v>0</v>
      </c>
      <c r="AB15" s="64" t="str">
        <f>IFERROR(AA15/U15,"-")</f>
        <v>-</v>
      </c>
      <c r="AC15" s="25"/>
      <c r="AD15" s="26" t="s">
        <v>47</v>
      </c>
      <c r="AE15" s="26" t="s">
        <v>48</v>
      </c>
    </row>
    <row r="16" spans="1:33" ht="18.600000000000001" customHeight="1" x14ac:dyDescent="0.25">
      <c r="A16" s="7">
        <f>SUM(--(FREQUENCY(A9:A15,A9:A15)&gt;0))</f>
        <v>5</v>
      </c>
      <c r="B16" s="8"/>
      <c r="C16" s="9"/>
      <c r="D16" s="9"/>
      <c r="E16" s="9"/>
      <c r="F16" s="9"/>
      <c r="G16" s="9"/>
      <c r="H16" s="9"/>
      <c r="I16" s="9"/>
      <c r="J16" s="9"/>
      <c r="K16" s="10"/>
      <c r="L16" s="10"/>
      <c r="M16" s="11" t="s">
        <v>17</v>
      </c>
      <c r="N16" s="10">
        <f>IFERROR(AVERAGE(N9:N15),"-")</f>
        <v>0.75</v>
      </c>
      <c r="O16" s="12"/>
      <c r="P16" s="13">
        <f>SUM(P9:P15)</f>
        <v>9396360013</v>
      </c>
      <c r="Q16" s="13">
        <f t="shared" ref="Q16:Z16" si="0">SUM(Q9:Q15)</f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4">
        <f>SUM(U9:U15)</f>
        <v>9396360013</v>
      </c>
      <c r="V16" s="13">
        <f>SUM(V9:V15)</f>
        <v>3793378049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4">
        <f>SUM(AA9:AA15)</f>
        <v>3793378049</v>
      </c>
      <c r="AB16" s="65">
        <f>IFERROR(AA16/U16,"-")</f>
        <v>0.4037071848834875</v>
      </c>
      <c r="AC16" s="14">
        <f>SUM(AC9:AC15)</f>
        <v>0</v>
      </c>
      <c r="AD16" s="12"/>
      <c r="AE16" s="12"/>
    </row>
    <row r="18" spans="16:23" x14ac:dyDescent="0.25">
      <c r="P18" s="48"/>
      <c r="V18" s="48"/>
    </row>
    <row r="19" spans="16:23" x14ac:dyDescent="0.25">
      <c r="P19" s="48"/>
      <c r="V19" s="48"/>
    </row>
    <row r="20" spans="16:23" x14ac:dyDescent="0.25">
      <c r="P20" s="48"/>
      <c r="V20" s="41"/>
    </row>
    <row r="21" spans="16:23" x14ac:dyDescent="0.25">
      <c r="P21" s="48"/>
      <c r="V21" s="41"/>
      <c r="W21" s="62"/>
    </row>
    <row r="22" spans="16:23" x14ac:dyDescent="0.25">
      <c r="P22" s="48"/>
      <c r="V22" s="62"/>
    </row>
    <row r="23" spans="16:23" x14ac:dyDescent="0.25">
      <c r="P23" s="48"/>
      <c r="V23" s="41"/>
    </row>
    <row r="24" spans="16:23" x14ac:dyDescent="0.25">
      <c r="P24" s="48"/>
      <c r="V24" s="62"/>
    </row>
    <row r="25" spans="16:23" x14ac:dyDescent="0.25">
      <c r="P25" s="48"/>
      <c r="V25" s="62"/>
    </row>
    <row r="26" spans="16:23" x14ac:dyDescent="0.25">
      <c r="P26" s="48"/>
    </row>
    <row r="27" spans="16:23" x14ac:dyDescent="0.25">
      <c r="P27" s="48"/>
    </row>
    <row r="28" spans="16:23" x14ac:dyDescent="0.25">
      <c r="P28" s="48"/>
    </row>
  </sheetData>
  <mergeCells count="36">
    <mergeCell ref="AE9:AE10"/>
    <mergeCell ref="N9:N10"/>
    <mergeCell ref="M9:M10"/>
    <mergeCell ref="L9:L10"/>
    <mergeCell ref="U9:U10"/>
    <mergeCell ref="AA9:AA10"/>
    <mergeCell ref="AE12:AE13"/>
    <mergeCell ref="AA12:AA13"/>
    <mergeCell ref="AB12:AB13"/>
    <mergeCell ref="AC12:AC13"/>
    <mergeCell ref="AD12:AD13"/>
    <mergeCell ref="L12:L13"/>
    <mergeCell ref="M12:M13"/>
    <mergeCell ref="N12:N13"/>
    <mergeCell ref="U12:U13"/>
    <mergeCell ref="AB9:AB10"/>
    <mergeCell ref="AC9:AC10"/>
    <mergeCell ref="AD9:AD10"/>
    <mergeCell ref="A1:A4"/>
    <mergeCell ref="A5:C5"/>
    <mergeCell ref="A6:C6"/>
    <mergeCell ref="D5:L5"/>
    <mergeCell ref="D6:L6"/>
    <mergeCell ref="B1:AB4"/>
    <mergeCell ref="L7:N7"/>
    <mergeCell ref="O7:U7"/>
    <mergeCell ref="V7:AA7"/>
    <mergeCell ref="AB7:AB8"/>
    <mergeCell ref="B7:F7"/>
    <mergeCell ref="G7:K7"/>
    <mergeCell ref="AC1:AE1"/>
    <mergeCell ref="AC2:AE2"/>
    <mergeCell ref="AC3:AE3"/>
    <mergeCell ref="AC4:AE4"/>
    <mergeCell ref="AC7:AC8"/>
    <mergeCell ref="AD7:AE7"/>
  </mergeCells>
  <conditionalFormatting sqref="N9 N11:N15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2022-02-02T16:32:45Z</dcterms:modified>
</cp:coreProperties>
</file>