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1\1 - Planeación\1 - Seguimiento PDM\1 - Seguimiento 2021\1 - Plan de Acción\11 - Noviembre\Publicados\"/>
    </mc:Choice>
  </mc:AlternateContent>
  <xr:revisionPtr revIDLastSave="0" documentId="13_ncr:1_{F23A59FD-323F-42C7-B9ED-F46C37A46E95}" xr6:coauthVersionLast="47" xr6:coauthVersionMax="47" xr10:uidLastSave="{00000000-0000-0000-0000-000000000000}"/>
  <bookViews>
    <workbookView xWindow="-25308" yWindow="288" windowWidth="25416" windowHeight="15252" xr2:uid="{00000000-000D-0000-FFFF-FFFF00000000}"/>
  </bookViews>
  <sheets>
    <sheet name="Plan de Acción" sheetId="14" r:id="rId1"/>
  </sheets>
  <definedNames>
    <definedName name="_xlnm._FilterDatabase" localSheetId="0" hidden="1">'Plan de Acción'!$A$8:$AA$16</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B16" i="14" l="1"/>
  <c r="AB15" i="14"/>
  <c r="AB14" i="14"/>
  <c r="AB13" i="14"/>
  <c r="AB12" i="14"/>
  <c r="AB11" i="14"/>
  <c r="AB10" i="14"/>
  <c r="AB9" i="14"/>
  <c r="AA16" i="14"/>
  <c r="AA15" i="14"/>
  <c r="AA14" i="14"/>
  <c r="AA13" i="14"/>
  <c r="AA12" i="14"/>
  <c r="AA11" i="14"/>
  <c r="AA10" i="14"/>
  <c r="AA9" i="14"/>
  <c r="U16" i="14"/>
  <c r="U15" i="14"/>
  <c r="U14" i="14"/>
  <c r="U13" i="14"/>
  <c r="U12" i="14"/>
  <c r="U11" i="14"/>
  <c r="U10" i="14"/>
  <c r="U9" i="14"/>
  <c r="N16" i="14"/>
  <c r="N15" i="14"/>
  <c r="N14" i="14"/>
  <c r="N13" i="14"/>
  <c r="N12" i="14"/>
  <c r="N11" i="14"/>
  <c r="N10" i="14"/>
  <c r="N9" i="14"/>
  <c r="P16" i="14"/>
  <c r="W16" i="14"/>
  <c r="M9" i="14"/>
  <c r="P12" i="14"/>
  <c r="V16" i="14"/>
  <c r="Q16" i="14"/>
  <c r="R16" i="14"/>
  <c r="S16" i="14"/>
  <c r="T16" i="14"/>
  <c r="X16" i="14"/>
  <c r="Y16" i="14"/>
  <c r="Z16" i="14"/>
  <c r="AC16" i="14"/>
  <c r="A16" i="14"/>
</calcChain>
</file>

<file path=xl/sharedStrings.xml><?xml version="1.0" encoding="utf-8"?>
<sst xmlns="http://schemas.openxmlformats.org/spreadsheetml/2006/main" count="113" uniqueCount="81">
  <si>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</si>
  <si>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</si>
  <si>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</si>
  <si>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</si>
  <si>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</si>
  <si>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</si>
  <si>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</si>
  <si>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</si>
  <si>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</si>
  <si>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</si>
  <si>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</si>
  <si>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</si>
  <si>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</si>
  <si>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</si>
  <si>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</si>
  <si>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</si>
  <si>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</si>
  <si>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</si>
  <si>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</si>
  <si>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</si>
  <si>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</si>
  <si>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</si>
  <si>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</si>
  <si>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</si>
  <si>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</si>
  <si>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</si>
  <si>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</si>
  <si>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</si>
  <si>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</si>
  <si>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</si>
  <si>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</si>
  <si>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</si>
  <si>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</si>
  <si>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</si>
  <si>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</si>
  <si>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</si>
  <si>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</si>
  <si>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</si>
  <si>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</si>
  <si>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</si>
  <si>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</si>
  <si>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</si>
  <si>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</si>
  <si>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2.3.2.02.02.009.4599030.201</t>
  </si>
  <si>
    <t>Sec. Administrativa</t>
  </si>
  <si>
    <t>Formular e implementar 1 Plan de Modernización de la entidad.</t>
  </si>
  <si>
    <t>Número de Planes de Modernización de la entidad formulados e implementados.</t>
  </si>
  <si>
    <t>MODERNIZACION INSTITUCIONAL DE LA ALCALDÍA DE BUCARAMANGA</t>
  </si>
  <si>
    <t>2.3.2.02.02.008.0599071.201</t>
  </si>
  <si>
    <t>Formular e implementar el Programa de Gestión Documental - PGD y el Plan Institucional de Archivos - PINAR.</t>
  </si>
  <si>
    <t>Número de Programas de Gestión Documental y Planes Institucionales de Archivos formulados e implementados.</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</si>
  <si>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</si>
  <si>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</si>
  <si>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</si>
  <si>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</si>
  <si>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Formular e implementar 1 estrategia de energías renovables para la Administración Central Municipal.</t>
  </si>
  <si>
    <t>Número de estrategias de energías renovables formuladas e implementadas para la Administración Central Municipal.</t>
  </si>
  <si>
    <t>2.3.2.02.01.001. 3201003.201</t>
  </si>
  <si>
    <t>Repotenciar en un 10% los espacios de trabajo según necesidades de la administración central municipal  en las fases 1 y 2.</t>
  </si>
  <si>
    <t>Porcentaje de avance en la repotenciación de los espacios de trabajo según necesidades de la administración central municipal  en las fases 1 y 2.</t>
  </si>
  <si>
    <t>Administración En Todo Momento Y Lugar</t>
  </si>
  <si>
    <t>Formular e implementar 1 estrategia de mejora del servicio al ciudadano.</t>
  </si>
  <si>
    <t>Número de estrategias de mejora del servicio al ciudadano formuladas e implementadas.</t>
  </si>
  <si>
    <t xml:space="preserve">En el presente proyecto se realizarán actividades para dar cumplimiento institucional al plan institucional de capacitación, bienestar social e incentivos para los servidores públicos de la Alcaldía de Bucaramanga, las actividades que se van a realizar son:
1. Realizar jornadas de capacitación y formación para la apropiación del conocimientos y competencias en los servidores públicos 
2. Desarrollar acciones para la promoción y prevención en salud de los servidores públicos 
3. Desarrollar acciones de recreación, incentivos y prevención del riesgo psicosocial para los servidores públicos. </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</si>
  <si>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1-Fase previa: acuerdo inicial de diseño 
2-Fase de diagnóstico 
3-Fase de diseño 
4-Fase de implementación</t>
  </si>
  <si>
    <t xml:space="preserve"> PLAN DE ACCIÓN - PLAN DE DESARROLLO MUNICIPAL
SECRETARÍA ADMINISTRATIVA</t>
  </si>
  <si>
    <t xml:space="preserve">Actividades que permiten dotar de tecnología de vanguardia las instalaciones eléctricas del CAM,  así como, evitar las penalizaciones económicas por el uso inadecuado de la red eléctrica, por ello se pretende actualizar la tecnología presente en los sistemas de medida de las subestaciones eléctricas del CAM y realizar los cambios necesarios para dar cumplimiento a la norma CREG 038 del 2014 en las subestaciones eléctricas, de esta manera se podrá tener acceso la información del consumo de energía eléctrica, debido a que con estos cambios, el CAM y contara con un software especializado el cual contendrá la información con respecto al consumo de energía eléctrica. </t>
  </si>
  <si>
    <t>2.3.2.02.02.008.4599029.201</t>
  </si>
  <si>
    <t>Este proyecto busca implementar acciones contenidas en la estrategia de mejora en la atención servicio a la ciudadanía, elaborada por el procesos de Gestión de servicio al ciudadano  con el objetivo de prestar un servicio de calidad, en el momento preciso y teniendo en cuenta las características y necesidades particulares de los ciudadanos.
Las actividades son:
•	Disponer de equipos tecnológicos, mobiliario y señalización para la atención de ciudadanos.
•	Fortalecer el equipo de trabajo para brindar una atención eficiente accesible e incluyente en  mejora  lde la atención prestada a los ciudadanos</t>
  </si>
  <si>
    <t>Ejecutar estrategias para la implementación efectiva de los planes y proyectos contenidos en el Programa de Gestión Documental-PGD y el Plan Institucional de Archivos-PINAR
Para cumplir con el objetivo de este proyecto se requiere la adquisición de equipos de computo, escaneo y fotocopiado idóneos para el desarrollo de las actividades de consulta, búsqueda y respuesta a requerimientos de acceso a la información, dentro del plan institucional de archivos y el programa de gestión documental, la secretaría administrativa de la alcaldía de Bucaramanga y el área de gestión documental a su cargo buscarán brindar servicios oportunos para los diversos participantes, generando así un tratamiento idóneo a la documentación en todo su ciclo vital, tanto en archivos de gestión por dependencia, archivo central y archivo histórico, así como un resguardo a la misma en dentro de estas diversas instancias.</t>
  </si>
  <si>
    <t>El Aprovechamiento de  Espacios Locativos en el CAM que permitan generar bienestar en los funcionarios de la Alcaldía de Bucaramanga, a través de la adecuación de un espacio para realizar pausas activas, espacios de descanso e ingesta de alimentos aumenta la productividad de la organización a partir de una mejora en el clima laboral.
Las actividades que incluyen obras preliminares, mantenimiento cubiertas y canales, obras de cielos rasos,instalación de red hidráulica agua fría y red sanitaria y ventilación, instalar aparatos hidrosanitarios, mesones, realizar acabados de pisos entre otra actividades de la obra que se encuentra soportada en los documentos adjuntos y por ultimo se requiere instalar el equipamiento de mobiliario.</t>
  </si>
  <si>
    <t xml:space="preserve">2.3.2.02.02.005. 4599011.201
2.3.2.02.02.005. 4599011.501
</t>
  </si>
  <si>
    <t>2.3.2.02.01.004. 4599017.201</t>
  </si>
  <si>
    <t>Uriel Andrey Carreño Molina</t>
  </si>
  <si>
    <t>MEJORAMIENTO DE LA PRESTACIÓN DEL SERVICIO AL CIUDADANO EN LAS DEPENDECIAS DE LA ALCALDÍA DE BUCARAMANGA</t>
  </si>
  <si>
    <t>Meta no programada para la vigencia</t>
  </si>
  <si>
    <t>IMPLEMENTACIÓN DE ACCIONES PARA EL CUMPLIMIENTO DEL PLAN INSTITUCIONAL DE ARCHIVOS Y EL PROGRAMA DE GESTIÓN DOCUMENTAL EN LA ALCALDÍA DE BUCARAMANGA</t>
  </si>
  <si>
    <t>APROVECHAMIENTO DE ESPACIOS LOCATIVOS EN EL CAM QUE FOMENTEN EL BIENESTAR EN LOS FUNCIONARIOS EN LA ALCALDÍA DE BUCARAMANGA</t>
  </si>
  <si>
    <t>ACTUALIZACIÓN DE LOS SISTEMAS DE MEDIDA PARA LA REGULACIÓN Y CONTROL DEL CONSUMO DE ENERGÍA EN LOS CENTROS ADMINISTRATIVOS FASE 1 Y 2 DEL MUNICIPIO DE BUCARAMANGA</t>
  </si>
  <si>
    <t>FORTALECIMIENTO DEL PLAN INSTITUCIONAL DE BIENESTAR LABORAL INCENTIVOS Y CAPACITACIÓN PARA LOS SERVIDORES PÚBLICOS DEL MUNICIPIO DE BUCARAMANGA</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</si>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</sst>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indexed="64"/>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66">
    <xf numFmtId="0" fontId="0" fillId="0" borderId="0" xfId="0"/>
    <xf numFmtId="0" fontId="7" fillId="2" borderId="1" xfId="0" applyFont="1" applyFill="1" applyBorder="1" applyAlignment="1">
      <alignment horizontal="center" vertical="center"/>
    </xf>
    <xf numFmtId="164" fontId="7" fillId="0" borderId="2" xfId="0" applyNumberFormat="1" applyFont="1" applyBorder="1" applyAlignment="1">
      <alignment vertical="center" wrapText="1"/>
    </xf>
    <xf numFmtId="0" fontId="7" fillId="2" borderId="5" xfId="0" applyFont="1" applyFill="1" applyBorder="1" applyAlignment="1">
      <alignment horizontal="center" vertical="center"/>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0" borderId="6" xfId="0" applyFont="1" applyBorder="1" applyAlignment="1">
      <alignment horizontal="justify" vertical="center"/>
    </xf>
    <xf numFmtId="0" fontId="3" fillId="0" borderId="0" xfId="0" applyFont="1"/>
    <xf numFmtId="0" fontId="3" fillId="3" borderId="0" xfId="0" applyFont="1" applyFill="1" applyBorder="1" applyAlignment="1">
      <alignment vertical="top"/>
    </xf>
    <xf numFmtId="0" fontId="3" fillId="3" borderId="3" xfId="0" applyFont="1" applyFill="1" applyBorder="1" applyAlignment="1">
      <alignment vertical="top"/>
    </xf>
    <xf numFmtId="0" fontId="3" fillId="3" borderId="0" xfId="0" applyFont="1" applyFill="1" applyBorder="1"/>
    <xf numFmtId="0" fontId="3" fillId="3" borderId="3" xfId="0" applyFont="1" applyFill="1" applyBorder="1"/>
    <xf numFmtId="0" fontId="3" fillId="0" borderId="2" xfId="0" applyFont="1" applyBorder="1" applyAlignment="1">
      <alignment vertical="center"/>
    </xf>
    <xf numFmtId="0" fontId="3" fillId="0" borderId="2" xfId="0" applyFont="1" applyBorder="1" applyAlignment="1">
      <alignment horizontal="right"/>
    </xf>
    <xf numFmtId="9" fontId="3" fillId="0" borderId="0" xfId="0" applyNumberFormat="1" applyFont="1"/>
    <xf numFmtId="0" fontId="3" fillId="0" borderId="2" xfId="0" applyFont="1" applyBorder="1" applyAlignment="1">
      <alignment horizontal="justify"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7" fillId="0" borderId="2" xfId="0" applyNumberFormat="1" applyFont="1" applyBorder="1" applyAlignment="1">
      <alignment vertical="center"/>
    </xf>
    <xf numFmtId="164" fontId="3" fillId="0" borderId="2" xfId="0" applyNumberFormat="1" applyFont="1" applyBorder="1" applyAlignment="1">
      <alignment horizontal="justify" vertical="center" wrapText="1"/>
    </xf>
    <xf numFmtId="164" fontId="3"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2" fontId="6" fillId="2" borderId="2" xfId="107" applyNumberFormat="1" applyFont="1" applyFill="1" applyBorder="1" applyAlignment="1">
      <alignment horizontal="center" vertical="center"/>
    </xf>
    <xf numFmtId="9" fontId="3" fillId="0" borderId="2" xfId="107" applyFont="1" applyBorder="1" applyAlignment="1">
      <alignment horizontal="center" vertical="center"/>
    </xf>
    <xf numFmtId="0" fontId="6" fillId="0" borderId="2" xfId="0" applyFont="1" applyBorder="1" applyAlignment="1">
      <alignment vertical="center" wrapText="1"/>
    </xf>
    <xf numFmtId="5" fontId="6" fillId="0" borderId="2" xfId="108" applyNumberFormat="1" applyFont="1" applyFill="1" applyBorder="1" applyAlignment="1">
      <alignment horizontal="right" vertical="center" wrapText="1"/>
    </xf>
    <xf numFmtId="0" fontId="8" fillId="0" borderId="2" xfId="0" applyFont="1" applyBorder="1" applyAlignment="1">
      <alignment horizontal="right" vertical="center" wrapText="1"/>
    </xf>
    <xf numFmtId="5" fontId="7" fillId="2" borderId="2" xfId="108" applyNumberFormat="1" applyFont="1" applyFill="1" applyBorder="1" applyAlignment="1">
      <alignment horizontal="right" vertical="center" wrapText="1"/>
    </xf>
    <xf numFmtId="9" fontId="6" fillId="0" borderId="2" xfId="107" applyFont="1" applyFill="1" applyBorder="1" applyAlignment="1">
      <alignment horizontal="center" vertical="center" wrapText="1"/>
    </xf>
    <xf numFmtId="5" fontId="6" fillId="0" borderId="2" xfId="108"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6" fillId="2" borderId="2" xfId="107" applyNumberFormat="1" applyFont="1" applyFill="1" applyBorder="1" applyAlignment="1">
      <alignment horizontal="center" vertical="center"/>
    </xf>
    <xf numFmtId="164" fontId="6" fillId="0" borderId="2" xfId="0" applyNumberFormat="1" applyFont="1" applyBorder="1" applyAlignment="1">
      <alignment horizontal="justify" vertical="center" wrapText="1"/>
    </xf>
    <xf numFmtId="164" fontId="3" fillId="0" borderId="2" xfId="0" applyNumberFormat="1" applyFont="1" applyFill="1" applyBorder="1" applyAlignment="1">
      <alignment horizontal="center" vertical="center" wrapText="1"/>
    </xf>
    <xf numFmtId="164" fontId="3" fillId="0" borderId="2" xfId="0" applyNumberFormat="1" applyFont="1" applyFill="1" applyBorder="1" applyAlignment="1">
      <alignment horizontal="justify" vertical="center" wrapText="1"/>
    </xf>
    <xf numFmtId="0" fontId="3" fillId="2" borderId="2" xfId="107" applyNumberFormat="1" applyFont="1" applyFill="1" applyBorder="1" applyAlignment="1">
      <alignment horizontal="center" vertical="center"/>
    </xf>
    <xf numFmtId="0" fontId="4" fillId="3" borderId="2" xfId="0" applyFont="1" applyFill="1" applyBorder="1" applyAlignment="1">
      <alignment horizontal="justify" vertical="center" wrapText="1"/>
    </xf>
    <xf numFmtId="165" fontId="6" fillId="0" borderId="2" xfId="108" applyNumberFormat="1" applyFont="1" applyFill="1" applyBorder="1" applyAlignment="1">
      <alignment horizontal="right" vertical="center" wrapText="1"/>
    </xf>
    <xf numFmtId="1" fontId="6" fillId="0" borderId="2" xfId="0" applyNumberFormat="1" applyFont="1" applyBorder="1" applyAlignment="1">
      <alignment vertical="center"/>
    </xf>
    <xf numFmtId="164" fontId="3" fillId="0" borderId="2" xfId="0" applyNumberFormat="1" applyFont="1" applyBorder="1" applyAlignment="1">
      <alignment vertical="center" wrapText="1"/>
    </xf>
    <xf numFmtId="9" fontId="6" fillId="0" borderId="2" xfId="0" applyNumberFormat="1" applyFont="1" applyBorder="1" applyAlignment="1">
      <alignment horizontal="center" vertical="center" wrapText="1"/>
    </xf>
    <xf numFmtId="9" fontId="3" fillId="2" borderId="2" xfId="107" applyNumberFormat="1" applyFont="1" applyFill="1" applyBorder="1" applyAlignment="1">
      <alignment horizontal="center" vertical="center"/>
    </xf>
    <xf numFmtId="165" fontId="3" fillId="0" borderId="2" xfId="108" applyNumberFormat="1" applyFont="1" applyFill="1" applyBorder="1" applyAlignment="1">
      <alignment horizontal="right" vertical="center"/>
    </xf>
    <xf numFmtId="1" fontId="7" fillId="0" borderId="2" xfId="0" applyNumberFormat="1" applyFont="1" applyBorder="1" applyAlignment="1">
      <alignment horizontal="right" vertical="center"/>
    </xf>
    <xf numFmtId="166" fontId="3" fillId="2" borderId="2" xfId="107" applyNumberFormat="1" applyFont="1" applyFill="1" applyBorder="1" applyAlignment="1">
      <alignment horizontal="center" vertical="center"/>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3" fillId="0" borderId="2" xfId="0" applyNumberFormat="1" applyFont="1" applyFill="1" applyBorder="1" applyAlignment="1">
      <alignment horizontal="center" vertical="top"/>
    </xf>
    <xf numFmtId="14" fontId="3" fillId="0" borderId="1" xfId="0" applyNumberFormat="1" applyFont="1" applyFill="1" applyBorder="1" applyAlignment="1">
      <alignment horizontal="center" vertical="top"/>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66"/>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262456</xdr:colOff>
      <xdr:row>0</xdr:row>
      <xdr:rowOff>34572</xdr:rowOff>
    </xdr:from>
    <xdr:to>
      <xdr:col>1</xdr:col>
      <xdr:colOff>415972</xdr:colOff>
      <xdr:row>3</xdr:row>
      <xdr:rowOff>106469</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2456" y="34572"/>
          <a:ext cx="619183" cy="5798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4"/>
  <sheetViews>
    <sheetView tabSelected="1" zoomScale="54" zoomScaleNormal="40" workbookViewId="0">
      <selection activeCell="AC2" sqref="AC2:AE2"/>
    </sheetView>
  </sheetViews>
  <sheetFormatPr baseColWidth="10" defaultColWidth="11.09765625" defaultRowHeight="13.8" x14ac:dyDescent="0.25"/>
  <cols>
    <col min="1" max="1" width="6.09765625" style="15" customWidth="1"/>
    <col min="2" max="2" width="21.09765625" style="15" customWidth="1"/>
    <col min="3" max="4" width="18.3984375" style="15" customWidth="1"/>
    <col min="5" max="6" width="42.09765625" style="15" customWidth="1"/>
    <col min="7" max="7" width="21.796875" style="15" customWidth="1"/>
    <col min="8" max="8" width="39.09765625" style="15" customWidth="1"/>
    <col min="9" max="9" width="74.296875" style="15" customWidth="1"/>
    <col min="10" max="10" width="17.59765625" style="15" customWidth="1"/>
    <col min="11" max="11" width="16" style="15" customWidth="1"/>
    <col min="12" max="13" width="14.796875" style="15" customWidth="1"/>
    <col min="14" max="14" width="11.296875" style="15" bestFit="1" customWidth="1"/>
    <col min="15" max="15" width="28.09765625" style="15" customWidth="1"/>
    <col min="16" max="16" width="19.796875" style="15" customWidth="1"/>
    <col min="17" max="18" width="8.5" style="15" customWidth="1"/>
    <col min="19" max="19" width="15.59765625" style="15" customWidth="1"/>
    <col min="20" max="20" width="8.5" style="15" customWidth="1"/>
    <col min="21" max="21" width="20.796875" style="15" customWidth="1"/>
    <col min="22" max="22" width="18.796875" style="15" customWidth="1"/>
    <col min="23" max="24" width="6.5" style="15" customWidth="1"/>
    <col min="25" max="25" width="16.09765625" style="15" customWidth="1"/>
    <col min="26" max="26" width="6.5" style="15" customWidth="1"/>
    <col min="27" max="27" width="20.796875" style="15" customWidth="1"/>
    <col min="28" max="28" width="16.296875" style="15" customWidth="1"/>
    <col min="29" max="29" width="18.3984375" style="15" customWidth="1"/>
    <col min="30" max="31" width="22" style="15" customWidth="1"/>
    <col min="32" max="16384" width="11.09765625" style="15"/>
  </cols>
  <sheetData>
    <row r="1" spans="1:31" x14ac:dyDescent="0.25">
      <c r="A1" s="54"/>
      <c r="B1" s="59" t="s">
        <v>65</v>
      </c>
      <c r="C1" s="59"/>
      <c r="D1" s="59"/>
      <c r="E1" s="59"/>
      <c r="F1" s="59"/>
      <c r="G1" s="59"/>
      <c r="H1" s="59"/>
      <c r="I1" s="59"/>
      <c r="J1" s="59"/>
      <c r="K1" s="59"/>
      <c r="L1" s="59"/>
      <c r="M1" s="59"/>
      <c r="N1" s="59"/>
      <c r="O1" s="59"/>
      <c r="P1" s="59"/>
      <c r="Q1" s="59"/>
      <c r="R1" s="59"/>
      <c r="S1" s="59"/>
      <c r="T1" s="59"/>
      <c r="U1" s="59"/>
      <c r="V1" s="59"/>
      <c r="W1" s="59"/>
      <c r="X1" s="59"/>
      <c r="Y1" s="59"/>
      <c r="Z1" s="59"/>
      <c r="AA1" s="59"/>
      <c r="AB1" s="59"/>
      <c r="AC1" s="61" t="s">
        <v>80</v>
      </c>
      <c r="AD1" s="61"/>
      <c r="AE1" s="61"/>
    </row>
    <row r="2" spans="1:31" x14ac:dyDescent="0.25">
      <c r="A2" s="54"/>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62" t="s">
        <v>37</v>
      </c>
      <c r="AD2" s="62"/>
      <c r="AE2" s="62"/>
    </row>
    <row r="3" spans="1:31" x14ac:dyDescent="0.25">
      <c r="A3" s="54"/>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62" t="s">
        <v>34</v>
      </c>
      <c r="AD3" s="62"/>
      <c r="AE3" s="62"/>
    </row>
    <row r="4" spans="1:31" x14ac:dyDescent="0.25">
      <c r="A4" s="54"/>
      <c r="B4" s="59"/>
      <c r="C4" s="59"/>
      <c r="D4" s="59"/>
      <c r="E4" s="59"/>
      <c r="F4" s="59"/>
      <c r="G4" s="59"/>
      <c r="H4" s="59"/>
      <c r="I4" s="59"/>
      <c r="J4" s="59"/>
      <c r="K4" s="59"/>
      <c r="L4" s="59"/>
      <c r="M4" s="60"/>
      <c r="N4" s="60"/>
      <c r="O4" s="60"/>
      <c r="P4" s="60"/>
      <c r="Q4" s="60"/>
      <c r="R4" s="60"/>
      <c r="S4" s="60"/>
      <c r="T4" s="60"/>
      <c r="U4" s="60"/>
      <c r="V4" s="60"/>
      <c r="W4" s="60"/>
      <c r="X4" s="60"/>
      <c r="Y4" s="60"/>
      <c r="Z4" s="60"/>
      <c r="AA4" s="60"/>
      <c r="AB4" s="60"/>
      <c r="AC4" s="62" t="s">
        <v>33</v>
      </c>
      <c r="AD4" s="62"/>
      <c r="AE4" s="62"/>
    </row>
    <row r="5" spans="1:31" x14ac:dyDescent="0.25">
      <c r="A5" s="55" t="s">
        <v>31</v>
      </c>
      <c r="B5" s="55"/>
      <c r="C5" s="55"/>
      <c r="D5" s="57">
        <v>44536</v>
      </c>
      <c r="E5" s="57"/>
      <c r="F5" s="57"/>
      <c r="G5" s="57"/>
      <c r="H5" s="57"/>
      <c r="I5" s="57"/>
      <c r="J5" s="57"/>
      <c r="K5" s="57"/>
      <c r="L5" s="57"/>
      <c r="M5" s="16"/>
      <c r="N5" s="16"/>
      <c r="O5" s="16"/>
      <c r="P5" s="16"/>
      <c r="Q5" s="16"/>
      <c r="R5" s="16"/>
      <c r="S5" s="16"/>
      <c r="T5" s="16"/>
      <c r="U5" s="16"/>
      <c r="V5" s="16"/>
      <c r="W5" s="16"/>
      <c r="X5" s="16"/>
      <c r="Y5" s="16"/>
      <c r="Z5" s="16"/>
      <c r="AA5" s="16"/>
      <c r="AB5" s="16"/>
      <c r="AC5" s="16"/>
      <c r="AD5" s="16"/>
      <c r="AE5" s="17"/>
    </row>
    <row r="6" spans="1:31" x14ac:dyDescent="0.25">
      <c r="A6" s="56" t="s">
        <v>32</v>
      </c>
      <c r="B6" s="56"/>
      <c r="C6" s="56"/>
      <c r="D6" s="58">
        <v>44530</v>
      </c>
      <c r="E6" s="58"/>
      <c r="F6" s="58"/>
      <c r="G6" s="58"/>
      <c r="H6" s="58"/>
      <c r="I6" s="58"/>
      <c r="J6" s="58"/>
      <c r="K6" s="58"/>
      <c r="L6" s="58"/>
      <c r="M6" s="16"/>
      <c r="N6" s="16"/>
      <c r="O6" s="16"/>
      <c r="P6" s="16"/>
      <c r="Q6" s="16"/>
      <c r="R6" s="16"/>
      <c r="S6" s="16"/>
      <c r="T6" s="16"/>
      <c r="U6" s="16"/>
      <c r="V6" s="16"/>
      <c r="W6" s="16"/>
      <c r="X6" s="16"/>
      <c r="Y6" s="16"/>
      <c r="Z6" s="16"/>
      <c r="AA6" s="16"/>
      <c r="AB6" s="16"/>
      <c r="AC6" s="16"/>
      <c r="AD6" s="18"/>
      <c r="AE6" s="19"/>
    </row>
    <row r="7" spans="1:31" x14ac:dyDescent="0.25">
      <c r="A7" s="20"/>
      <c r="B7" s="65" t="s">
        <v>10</v>
      </c>
      <c r="C7" s="65"/>
      <c r="D7" s="65"/>
      <c r="E7" s="65"/>
      <c r="F7" s="65"/>
      <c r="G7" s="65" t="s">
        <v>11</v>
      </c>
      <c r="H7" s="65"/>
      <c r="I7" s="65"/>
      <c r="J7" s="65"/>
      <c r="K7" s="65"/>
      <c r="L7" s="65" t="s">
        <v>26</v>
      </c>
      <c r="M7" s="65"/>
      <c r="N7" s="65"/>
      <c r="O7" s="65" t="s">
        <v>24</v>
      </c>
      <c r="P7" s="65"/>
      <c r="Q7" s="65"/>
      <c r="R7" s="65"/>
      <c r="S7" s="65"/>
      <c r="T7" s="65"/>
      <c r="U7" s="65"/>
      <c r="V7" s="65" t="s">
        <v>18</v>
      </c>
      <c r="W7" s="65"/>
      <c r="X7" s="65"/>
      <c r="Y7" s="65"/>
      <c r="Z7" s="65"/>
      <c r="AA7" s="65"/>
      <c r="AB7" s="63" t="s">
        <v>19</v>
      </c>
      <c r="AC7" s="63" t="s">
        <v>27</v>
      </c>
      <c r="AD7" s="63" t="s">
        <v>25</v>
      </c>
      <c r="AE7" s="63"/>
    </row>
    <row r="8" spans="1:31" ht="41.4" x14ac:dyDescent="0.25">
      <c r="A8" s="1" t="s">
        <v>30</v>
      </c>
      <c r="B8" s="12" t="s">
        <v>1</v>
      </c>
      <c r="C8" s="1" t="s">
        <v>6</v>
      </c>
      <c r="D8" s="1" t="s">
        <v>2</v>
      </c>
      <c r="E8" s="1" t="s">
        <v>7</v>
      </c>
      <c r="F8" s="12" t="s">
        <v>20</v>
      </c>
      <c r="G8" s="12" t="s">
        <v>15</v>
      </c>
      <c r="H8" s="12" t="s">
        <v>3</v>
      </c>
      <c r="I8" s="12" t="s">
        <v>16</v>
      </c>
      <c r="J8" s="12" t="s">
        <v>22</v>
      </c>
      <c r="K8" s="12" t="s">
        <v>23</v>
      </c>
      <c r="L8" s="12" t="s">
        <v>4</v>
      </c>
      <c r="M8" s="12" t="s">
        <v>5</v>
      </c>
      <c r="N8" s="12" t="s">
        <v>0</v>
      </c>
      <c r="O8" s="1" t="s">
        <v>9</v>
      </c>
      <c r="P8" s="12" t="s">
        <v>36</v>
      </c>
      <c r="Q8" s="12" t="s">
        <v>8</v>
      </c>
      <c r="R8" s="12" t="s">
        <v>28</v>
      </c>
      <c r="S8" s="12" t="s">
        <v>35</v>
      </c>
      <c r="T8" s="12" t="s">
        <v>12</v>
      </c>
      <c r="U8" s="12" t="s">
        <v>21</v>
      </c>
      <c r="V8" s="12" t="s">
        <v>36</v>
      </c>
      <c r="W8" s="12" t="s">
        <v>8</v>
      </c>
      <c r="X8" s="12" t="s">
        <v>28</v>
      </c>
      <c r="Y8" s="12" t="s">
        <v>35</v>
      </c>
      <c r="Z8" s="12" t="s">
        <v>12</v>
      </c>
      <c r="AA8" s="12" t="s">
        <v>29</v>
      </c>
      <c r="AB8" s="64"/>
      <c r="AC8" s="64"/>
      <c r="AD8" s="12" t="s">
        <v>13</v>
      </c>
      <c r="AE8" s="12" t="s">
        <v>14</v>
      </c>
    </row>
    <row r="9" spans="1:31" ht="142.19999999999999" customHeight="1" x14ac:dyDescent="0.25">
      <c r="A9" s="13">
        <v>294</v>
      </c>
      <c r="B9" s="23" t="s">
        <v>38</v>
      </c>
      <c r="C9" s="23" t="s">
        <v>39</v>
      </c>
      <c r="D9" s="23" t="s">
        <v>40</v>
      </c>
      <c r="E9" s="24" t="s">
        <v>41</v>
      </c>
      <c r="F9" s="25" t="s">
        <v>42</v>
      </c>
      <c r="G9" s="26">
        <v>20210680010058</v>
      </c>
      <c r="H9" s="2" t="s">
        <v>79</v>
      </c>
      <c r="I9" s="27" t="s">
        <v>63</v>
      </c>
      <c r="J9" s="28">
        <v>44375</v>
      </c>
      <c r="K9" s="28">
        <v>44560</v>
      </c>
      <c r="L9" s="29">
        <v>2</v>
      </c>
      <c r="M9" s="30">
        <f>0.5+0.5+(0.99/2)+(0.9/2)</f>
        <v>1.9450000000000001</v>
      </c>
      <c r="N9" s="31">
        <f t="shared" ref="N9:N15" si="0">IFERROR(IF(M9/L9&gt;100%,100%,M9/L9),"-")</f>
        <v>0.97250000000000003</v>
      </c>
      <c r="O9" s="32" t="s">
        <v>43</v>
      </c>
      <c r="P9" s="33">
        <v>400000000</v>
      </c>
      <c r="Q9" s="34"/>
      <c r="R9" s="34"/>
      <c r="S9" s="34"/>
      <c r="T9" s="21"/>
      <c r="U9" s="35">
        <f t="shared" ref="U9:U15" si="1">SUM(P9:T9)</f>
        <v>400000000</v>
      </c>
      <c r="V9" s="33">
        <v>358794299</v>
      </c>
      <c r="W9" s="34"/>
      <c r="X9" s="34"/>
      <c r="Y9" s="34"/>
      <c r="Z9" s="21"/>
      <c r="AA9" s="35">
        <f t="shared" ref="AA9:AA15" si="2">SUM(V9:Z9)</f>
        <v>358794299</v>
      </c>
      <c r="AB9" s="36">
        <f t="shared" ref="AB9:AB16" si="3">IFERROR(AA9/U9,"-")</f>
        <v>0.89698574750000004</v>
      </c>
      <c r="AC9" s="37"/>
      <c r="AD9" s="38" t="s">
        <v>44</v>
      </c>
      <c r="AE9" s="39" t="s">
        <v>73</v>
      </c>
    </row>
    <row r="10" spans="1:31" ht="151.19999999999999" customHeight="1" x14ac:dyDescent="0.25">
      <c r="A10" s="13">
        <v>295</v>
      </c>
      <c r="B10" s="23" t="s">
        <v>38</v>
      </c>
      <c r="C10" s="23" t="s">
        <v>39</v>
      </c>
      <c r="D10" s="23" t="s">
        <v>40</v>
      </c>
      <c r="E10" s="24" t="s">
        <v>45</v>
      </c>
      <c r="F10" s="25" t="s">
        <v>46</v>
      </c>
      <c r="G10" s="26">
        <v>20200680010086</v>
      </c>
      <c r="H10" s="2" t="s">
        <v>47</v>
      </c>
      <c r="I10" s="27" t="s">
        <v>64</v>
      </c>
      <c r="J10" s="28">
        <v>44208</v>
      </c>
      <c r="K10" s="28">
        <v>44560</v>
      </c>
      <c r="L10" s="29">
        <v>1</v>
      </c>
      <c r="M10" s="40">
        <v>0.77</v>
      </c>
      <c r="N10" s="31">
        <f t="shared" si="0"/>
        <v>0.77</v>
      </c>
      <c r="O10" s="41" t="s">
        <v>48</v>
      </c>
      <c r="P10" s="33">
        <v>373000000</v>
      </c>
      <c r="Q10" s="34"/>
      <c r="R10" s="34"/>
      <c r="S10" s="34"/>
      <c r="T10" s="21"/>
      <c r="U10" s="35">
        <f t="shared" si="1"/>
        <v>373000000</v>
      </c>
      <c r="V10" s="33">
        <v>328316667.33999997</v>
      </c>
      <c r="W10" s="34"/>
      <c r="X10" s="34"/>
      <c r="Y10" s="34"/>
      <c r="Z10" s="21"/>
      <c r="AA10" s="35">
        <f t="shared" si="2"/>
        <v>328316667.33999997</v>
      </c>
      <c r="AB10" s="36">
        <f t="shared" si="3"/>
        <v>0.88020554246648786</v>
      </c>
      <c r="AC10" s="37"/>
      <c r="AD10" s="38" t="s">
        <v>44</v>
      </c>
      <c r="AE10" s="39" t="s">
        <v>73</v>
      </c>
    </row>
    <row r="11" spans="1:31" ht="170.4" customHeight="1" x14ac:dyDescent="0.25">
      <c r="A11" s="13">
        <v>296</v>
      </c>
      <c r="B11" s="23" t="s">
        <v>38</v>
      </c>
      <c r="C11" s="23" t="s">
        <v>39</v>
      </c>
      <c r="D11" s="23" t="s">
        <v>40</v>
      </c>
      <c r="E11" s="24" t="s">
        <v>49</v>
      </c>
      <c r="F11" s="25" t="s">
        <v>50</v>
      </c>
      <c r="G11" s="26">
        <v>20210680010184</v>
      </c>
      <c r="H11" s="2" t="s">
        <v>76</v>
      </c>
      <c r="I11" s="27" t="s">
        <v>69</v>
      </c>
      <c r="J11" s="42"/>
      <c r="K11" s="28">
        <v>44560</v>
      </c>
      <c r="L11" s="29">
        <v>2</v>
      </c>
      <c r="M11" s="40">
        <v>1.9</v>
      </c>
      <c r="N11" s="31">
        <f t="shared" si="0"/>
        <v>0.95</v>
      </c>
      <c r="O11" s="41" t="s">
        <v>72</v>
      </c>
      <c r="P11" s="33">
        <v>127000000</v>
      </c>
      <c r="Q11" s="21"/>
      <c r="R11" s="21"/>
      <c r="S11" s="21"/>
      <c r="T11" s="21"/>
      <c r="U11" s="35">
        <f t="shared" si="1"/>
        <v>127000000</v>
      </c>
      <c r="V11" s="33"/>
      <c r="W11" s="21"/>
      <c r="X11" s="21"/>
      <c r="Y11" s="21"/>
      <c r="Z11" s="21"/>
      <c r="AA11" s="35">
        <f t="shared" si="2"/>
        <v>0</v>
      </c>
      <c r="AB11" s="36">
        <f t="shared" si="3"/>
        <v>0</v>
      </c>
      <c r="AC11" s="37"/>
      <c r="AD11" s="38" t="s">
        <v>44</v>
      </c>
      <c r="AE11" s="39" t="s">
        <v>73</v>
      </c>
    </row>
    <row r="12" spans="1:31" ht="141" customHeight="1" x14ac:dyDescent="0.25">
      <c r="A12" s="13">
        <v>307</v>
      </c>
      <c r="B12" s="23" t="s">
        <v>38</v>
      </c>
      <c r="C12" s="23" t="s">
        <v>51</v>
      </c>
      <c r="D12" s="23" t="s">
        <v>52</v>
      </c>
      <c r="E12" s="24" t="s">
        <v>53</v>
      </c>
      <c r="F12" s="25" t="s">
        <v>54</v>
      </c>
      <c r="G12" s="26">
        <v>20210680010185</v>
      </c>
      <c r="H12" s="2" t="s">
        <v>77</v>
      </c>
      <c r="I12" s="43" t="s">
        <v>70</v>
      </c>
      <c r="J12" s="42">
        <v>44480</v>
      </c>
      <c r="K12" s="28"/>
      <c r="L12" s="29">
        <v>1</v>
      </c>
      <c r="M12" s="44">
        <v>0.25</v>
      </c>
      <c r="N12" s="31">
        <f t="shared" si="0"/>
        <v>0.25</v>
      </c>
      <c r="O12" s="41" t="s">
        <v>71</v>
      </c>
      <c r="P12" s="33">
        <f>260000000+40000000</f>
        <v>300000000</v>
      </c>
      <c r="Q12" s="21"/>
      <c r="R12" s="21"/>
      <c r="S12" s="21"/>
      <c r="T12" s="21"/>
      <c r="U12" s="35">
        <f t="shared" si="1"/>
        <v>300000000</v>
      </c>
      <c r="V12" s="33"/>
      <c r="W12" s="21"/>
      <c r="X12" s="21"/>
      <c r="Y12" s="21"/>
      <c r="Z12" s="21"/>
      <c r="AA12" s="35">
        <f t="shared" si="2"/>
        <v>0</v>
      </c>
      <c r="AB12" s="36">
        <f t="shared" si="3"/>
        <v>0</v>
      </c>
      <c r="AC12" s="37"/>
      <c r="AD12" s="38" t="s">
        <v>44</v>
      </c>
      <c r="AE12" s="39" t="s">
        <v>73</v>
      </c>
    </row>
    <row r="13" spans="1:31" ht="132.6" customHeight="1" x14ac:dyDescent="0.25">
      <c r="A13" s="13">
        <v>308</v>
      </c>
      <c r="B13" s="23" t="s">
        <v>38</v>
      </c>
      <c r="C13" s="23" t="s">
        <v>51</v>
      </c>
      <c r="D13" s="23" t="s">
        <v>52</v>
      </c>
      <c r="E13" s="24" t="s">
        <v>55</v>
      </c>
      <c r="F13" s="25" t="s">
        <v>56</v>
      </c>
      <c r="G13" s="26">
        <v>20210680010079</v>
      </c>
      <c r="H13" s="45" t="s">
        <v>78</v>
      </c>
      <c r="I13" s="27" t="s">
        <v>66</v>
      </c>
      <c r="J13" s="28">
        <v>44431</v>
      </c>
      <c r="K13" s="28">
        <v>44560</v>
      </c>
      <c r="L13" s="29">
        <v>1</v>
      </c>
      <c r="M13" s="40">
        <v>0.55000000000000004</v>
      </c>
      <c r="N13" s="31">
        <f t="shared" si="0"/>
        <v>0.55000000000000004</v>
      </c>
      <c r="O13" s="41" t="s">
        <v>57</v>
      </c>
      <c r="P13" s="33">
        <v>60000000</v>
      </c>
      <c r="Q13" s="46"/>
      <c r="R13" s="21"/>
      <c r="S13" s="21"/>
      <c r="T13" s="21"/>
      <c r="U13" s="35">
        <f t="shared" si="1"/>
        <v>60000000</v>
      </c>
      <c r="V13" s="33">
        <v>50140186</v>
      </c>
      <c r="W13" s="46"/>
      <c r="X13" s="21"/>
      <c r="Y13" s="21"/>
      <c r="Z13" s="21"/>
      <c r="AA13" s="35">
        <f t="shared" si="2"/>
        <v>50140186</v>
      </c>
      <c r="AB13" s="36">
        <f t="shared" si="3"/>
        <v>0.8356697666666667</v>
      </c>
      <c r="AC13" s="37"/>
      <c r="AD13" s="38" t="s">
        <v>44</v>
      </c>
      <c r="AE13" s="39" t="s">
        <v>73</v>
      </c>
    </row>
    <row r="14" spans="1:31" ht="82.8" x14ac:dyDescent="0.25">
      <c r="A14" s="13">
        <v>309</v>
      </c>
      <c r="B14" s="23" t="s">
        <v>38</v>
      </c>
      <c r="C14" s="23" t="s">
        <v>51</v>
      </c>
      <c r="D14" s="23" t="s">
        <v>52</v>
      </c>
      <c r="E14" s="24" t="s">
        <v>58</v>
      </c>
      <c r="F14" s="25" t="s">
        <v>59</v>
      </c>
      <c r="G14" s="47"/>
      <c r="H14" s="48" t="s">
        <v>75</v>
      </c>
      <c r="I14" s="27"/>
      <c r="J14" s="28"/>
      <c r="K14" s="28"/>
      <c r="L14" s="49">
        <v>0</v>
      </c>
      <c r="M14" s="50">
        <v>0</v>
      </c>
      <c r="N14" s="31" t="str">
        <f t="shared" si="0"/>
        <v>-</v>
      </c>
      <c r="O14" s="41"/>
      <c r="P14" s="33"/>
      <c r="Q14" s="21"/>
      <c r="R14" s="21"/>
      <c r="S14" s="51"/>
      <c r="T14" s="21"/>
      <c r="U14" s="35">
        <f t="shared" si="1"/>
        <v>0</v>
      </c>
      <c r="V14" s="33"/>
      <c r="W14" s="21"/>
      <c r="X14" s="21"/>
      <c r="Y14" s="51"/>
      <c r="Z14" s="21"/>
      <c r="AA14" s="35">
        <f t="shared" si="2"/>
        <v>0</v>
      </c>
      <c r="AB14" s="36" t="str">
        <f t="shared" si="3"/>
        <v>-</v>
      </c>
      <c r="AC14" s="37"/>
      <c r="AD14" s="38" t="s">
        <v>44</v>
      </c>
      <c r="AE14" s="39" t="s">
        <v>73</v>
      </c>
    </row>
    <row r="15" spans="1:31" ht="139.80000000000001" customHeight="1" x14ac:dyDescent="0.25">
      <c r="A15" s="13">
        <v>311</v>
      </c>
      <c r="B15" s="23" t="s">
        <v>38</v>
      </c>
      <c r="C15" s="23" t="s">
        <v>51</v>
      </c>
      <c r="D15" s="23" t="s">
        <v>60</v>
      </c>
      <c r="E15" s="24" t="s">
        <v>61</v>
      </c>
      <c r="F15" s="25" t="s">
        <v>62</v>
      </c>
      <c r="G15" s="52">
        <v>20210680010139</v>
      </c>
      <c r="H15" s="14" t="s">
        <v>74</v>
      </c>
      <c r="I15" s="27" t="s">
        <v>68</v>
      </c>
      <c r="J15" s="28">
        <v>44463</v>
      </c>
      <c r="K15" s="28">
        <v>44560</v>
      </c>
      <c r="L15" s="29">
        <v>1</v>
      </c>
      <c r="M15" s="53">
        <v>0.8</v>
      </c>
      <c r="N15" s="31">
        <f t="shared" si="0"/>
        <v>0.8</v>
      </c>
      <c r="O15" s="41" t="s">
        <v>67</v>
      </c>
      <c r="P15" s="33">
        <v>30000000</v>
      </c>
      <c r="Q15" s="21"/>
      <c r="R15" s="21"/>
      <c r="S15" s="21"/>
      <c r="T15" s="21"/>
      <c r="U15" s="35">
        <f t="shared" si="1"/>
        <v>30000000</v>
      </c>
      <c r="V15" s="33">
        <v>21697500</v>
      </c>
      <c r="W15" s="21"/>
      <c r="X15" s="21"/>
      <c r="Y15" s="21"/>
      <c r="Z15" s="21"/>
      <c r="AA15" s="35">
        <f t="shared" si="2"/>
        <v>21697500</v>
      </c>
      <c r="AB15" s="36">
        <f t="shared" si="3"/>
        <v>0.72324999999999995</v>
      </c>
      <c r="AC15" s="37"/>
      <c r="AD15" s="38" t="s">
        <v>44</v>
      </c>
      <c r="AE15" s="39" t="s">
        <v>73</v>
      </c>
    </row>
    <row r="16" spans="1:31" x14ac:dyDescent="0.25">
      <c r="A16" s="3">
        <f>SUM(--(FREQUENCY(A9:A15,A9:A15)&gt;0))</f>
        <v>7</v>
      </c>
      <c r="B16" s="4"/>
      <c r="C16" s="5"/>
      <c r="D16" s="5"/>
      <c r="E16" s="5"/>
      <c r="F16" s="5"/>
      <c r="G16" s="5"/>
      <c r="H16" s="5"/>
      <c r="I16" s="5"/>
      <c r="J16" s="5"/>
      <c r="K16" s="6"/>
      <c r="L16" s="6"/>
      <c r="M16" s="7" t="s">
        <v>17</v>
      </c>
      <c r="N16" s="6">
        <f>IFERROR(AVERAGE(N9:N15),"-")</f>
        <v>0.71541666666666659</v>
      </c>
      <c r="O16" s="8"/>
      <c r="P16" s="9">
        <f>SUM(P9:P15)</f>
        <v>1290000000</v>
      </c>
      <c r="Q16" s="9">
        <f t="shared" ref="Q16:Z16" si="4">SUM(Q9:Q15)</f>
        <v>0</v>
      </c>
      <c r="R16" s="9">
        <f t="shared" si="4"/>
        <v>0</v>
      </c>
      <c r="S16" s="9">
        <f t="shared" si="4"/>
        <v>0</v>
      </c>
      <c r="T16" s="9">
        <f t="shared" si="4"/>
        <v>0</v>
      </c>
      <c r="U16" s="11">
        <f>SUM(U9:U15)</f>
        <v>1290000000</v>
      </c>
      <c r="V16" s="9">
        <f t="shared" si="4"/>
        <v>758948652.33999991</v>
      </c>
      <c r="W16" s="9">
        <f>SUM(W9:W15)</f>
        <v>0</v>
      </c>
      <c r="X16" s="9">
        <f t="shared" si="4"/>
        <v>0</v>
      </c>
      <c r="Y16" s="9">
        <f t="shared" si="4"/>
        <v>0</v>
      </c>
      <c r="Z16" s="9">
        <f t="shared" si="4"/>
        <v>0</v>
      </c>
      <c r="AA16" s="11">
        <f>SUM(AA9:AA15)</f>
        <v>758948652.33999991</v>
      </c>
      <c r="AB16" s="10">
        <f t="shared" si="3"/>
        <v>0.5883322886356589</v>
      </c>
      <c r="AC16" s="11">
        <f>SUM(AE9:AE15)</f>
        <v>0</v>
      </c>
      <c r="AD16" s="8"/>
      <c r="AE16" s="8"/>
    </row>
    <row r="23" spans="9:9" x14ac:dyDescent="0.25">
      <c r="I23" s="22"/>
    </row>
    <row r="24" spans="9:9" x14ac:dyDescent="0.25">
      <c r="I24" s="22"/>
    </row>
  </sheetData>
  <mergeCells count="18">
    <mergeCell ref="L7:N7"/>
    <mergeCell ref="O7:U7"/>
    <mergeCell ref="V7:AA7"/>
    <mergeCell ref="AB7:AB8"/>
    <mergeCell ref="B7:F7"/>
    <mergeCell ref="G7:K7"/>
    <mergeCell ref="AC1:AE1"/>
    <mergeCell ref="AC2:AE2"/>
    <mergeCell ref="AC3:AE3"/>
    <mergeCell ref="AC4:AE4"/>
    <mergeCell ref="AC7:AC8"/>
    <mergeCell ref="AD7:AE7"/>
    <mergeCell ref="A1:A4"/>
    <mergeCell ref="A5:C5"/>
    <mergeCell ref="A6:C6"/>
    <mergeCell ref="D5:L5"/>
    <mergeCell ref="D6:L6"/>
    <mergeCell ref="B1:AB4"/>
  </mergeCells>
  <conditionalFormatting sqref="N9:N15">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16" right="0.16" top="0.75" bottom="0.75" header="0.3" footer="0.3"/>
  <pageSetup paperSize="258"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2021-10-06T22:40:41Z</cp:lastPrinted>
  <dcterms:created xsi:type="dcterms:W3CDTF">2008-07-08T21:30:46Z</dcterms:created>
  <dcterms:modified xsi:type="dcterms:W3CDTF">2022-02-03T16:33:12Z</dcterms:modified>
</cp:coreProperties>
</file>