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2 - Diciembre\Publicados\"/>
    </mc:Choice>
  </mc:AlternateContent>
  <xr:revisionPtr revIDLastSave="0" documentId="13_ncr:1_{75FBD3B0-85C5-46CF-AE14-0A187ECF26C2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Acción'!$A$8:$AA$14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4" l="1"/>
  <c r="AB12" i="14"/>
  <c r="AB10" i="14"/>
  <c r="AA12" i="14"/>
  <c r="U12" i="14"/>
  <c r="U11" i="14"/>
  <c r="U10" i="14"/>
  <c r="U9" i="14"/>
  <c r="P13" i="14"/>
  <c r="Q14" i="14"/>
  <c r="R14" i="14"/>
  <c r="S14" i="14"/>
  <c r="T14" i="14"/>
  <c r="V14" i="14"/>
  <c r="W14" i="14"/>
  <c r="X14" i="14"/>
  <c r="Y14" i="14"/>
  <c r="Z14" i="14"/>
  <c r="N12" i="14"/>
  <c r="N11" i="14"/>
  <c r="N10" i="14"/>
  <c r="U14" i="14" l="1"/>
  <c r="P14" i="14"/>
  <c r="AA10" i="14"/>
  <c r="AA11" i="14" l="1"/>
  <c r="AB11" i="14" l="1"/>
  <c r="AA14" i="14"/>
  <c r="AB14" i="14" s="1"/>
  <c r="AC14" i="14"/>
  <c r="AA9" i="14"/>
  <c r="N9" i="14"/>
  <c r="AB9" i="14" l="1"/>
  <c r="N14" i="14" l="1"/>
</calcChain>
</file>

<file path=xl/sharedStrings.xml><?xml version="1.0" encoding="utf-8"?>
<sst xmlns="http://schemas.openxmlformats.org/spreadsheetml/2006/main" count="91" uniqueCount="63">
  <si>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</si>
  <si>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</si>
  <si>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</si>
  <si>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</si>
  <si>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</si>
  <si>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</si>
  <si>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</si>
  <si>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</si>
  <si>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</si>
  <si>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</si>
  <si>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</si>
  <si>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</si>
  <si>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</si>
  <si>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</si>
  <si>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</si>
  <si>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Código BPIM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</si>
  <si>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</si>
  <si>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</si>
  <si>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</si>
  <si>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</si>
  <si>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</si>
  <si>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</si>
  <si>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</si>
  <si>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</si>
  <si>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</si>
  <si>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</si>
  <si>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</si>
  <si>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</si>
  <si>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</si>
  <si>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</si>
  <si>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</si>
  <si>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>FECHA DE CORTE:</t>
  </si>
  <si>
    <t>RECURSOS PROPIOS INSTITUTOS</t>
  </si>
  <si>
    <t>RECURSOS PROPIOS MUNICIPIO</t>
  </si>
  <si>
    <t>Acceso A La Información Y Participación</t>
  </si>
  <si>
    <t>BUCARAMANGA TERRITORIO LIBRE DE CORRUPCIÓN: INSTITUCIONES SÓLIDAS Y CONFIABLES</t>
  </si>
  <si>
    <t>Fortalecimiento De Las Instituciones Democráticas Y Ciudadanía Participativa</t>
  </si>
  <si>
    <t>Realizar 4 campañas pedagógicas enfocadas en la protección de la vida, preservación de recursos naturales, la primera infancia y la educación, como base fundamental para la transformación cultural y social de las dinámicas de ciudad.</t>
  </si>
  <si>
    <t>Número de campañas pedagógicas realizadas enfocadas en la protección de la vida, preservación de recursos naturales, la primera infancia y la educación, como base fundamental para la transformación cultural y social de las dinámicas de ciudad.</t>
  </si>
  <si>
    <t>IMPLEMENTACIÓN DE ESTRATEGIAS DE COMUNICACIONES Y DIFUSIÓN DE LA OFERTA INSTITUCIONAL PARA EL MUNICIPIO BUCARAMANGA</t>
  </si>
  <si>
    <t>Fortalecer 1 estrategia de comunicaciones y de difusión de la oferta institucional eficaces para clientes internos y externos del Municipio de Bucaramanga</t>
  </si>
  <si>
    <t>2.3.2.02.02.008.4599025.201</t>
  </si>
  <si>
    <t>Ofc. Prensa y Comunicaciones</t>
  </si>
  <si>
    <t>Claudia Ramírez</t>
  </si>
  <si>
    <t xml:space="preserve">Mantener la difusión del 100% de los espacios de participación ciudadana, según requerimiento, que fortalezcan las veedurías y el debate público sobre temas de gobierno y de impacto para la planeación de ciudad. </t>
  </si>
  <si>
    <t xml:space="preserve">Porcentaje de difusión de los espacios de participación ciudadana, según requerimiento, que fortalezcan las veedurías y el debate público sobre temas de gobierno y de impacto para la planeación de ciudad. </t>
  </si>
  <si>
    <t>Actualizar e implementar 1 Plan de Medios para informar a la ciudadanía sobre las políticas, iniciativas y proyectos estratégicos del gobierno.</t>
  </si>
  <si>
    <t>Número de Planes de Medios formulados e implementados para informar a la ciudadanía sobre las políticas, iniciativas y proyectos estratégicos del gobierno.</t>
  </si>
  <si>
    <t>BUCARAMANGA PRODUCTIVA Y COMPETITIVA: EMPRESAS INNOVADORAS, RESPONSABLES Y CONSCIENTES</t>
  </si>
  <si>
    <t>Bga Nodo De Activación Turística</t>
  </si>
  <si>
    <t>Productividad Y Competitividad De Las Empresas Generadoras De Marca Ciudad</t>
  </si>
  <si>
    <t>Realizar 2 campañas de comunicación para la difusión que permitan el posicionamiento de la Marca Ciudad en el territorio local, regional y nacional que motiven la inversión de diferentes sectores económicos para fortalecer el desarrollo, competitividad y turismo.</t>
  </si>
  <si>
    <t>Número de campañas de comunicación realizadas para la difusión realizadas que permitan el posicionamiento de la Marca Ciudad en el territorio local, regional y nacional que motiven la inversión de diferentes sectores económicos para fortalecer el desarrollo, competitividad y turismo.</t>
  </si>
  <si>
    <t>-</t>
  </si>
  <si>
    <t xml:space="preserve"> PLAN DE ACCIÓN - PLAN DE DESARROLLO MUNICIPAL
OFICINA DE PRENSA Y COMUNICACIONES</t>
  </si>
  <si>
    <t>FECHA DE SUSCRIPCIÓN</t>
  </si>
  <si>
    <t>Meta no programada para la vigencia</t>
  </si>
  <si>
    <t>Pendiente</t>
  </si>
  <si>
    <t>2.3.2.02.02.008.4599025.501
2.3.2.02.02.008.4599025.201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</si>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</sst>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8" formatCode="&quot;$&quot;\ #,##0.00;[Red]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_-* #,##0_-;\-* #,##0_-;_-* &quot;-&quot;??_-;_-@_-"/>
  </numFmts>
  <fonts count="15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rgb="FF3F3F3F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rgb="FF3F3F3F"/>
      </top>
      <bottom/>
      <diagonal/>
    </border>
  </borders>
  <cellStyleXfs count="1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5" fillId="4" borderId="6" applyNumberFormat="0" applyAlignment="0" applyProtection="0"/>
    <xf numFmtId="43" fontId="3" fillId="0" borderId="0" applyFont="0" applyFill="0" applyBorder="0" applyAlignment="0" applyProtection="0"/>
  </cellStyleXfs>
  <cellXfs count="77">
    <xf numFmtId="0" fontId="0" fillId="0" borderId="0" xfId="0"/>
    <xf numFmtId="8" fontId="6" fillId="0" borderId="0" xfId="0" applyNumberFormat="1" applyFont="1"/>
    <xf numFmtId="0" fontId="3" fillId="0" borderId="0" xfId="0" applyFont="1"/>
    <xf numFmtId="166" fontId="3" fillId="0" borderId="0" xfId="111" applyNumberFormat="1" applyFont="1"/>
    <xf numFmtId="5" fontId="3" fillId="0" borderId="0" xfId="0" applyNumberFormat="1" applyFont="1"/>
    <xf numFmtId="0" fontId="3" fillId="3" borderId="0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0" xfId="0" applyFont="1" applyFill="1" applyBorder="1"/>
    <xf numFmtId="0" fontId="3" fillId="3" borderId="4" xfId="0" applyFont="1" applyFill="1" applyBorder="1"/>
    <xf numFmtId="0" fontId="3" fillId="0" borderId="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5" fontId="9" fillId="2" borderId="2" xfId="108" applyNumberFormat="1" applyFont="1" applyFill="1" applyBorder="1" applyAlignment="1">
      <alignment horizontal="right" vertical="center" wrapText="1"/>
    </xf>
    <xf numFmtId="9" fontId="8" fillId="0" borderId="2" xfId="107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 wrapText="1"/>
    </xf>
    <xf numFmtId="9" fontId="3" fillId="0" borderId="2" xfId="107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0" fillId="2" borderId="1" xfId="0" applyNumberFormat="1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3" fillId="2" borderId="2" xfId="0" applyNumberFormat="1" applyFont="1" applyFill="1" applyBorder="1" applyAlignment="1">
      <alignment horizontal="center" vertical="center"/>
    </xf>
    <xf numFmtId="5" fontId="12" fillId="2" borderId="6" xfId="110" applyNumberFormat="1" applyFont="1" applyFill="1" applyAlignment="1">
      <alignment horizontal="right" vertical="center" wrapText="1"/>
    </xf>
    <xf numFmtId="9" fontId="3" fillId="3" borderId="6" xfId="110" applyNumberFormat="1" applyFont="1" applyFill="1" applyAlignment="1">
      <alignment horizontal="center" vertical="center" wrapText="1"/>
    </xf>
    <xf numFmtId="5" fontId="12" fillId="3" borderId="6" xfId="110" applyNumberFormat="1" applyFont="1" applyFill="1" applyAlignment="1">
      <alignment vertical="center" wrapText="1"/>
    </xf>
    <xf numFmtId="0" fontId="13" fillId="2" borderId="3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justify"/>
    </xf>
    <xf numFmtId="0" fontId="8" fillId="2" borderId="2" xfId="0" applyFont="1" applyFill="1" applyBorder="1"/>
    <xf numFmtId="9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9" fontId="9" fillId="2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/>
    </xf>
    <xf numFmtId="5" fontId="3" fillId="0" borderId="2" xfId="108" applyNumberFormat="1" applyFont="1" applyFill="1" applyBorder="1" applyAlignment="1">
      <alignment horizontal="right" vertical="center" wrapText="1"/>
    </xf>
    <xf numFmtId="5" fontId="6" fillId="0" borderId="2" xfId="108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9" fontId="14" fillId="4" borderId="2" xfId="110" applyNumberFormat="1" applyFont="1" applyBorder="1" applyAlignment="1">
      <alignment horizontal="center" vertical="center"/>
    </xf>
    <xf numFmtId="1" fontId="8" fillId="2" borderId="2" xfId="11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 wrapText="1"/>
    </xf>
    <xf numFmtId="5" fontId="9" fillId="2" borderId="1" xfId="108" applyNumberFormat="1" applyFont="1" applyFill="1" applyBorder="1" applyAlignment="1">
      <alignment horizontal="right" vertical="center" wrapText="1"/>
    </xf>
    <xf numFmtId="5" fontId="9" fillId="2" borderId="5" xfId="108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/>
    </xf>
    <xf numFmtId="2" fontId="8" fillId="0" borderId="2" xfId="109" applyNumberFormat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horizontal="center" vertical="top"/>
    </xf>
    <xf numFmtId="2" fontId="9" fillId="0" borderId="2" xfId="109" applyNumberFormat="1" applyFont="1" applyBorder="1" applyAlignment="1">
      <alignment horizontal="center" vertical="center" wrapText="1"/>
    </xf>
    <xf numFmtId="2" fontId="9" fillId="0" borderId="1" xfId="109" applyNumberFormat="1" applyFont="1" applyBorder="1" applyAlignment="1">
      <alignment horizontal="center" vertical="center" wrapText="1"/>
    </xf>
    <xf numFmtId="2" fontId="9" fillId="0" borderId="2" xfId="109" applyNumberFormat="1" applyFont="1" applyBorder="1" applyAlignment="1">
      <alignment horizontal="left" vertical="center" wrapText="1"/>
    </xf>
    <xf numFmtId="2" fontId="9" fillId="0" borderId="2" xfId="109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3" fillId="0" borderId="7" xfId="107" applyFont="1" applyFill="1" applyBorder="1" applyAlignment="1">
      <alignment horizontal="center" vertical="center" wrapText="1"/>
    </xf>
    <xf numFmtId="9" fontId="3" fillId="0" borderId="5" xfId="107" applyFont="1" applyFill="1" applyBorder="1" applyAlignment="1">
      <alignment horizontal="center" vertical="center" wrapText="1"/>
    </xf>
    <xf numFmtId="5" fontId="8" fillId="0" borderId="1" xfId="108" applyNumberFormat="1" applyFont="1" applyFill="1" applyBorder="1" applyAlignment="1">
      <alignment horizontal="center" vertical="center" wrapText="1"/>
    </xf>
    <xf numFmtId="5" fontId="8" fillId="0" borderId="5" xfId="108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1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illares" xfId="111" builtinId="3"/>
    <cellStyle name="Moneda" xfId="108" builtinId="4"/>
    <cellStyle name="Normal" xfId="0" builtinId="0"/>
    <cellStyle name="Normal 2" xfId="109" xr:uid="{00000000-0005-0000-0000-00006C000000}"/>
    <cellStyle name="Porcentaje" xfId="107" builtinId="5"/>
    <cellStyle name="Salida" xfId="110" builtinId="21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472820</xdr:colOff>
      <xdr:row>3</xdr:row>
      <xdr:rowOff>129802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zoomScale="70" zoomScaleNormal="70" workbookViewId="0">
      <selection activeCell="I13" sqref="I13"/>
    </sheetView>
  </sheetViews>
  <sheetFormatPr baseColWidth="10" defaultColWidth="11.19921875" defaultRowHeight="13.8" x14ac:dyDescent="0.25"/>
  <cols>
    <col min="1" max="1" width="7.796875" style="2" customWidth="1"/>
    <col min="2" max="2" width="23.796875" style="2" customWidth="1"/>
    <col min="3" max="3" width="18.796875" style="2" customWidth="1"/>
    <col min="4" max="4" width="21.09765625" style="2" customWidth="1"/>
    <col min="5" max="6" width="46.19921875" style="2" customWidth="1"/>
    <col min="7" max="7" width="18.5" style="2" customWidth="1"/>
    <col min="8" max="9" width="44.59765625" style="2" customWidth="1"/>
    <col min="10" max="10" width="11.3984375" style="2" bestFit="1" customWidth="1"/>
    <col min="11" max="11" width="16" style="2" customWidth="1"/>
    <col min="12" max="13" width="14.8984375" style="2" customWidth="1"/>
    <col min="14" max="14" width="11.19921875" style="2" bestFit="1" customWidth="1"/>
    <col min="15" max="15" width="28.3984375" style="2" customWidth="1"/>
    <col min="16" max="16" width="18.19921875" style="2" customWidth="1"/>
    <col min="17" max="20" width="16.19921875" style="2" customWidth="1"/>
    <col min="21" max="21" width="17.8984375" style="2" customWidth="1"/>
    <col min="22" max="22" width="18.8984375" style="2" customWidth="1"/>
    <col min="23" max="26" width="16.8984375" style="2" customWidth="1"/>
    <col min="27" max="27" width="17.296875" style="2" customWidth="1"/>
    <col min="28" max="28" width="13.69921875" style="2" customWidth="1"/>
    <col min="29" max="29" width="20.69921875" style="2" customWidth="1"/>
    <col min="30" max="31" width="17.59765625" style="2" customWidth="1"/>
    <col min="32" max="16384" width="11.19921875" style="2"/>
  </cols>
  <sheetData>
    <row r="1" spans="1:31" x14ac:dyDescent="0.25">
      <c r="A1" s="61"/>
      <c r="B1" s="66" t="s">
        <v>54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8" t="s">
        <v>59</v>
      </c>
      <c r="AD1" s="68"/>
      <c r="AE1" s="68"/>
    </row>
    <row r="2" spans="1:31" x14ac:dyDescent="0.25">
      <c r="A2" s="61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9" t="s">
        <v>60</v>
      </c>
      <c r="AD2" s="69"/>
      <c r="AE2" s="69"/>
    </row>
    <row r="3" spans="1:31" x14ac:dyDescent="0.25">
      <c r="A3" s="61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9" t="s">
        <v>61</v>
      </c>
      <c r="AD3" s="69"/>
      <c r="AE3" s="69"/>
    </row>
    <row r="4" spans="1:31" x14ac:dyDescent="0.25">
      <c r="A4" s="6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9" t="s">
        <v>62</v>
      </c>
      <c r="AD4" s="69"/>
      <c r="AE4" s="69"/>
    </row>
    <row r="5" spans="1:31" x14ac:dyDescent="0.25">
      <c r="A5" s="62" t="s">
        <v>55</v>
      </c>
      <c r="B5" s="62"/>
      <c r="C5" s="62"/>
      <c r="D5" s="64">
        <v>44588</v>
      </c>
      <c r="E5" s="64"/>
      <c r="F5" s="64"/>
      <c r="G5" s="64"/>
      <c r="H5" s="64"/>
      <c r="I5" s="64"/>
      <c r="J5" s="64"/>
      <c r="K5" s="64"/>
      <c r="L5" s="64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6"/>
    </row>
    <row r="6" spans="1:31" x14ac:dyDescent="0.25">
      <c r="A6" s="63" t="s">
        <v>31</v>
      </c>
      <c r="B6" s="63"/>
      <c r="C6" s="63"/>
      <c r="D6" s="65">
        <v>44561</v>
      </c>
      <c r="E6" s="65"/>
      <c r="F6" s="65"/>
      <c r="G6" s="65"/>
      <c r="H6" s="65"/>
      <c r="I6" s="65"/>
      <c r="J6" s="65"/>
      <c r="K6" s="65"/>
      <c r="L6" s="6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7"/>
      <c r="AE6" s="8"/>
    </row>
    <row r="7" spans="1:31" x14ac:dyDescent="0.25">
      <c r="A7" s="9"/>
      <c r="B7" s="60" t="s">
        <v>10</v>
      </c>
      <c r="C7" s="60"/>
      <c r="D7" s="60"/>
      <c r="E7" s="60"/>
      <c r="F7" s="60"/>
      <c r="G7" s="60" t="s">
        <v>11</v>
      </c>
      <c r="H7" s="60"/>
      <c r="I7" s="60"/>
      <c r="J7" s="60"/>
      <c r="K7" s="60"/>
      <c r="L7" s="60" t="s">
        <v>26</v>
      </c>
      <c r="M7" s="60"/>
      <c r="N7" s="60"/>
      <c r="O7" s="60" t="s">
        <v>24</v>
      </c>
      <c r="P7" s="60"/>
      <c r="Q7" s="60"/>
      <c r="R7" s="60"/>
      <c r="S7" s="60"/>
      <c r="T7" s="60"/>
      <c r="U7" s="60"/>
      <c r="V7" s="60" t="s">
        <v>18</v>
      </c>
      <c r="W7" s="60"/>
      <c r="X7" s="60"/>
      <c r="Y7" s="60"/>
      <c r="Z7" s="60"/>
      <c r="AA7" s="60"/>
      <c r="AB7" s="70" t="s">
        <v>19</v>
      </c>
      <c r="AC7" s="70" t="s">
        <v>27</v>
      </c>
      <c r="AD7" s="70" t="s">
        <v>25</v>
      </c>
      <c r="AE7" s="70"/>
    </row>
    <row r="8" spans="1:31" ht="41.4" x14ac:dyDescent="0.25">
      <c r="A8" s="10" t="s">
        <v>30</v>
      </c>
      <c r="B8" s="11" t="s">
        <v>1</v>
      </c>
      <c r="C8" s="10" t="s">
        <v>6</v>
      </c>
      <c r="D8" s="10" t="s">
        <v>2</v>
      </c>
      <c r="E8" s="10" t="s">
        <v>7</v>
      </c>
      <c r="F8" s="11" t="s">
        <v>20</v>
      </c>
      <c r="G8" s="11" t="s">
        <v>15</v>
      </c>
      <c r="H8" s="11" t="s">
        <v>3</v>
      </c>
      <c r="I8" s="11" t="s">
        <v>16</v>
      </c>
      <c r="J8" s="11" t="s">
        <v>22</v>
      </c>
      <c r="K8" s="11" t="s">
        <v>23</v>
      </c>
      <c r="L8" s="11" t="s">
        <v>4</v>
      </c>
      <c r="M8" s="11" t="s">
        <v>5</v>
      </c>
      <c r="N8" s="11" t="s">
        <v>0</v>
      </c>
      <c r="O8" s="10" t="s">
        <v>9</v>
      </c>
      <c r="P8" s="11" t="s">
        <v>33</v>
      </c>
      <c r="Q8" s="11" t="s">
        <v>8</v>
      </c>
      <c r="R8" s="11" t="s">
        <v>28</v>
      </c>
      <c r="S8" s="11" t="s">
        <v>32</v>
      </c>
      <c r="T8" s="11" t="s">
        <v>12</v>
      </c>
      <c r="U8" s="11" t="s">
        <v>21</v>
      </c>
      <c r="V8" s="11" t="s">
        <v>33</v>
      </c>
      <c r="W8" s="11" t="s">
        <v>8</v>
      </c>
      <c r="X8" s="11" t="s">
        <v>28</v>
      </c>
      <c r="Y8" s="11" t="s">
        <v>32</v>
      </c>
      <c r="Z8" s="11" t="s">
        <v>12</v>
      </c>
      <c r="AA8" s="11" t="s">
        <v>29</v>
      </c>
      <c r="AB8" s="70"/>
      <c r="AC8" s="70"/>
      <c r="AD8" s="11" t="s">
        <v>13</v>
      </c>
      <c r="AE8" s="11" t="s">
        <v>14</v>
      </c>
    </row>
    <row r="9" spans="1:31" ht="96.6" x14ac:dyDescent="0.25">
      <c r="A9" s="12">
        <v>201</v>
      </c>
      <c r="B9" s="13" t="s">
        <v>48</v>
      </c>
      <c r="C9" s="13" t="s">
        <v>49</v>
      </c>
      <c r="D9" s="13" t="s">
        <v>50</v>
      </c>
      <c r="E9" s="14" t="s">
        <v>51</v>
      </c>
      <c r="F9" s="15" t="s">
        <v>52</v>
      </c>
      <c r="G9" s="16"/>
      <c r="H9" s="17" t="s">
        <v>56</v>
      </c>
      <c r="I9" s="18"/>
      <c r="J9" s="18"/>
      <c r="K9" s="18"/>
      <c r="L9" s="19">
        <v>0</v>
      </c>
      <c r="M9" s="20" t="s">
        <v>53</v>
      </c>
      <c r="N9" s="21" t="str">
        <f>IFERROR(IF(M9/L9&gt;100%,100%,M9/L9),"-")</f>
        <v>-</v>
      </c>
      <c r="O9" s="22"/>
      <c r="P9" s="49"/>
      <c r="Q9" s="50"/>
      <c r="R9" s="50"/>
      <c r="S9" s="50"/>
      <c r="T9" s="51"/>
      <c r="U9" s="24">
        <f>SUM(P9:T9)</f>
        <v>0</v>
      </c>
      <c r="V9" s="52"/>
      <c r="W9" s="50"/>
      <c r="X9" s="50"/>
      <c r="Y9" s="50"/>
      <c r="Z9" s="51"/>
      <c r="AA9" s="24">
        <f>SUM(V9:Z9)</f>
        <v>0</v>
      </c>
      <c r="AB9" s="25" t="str">
        <f>IFERROR(AA9/U9,"-")</f>
        <v>-</v>
      </c>
      <c r="AC9" s="23"/>
      <c r="AD9" s="26" t="s">
        <v>42</v>
      </c>
      <c r="AE9" s="26" t="s">
        <v>43</v>
      </c>
    </row>
    <row r="10" spans="1:31" ht="69" x14ac:dyDescent="0.25">
      <c r="A10" s="12">
        <v>287</v>
      </c>
      <c r="B10" s="13" t="s">
        <v>35</v>
      </c>
      <c r="C10" s="13" t="s">
        <v>34</v>
      </c>
      <c r="D10" s="13" t="s">
        <v>36</v>
      </c>
      <c r="E10" s="14" t="s">
        <v>37</v>
      </c>
      <c r="F10" s="15" t="s">
        <v>38</v>
      </c>
      <c r="G10" s="27">
        <v>2020680010018</v>
      </c>
      <c r="H10" s="28" t="s">
        <v>39</v>
      </c>
      <c r="I10" s="18" t="s">
        <v>40</v>
      </c>
      <c r="J10" s="18">
        <v>44207</v>
      </c>
      <c r="K10" s="18">
        <v>44547</v>
      </c>
      <c r="L10" s="19">
        <v>1</v>
      </c>
      <c r="M10" s="20">
        <v>1</v>
      </c>
      <c r="N10" s="21">
        <f>IFERROR(IF(M10/L10&gt;100%,100%,M10/L10),"-")</f>
        <v>1</v>
      </c>
      <c r="O10" s="22" t="s">
        <v>41</v>
      </c>
      <c r="P10" s="52">
        <v>177016049.21000001</v>
      </c>
      <c r="Q10" s="50"/>
      <c r="R10" s="50"/>
      <c r="S10" s="50"/>
      <c r="T10" s="51"/>
      <c r="U10" s="24">
        <f>SUM(P10:T10)</f>
        <v>177016049.21000001</v>
      </c>
      <c r="V10" s="52">
        <v>177016049.21000001</v>
      </c>
      <c r="W10" s="50"/>
      <c r="X10" s="50"/>
      <c r="Y10" s="50"/>
      <c r="Z10" s="51"/>
      <c r="AA10" s="24">
        <f>SUM(V10:Z10)</f>
        <v>177016049.21000001</v>
      </c>
      <c r="AB10" s="29">
        <f>IFERROR(AA10/U10,"-")</f>
        <v>1</v>
      </c>
      <c r="AC10" s="23"/>
      <c r="AD10" s="26" t="s">
        <v>42</v>
      </c>
      <c r="AE10" s="26" t="s">
        <v>43</v>
      </c>
    </row>
    <row r="11" spans="1:31" ht="69" x14ac:dyDescent="0.25">
      <c r="A11" s="12">
        <v>288</v>
      </c>
      <c r="B11" s="30" t="s">
        <v>35</v>
      </c>
      <c r="C11" s="30" t="s">
        <v>34</v>
      </c>
      <c r="D11" s="30" t="s">
        <v>36</v>
      </c>
      <c r="E11" s="31" t="s">
        <v>44</v>
      </c>
      <c r="F11" s="32" t="s">
        <v>45</v>
      </c>
      <c r="G11" s="27">
        <v>2020680010018</v>
      </c>
      <c r="H11" s="28" t="s">
        <v>39</v>
      </c>
      <c r="I11" s="18" t="s">
        <v>40</v>
      </c>
      <c r="J11" s="18">
        <v>44207</v>
      </c>
      <c r="K11" s="18">
        <v>44547</v>
      </c>
      <c r="L11" s="33">
        <v>1</v>
      </c>
      <c r="M11" s="34">
        <v>1</v>
      </c>
      <c r="N11" s="21">
        <f>IFERROR(IF(M11/L11&gt;100%,100%,M11/L11),"-")</f>
        <v>1</v>
      </c>
      <c r="O11" s="22" t="s">
        <v>41</v>
      </c>
      <c r="P11" s="52">
        <v>329869669.57999992</v>
      </c>
      <c r="Q11" s="51"/>
      <c r="R11" s="51"/>
      <c r="S11" s="51"/>
      <c r="T11" s="51"/>
      <c r="U11" s="24">
        <f>SUM(P11:T11)</f>
        <v>329869669.57999992</v>
      </c>
      <c r="V11" s="52">
        <v>285017981.20999998</v>
      </c>
      <c r="W11" s="51"/>
      <c r="X11" s="51"/>
      <c r="Y11" s="51"/>
      <c r="Z11" s="51"/>
      <c r="AA11" s="35">
        <f>SUM(V11:Z11)</f>
        <v>285017981.20999998</v>
      </c>
      <c r="AB11" s="36">
        <f>IFERROR(AA11/U11,"-")</f>
        <v>0.86403209356256827</v>
      </c>
      <c r="AC11" s="37"/>
      <c r="AD11" s="30" t="s">
        <v>42</v>
      </c>
      <c r="AE11" s="30" t="s">
        <v>43</v>
      </c>
    </row>
    <row r="12" spans="1:31" ht="69" x14ac:dyDescent="0.25">
      <c r="A12" s="12">
        <v>289</v>
      </c>
      <c r="B12" s="13" t="s">
        <v>35</v>
      </c>
      <c r="C12" s="13" t="s">
        <v>34</v>
      </c>
      <c r="D12" s="13" t="s">
        <v>36</v>
      </c>
      <c r="E12" s="38" t="s">
        <v>46</v>
      </c>
      <c r="F12" s="39" t="s">
        <v>47</v>
      </c>
      <c r="G12" s="27">
        <v>2020680010018</v>
      </c>
      <c r="H12" s="28" t="s">
        <v>39</v>
      </c>
      <c r="I12" s="18" t="s">
        <v>40</v>
      </c>
      <c r="J12" s="18">
        <v>44207</v>
      </c>
      <c r="K12" s="18">
        <v>44547</v>
      </c>
      <c r="L12" s="57">
        <v>1</v>
      </c>
      <c r="M12" s="56">
        <v>1</v>
      </c>
      <c r="N12" s="55">
        <f>IFERROR(IF(M12/L12&gt;100%,100%,M12/L12),"-")</f>
        <v>1</v>
      </c>
      <c r="O12" s="22" t="s">
        <v>41</v>
      </c>
      <c r="P12" s="52">
        <v>892661130.21000004</v>
      </c>
      <c r="Q12" s="51"/>
      <c r="R12" s="51"/>
      <c r="S12" s="51"/>
      <c r="T12" s="51"/>
      <c r="U12" s="58">
        <f>SUM(P12:T13)</f>
        <v>1053114281.21</v>
      </c>
      <c r="V12" s="52">
        <v>892661130.21000004</v>
      </c>
      <c r="W12" s="51"/>
      <c r="X12" s="51"/>
      <c r="Y12" s="51"/>
      <c r="Z12" s="51"/>
      <c r="AA12" s="58">
        <f>SUM(V12:Z13)</f>
        <v>892661130.21000004</v>
      </c>
      <c r="AB12" s="71">
        <f>IFERROR(AA12/U12,"-")</f>
        <v>0.84763937412790225</v>
      </c>
      <c r="AC12" s="73"/>
      <c r="AD12" s="75" t="s">
        <v>42</v>
      </c>
      <c r="AE12" s="75" t="s">
        <v>43</v>
      </c>
    </row>
    <row r="13" spans="1:31" ht="69" x14ac:dyDescent="0.25">
      <c r="A13" s="12">
        <v>289</v>
      </c>
      <c r="B13" s="30" t="s">
        <v>35</v>
      </c>
      <c r="C13" s="30" t="s">
        <v>34</v>
      </c>
      <c r="D13" s="30" t="s">
        <v>36</v>
      </c>
      <c r="E13" s="31" t="s">
        <v>46</v>
      </c>
      <c r="F13" s="32" t="s">
        <v>47</v>
      </c>
      <c r="G13" s="27"/>
      <c r="H13" s="17" t="s">
        <v>57</v>
      </c>
      <c r="I13" s="17"/>
      <c r="J13" s="18"/>
      <c r="K13" s="18"/>
      <c r="L13" s="57"/>
      <c r="M13" s="56"/>
      <c r="N13" s="55"/>
      <c r="O13" s="22" t="s">
        <v>58</v>
      </c>
      <c r="P13" s="52">
        <f>160000000+453151</f>
        <v>160453151</v>
      </c>
      <c r="Q13" s="51"/>
      <c r="R13" s="51"/>
      <c r="S13" s="51"/>
      <c r="T13" s="51"/>
      <c r="U13" s="59"/>
      <c r="V13" s="53"/>
      <c r="W13" s="51"/>
      <c r="X13" s="51"/>
      <c r="Y13" s="51"/>
      <c r="Z13" s="51"/>
      <c r="AA13" s="59"/>
      <c r="AB13" s="72"/>
      <c r="AC13" s="74"/>
      <c r="AD13" s="76"/>
      <c r="AE13" s="76"/>
    </row>
    <row r="14" spans="1:31" x14ac:dyDescent="0.25">
      <c r="A14" s="40">
        <f>SUM(--(FREQUENCY(A9:A13,A9:A13)&gt;0))</f>
        <v>4</v>
      </c>
      <c r="B14" s="41"/>
      <c r="C14" s="42"/>
      <c r="D14" s="42"/>
      <c r="E14" s="42"/>
      <c r="F14" s="42"/>
      <c r="G14" s="42"/>
      <c r="H14" s="42"/>
      <c r="I14" s="42"/>
      <c r="J14" s="42"/>
      <c r="K14" s="43"/>
      <c r="L14" s="43"/>
      <c r="M14" s="44" t="s">
        <v>17</v>
      </c>
      <c r="N14" s="43">
        <f>IFERROR(AVERAGE(N10:N12),"-")</f>
        <v>1</v>
      </c>
      <c r="O14" s="45"/>
      <c r="P14" s="46">
        <f t="shared" ref="P14:AA14" si="0">SUM(P9:P13)</f>
        <v>1560000000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7">
        <f t="shared" si="0"/>
        <v>1560000000</v>
      </c>
      <c r="V14" s="46">
        <f t="shared" si="0"/>
        <v>1354695160.6300001</v>
      </c>
      <c r="W14" s="46">
        <f t="shared" si="0"/>
        <v>0</v>
      </c>
      <c r="X14" s="46">
        <f t="shared" si="0"/>
        <v>0</v>
      </c>
      <c r="Y14" s="46">
        <f t="shared" si="0"/>
        <v>0</v>
      </c>
      <c r="Z14" s="46">
        <f t="shared" si="0"/>
        <v>0</v>
      </c>
      <c r="AA14" s="47">
        <f t="shared" si="0"/>
        <v>1354695160.6300001</v>
      </c>
      <c r="AB14" s="48">
        <f>IFERROR(AA14/U14,"-")</f>
        <v>0.86839433373717956</v>
      </c>
      <c r="AC14" s="47">
        <f>SUM(AC9:AC13)</f>
        <v>0</v>
      </c>
      <c r="AD14" s="45"/>
      <c r="AE14" s="45"/>
    </row>
    <row r="16" spans="1:31" x14ac:dyDescent="0.25">
      <c r="AA16" s="1"/>
    </row>
    <row r="17" spans="16:22" x14ac:dyDescent="0.25">
      <c r="V17" s="3"/>
    </row>
    <row r="18" spans="16:22" x14ac:dyDescent="0.25">
      <c r="P18" s="3"/>
      <c r="V18" s="54"/>
    </row>
    <row r="19" spans="16:22" x14ac:dyDescent="0.25">
      <c r="P19" s="4"/>
    </row>
    <row r="20" spans="16:22" x14ac:dyDescent="0.25">
      <c r="P20" s="4"/>
    </row>
    <row r="22" spans="16:22" x14ac:dyDescent="0.25">
      <c r="P22" s="4"/>
      <c r="Q22" s="4"/>
    </row>
  </sheetData>
  <mergeCells count="27">
    <mergeCell ref="AB12:AB13"/>
    <mergeCell ref="AC12:AC13"/>
    <mergeCell ref="AD12:AD13"/>
    <mergeCell ref="AE12:AE13"/>
    <mergeCell ref="AC1:AE1"/>
    <mergeCell ref="AC2:AE2"/>
    <mergeCell ref="AC3:AE3"/>
    <mergeCell ref="AC4:AE4"/>
    <mergeCell ref="AC7:AC8"/>
    <mergeCell ref="AD7:AE7"/>
    <mergeCell ref="B7:F7"/>
    <mergeCell ref="G7:K7"/>
    <mergeCell ref="L7:N7"/>
    <mergeCell ref="O7:U7"/>
    <mergeCell ref="A1:A4"/>
    <mergeCell ref="A5:C5"/>
    <mergeCell ref="A6:C6"/>
    <mergeCell ref="D5:L5"/>
    <mergeCell ref="D6:L6"/>
    <mergeCell ref="B1:AB4"/>
    <mergeCell ref="V7:AA7"/>
    <mergeCell ref="AB7:AB8"/>
    <mergeCell ref="N12:N13"/>
    <mergeCell ref="M12:M13"/>
    <mergeCell ref="L12:L13"/>
    <mergeCell ref="U12:U13"/>
    <mergeCell ref="AA12:AA13"/>
  </mergeCells>
  <conditionalFormatting sqref="N9:N12">
    <cfRule type="cellIs" dxfId="2" priority="4" operator="between">
      <formula>0.67</formula>
      <formula>1</formula>
    </cfRule>
    <cfRule type="cellIs" dxfId="1" priority="5" operator="between">
      <formula>0.34</formula>
      <formula>0.66</formula>
    </cfRule>
    <cfRule type="cellIs" dxfId="0" priority="6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2022-02-03T16:43:24Z</dcterms:modified>
</cp:coreProperties>
</file>