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1 - Noviembre\Publicados\"/>
    </mc:Choice>
  </mc:AlternateContent>
  <xr:revisionPtr revIDLastSave="0" documentId="13_ncr:1_{4325515C-8785-42D7-B733-305FFCFE082A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Acción'!$A$8:$AA$14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4" i="14" l="1"/>
  <c r="AA12" i="14"/>
  <c r="AB12" i="14" s="1"/>
  <c r="U12" i="14"/>
  <c r="A14" i="14"/>
  <c r="N12" i="14"/>
  <c r="N11" i="14"/>
  <c r="N10" i="14"/>
  <c r="AA11" i="14"/>
  <c r="AB11" i="14" s="1"/>
  <c r="AA10" i="14"/>
  <c r="AB10" i="14" s="1"/>
  <c r="AA9" i="14"/>
  <c r="W14" i="14"/>
  <c r="X14" i="14"/>
  <c r="Y14" i="14"/>
  <c r="Z14" i="14"/>
  <c r="V14" i="14"/>
  <c r="Q14" i="14"/>
  <c r="R14" i="14"/>
  <c r="S14" i="14"/>
  <c r="T14" i="14"/>
  <c r="P14" i="14"/>
  <c r="U11" i="14"/>
  <c r="U10" i="14"/>
  <c r="U9" i="14"/>
  <c r="AB9" i="14" l="1"/>
  <c r="AA14" i="14"/>
  <c r="U14" i="14"/>
  <c r="AB14" i="14" l="1"/>
  <c r="N9" i="14"/>
  <c r="N14" i="14" l="1"/>
</calcChain>
</file>

<file path=xl/sharedStrings.xml><?xml version="1.0" encoding="utf-8"?>
<sst xmlns="http://schemas.openxmlformats.org/spreadsheetml/2006/main" count="91" uniqueCount="63">
  <si>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</si>
  <si>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</si>
  <si>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</si>
  <si>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</si>
  <si>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</si>
  <si>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</si>
  <si>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</si>
  <si>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</si>
  <si>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</si>
  <si>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</si>
  <si>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</si>
  <si>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</si>
  <si>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</si>
  <si>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</si>
  <si>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</si>
  <si>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</si>
  <si>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</si>
  <si>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</si>
  <si>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</si>
  <si>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</si>
  <si>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</si>
  <si>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</si>
  <si>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</si>
  <si>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</si>
  <si>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</si>
  <si>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</si>
  <si>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</si>
  <si>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</si>
  <si>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</si>
  <si>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</si>
  <si>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</si>
  <si>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</si>
  <si>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</si>
  <si>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</si>
  <si>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</si>
  <si>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</si>
  <si>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</si>
  <si>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</si>
  <si>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</si>
  <si>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IMPLEMENTACIÓN DE ESTRATEGIAS DE COMUNICACIONES Y DIFUSIÓN DE LA OFERTA INSTITUCIONAL PARA EL MUNICIPIO BUCARAMANGA</t>
  </si>
  <si>
    <t>Fortalecer 1 estrategia de comunicaciones y de difusión de la oferta institucional eficaces para clientes internos y externos del Municipio de Bucaramanga</t>
  </si>
  <si>
    <t>2.3.2.02.02.008.4599025.201</t>
  </si>
  <si>
    <t>Ofc. Prensa y Comunicaciones</t>
  </si>
  <si>
    <t>Claudia Ramírez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</si>
  <si>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</si>
  <si>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</si>
  <si>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2.3.2.02.02.008.4599025.501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</si>
  <si>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</si>
  <si>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</si>
  <si>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</si>
  <si>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</si>
  <si>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</si>
  <si>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</si>
  <si>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</si>
  <si>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-</t>
  </si>
  <si>
    <t xml:space="preserve"> PLAN DE ACCIÓN - PLAN DE DESARROLLO MUNICIPAL
OFICINA DE PRENSA Y COMUNICACIONES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</si>
  <si>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</si>
  <si>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</si>
  <si>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</si>
  <si>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t>FECHA DE SUSCRIPCIÓN:</t>
  </si>
  <si>
    <t>Por definir</t>
  </si>
  <si>
    <t>Meta no programada para la vigencia</t>
  </si>
  <si>
    <r>
      <t xml:space="preserve">Código:  </t>
    </r>
    <r>
      <rPr>
        <sz val="12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</si>
</sst>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  <numFmt numFmtId="168" formatCode="0.0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2" fillId="4" borderId="6" applyNumberFormat="0" applyAlignment="0" applyProtection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justify" vertical="center" wrapText="1"/>
    </xf>
    <xf numFmtId="164" fontId="10" fillId="2" borderId="1" xfId="0" applyNumberFormat="1" applyFont="1" applyFill="1" applyBorder="1" applyAlignment="1">
      <alignment vertical="center" wrapText="1"/>
    </xf>
    <xf numFmtId="1" fontId="11" fillId="0" borderId="1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11" fillId="2" borderId="2" xfId="108" applyNumberFormat="1" applyFont="1" applyFill="1" applyBorder="1" applyAlignment="1">
      <alignment vertical="center"/>
    </xf>
    <xf numFmtId="9" fontId="11" fillId="2" borderId="2" xfId="107" applyFont="1" applyFill="1" applyBorder="1" applyAlignment="1">
      <alignment horizontal="center" vertical="center" wrapText="1"/>
    </xf>
    <xf numFmtId="0" fontId="15" fillId="0" borderId="0" xfId="0" applyFont="1"/>
    <xf numFmtId="5" fontId="6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166" fontId="6" fillId="0" borderId="2" xfId="108" applyNumberFormat="1" applyFont="1" applyFill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/>
    </xf>
    <xf numFmtId="9" fontId="7" fillId="0" borderId="3" xfId="107" applyFont="1" applyFill="1" applyBorder="1" applyAlignment="1">
      <alignment horizontal="center" vertical="center" wrapText="1"/>
    </xf>
    <xf numFmtId="5" fontId="13" fillId="3" borderId="2" xfId="11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9" fontId="6" fillId="0" borderId="3" xfId="107" applyFont="1" applyFill="1" applyBorder="1" applyAlignment="1">
      <alignment horizontal="center" vertical="center" wrapText="1"/>
    </xf>
    <xf numFmtId="9" fontId="6" fillId="3" borderId="8" xfId="110" applyNumberFormat="1" applyFont="1" applyFill="1" applyBorder="1" applyAlignment="1">
      <alignment horizontal="center" vertical="center" wrapText="1"/>
    </xf>
    <xf numFmtId="167" fontId="0" fillId="0" borderId="0" xfId="111" applyNumberFormat="1" applyFont="1"/>
    <xf numFmtId="165" fontId="0" fillId="0" borderId="0" xfId="0" applyNumberFormat="1"/>
    <xf numFmtId="9" fontId="5" fillId="0" borderId="2" xfId="0" applyNumberFormat="1" applyFont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/>
    </xf>
    <xf numFmtId="5" fontId="7" fillId="0" borderId="2" xfId="108" applyNumberFormat="1" applyFont="1" applyFill="1" applyBorder="1" applyAlignment="1">
      <alignment horizontal="right" vertical="center" wrapText="1"/>
    </xf>
    <xf numFmtId="5" fontId="14" fillId="0" borderId="2" xfId="108" applyNumberFormat="1" applyFont="1" applyFill="1" applyBorder="1" applyAlignment="1">
      <alignment horizontal="right" vertical="center" wrapText="1"/>
    </xf>
    <xf numFmtId="5" fontId="11" fillId="2" borderId="2" xfId="108" applyNumberFormat="1" applyFont="1" applyFill="1" applyBorder="1" applyAlignment="1">
      <alignment horizontal="right" vertical="center" wrapText="1"/>
    </xf>
    <xf numFmtId="166" fontId="11" fillId="2" borderId="2" xfId="108" applyNumberFormat="1" applyFont="1" applyFill="1" applyBorder="1" applyAlignment="1">
      <alignment horizontal="right" vertical="center" wrapText="1"/>
    </xf>
    <xf numFmtId="9" fontId="6" fillId="0" borderId="2" xfId="0" applyNumberFormat="1" applyFont="1" applyBorder="1" applyAlignment="1">
      <alignment horizontal="center" vertical="center"/>
    </xf>
    <xf numFmtId="168" fontId="6" fillId="2" borderId="2" xfId="11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166" fontId="11" fillId="2" borderId="1" xfId="108" applyNumberFormat="1" applyFont="1" applyFill="1" applyBorder="1" applyAlignment="1">
      <alignment horizontal="right" vertical="center" wrapText="1"/>
    </xf>
    <xf numFmtId="166" fontId="11" fillId="2" borderId="5" xfId="108" applyNumberFormat="1" applyFont="1" applyFill="1" applyBorder="1" applyAlignment="1">
      <alignment horizontal="right" vertical="center" wrapText="1"/>
    </xf>
    <xf numFmtId="9" fontId="6" fillId="0" borderId="7" xfId="107" applyFont="1" applyFill="1" applyBorder="1" applyAlignment="1">
      <alignment horizontal="center" vertical="center" wrapText="1"/>
    </xf>
    <xf numFmtId="9" fontId="6" fillId="0" borderId="5" xfId="107" applyFont="1" applyFill="1" applyBorder="1" applyAlignment="1">
      <alignment horizontal="center" vertical="center" wrapText="1"/>
    </xf>
    <xf numFmtId="5" fontId="13" fillId="3" borderId="1" xfId="110" applyNumberFormat="1" applyFont="1" applyFill="1" applyBorder="1" applyAlignment="1">
      <alignment horizontal="center" vertical="center" wrapText="1"/>
    </xf>
    <xf numFmtId="5" fontId="13" fillId="3" borderId="5" xfId="11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2" fontId="11" fillId="0" borderId="2" xfId="109" applyNumberFormat="1" applyFont="1" applyBorder="1" applyAlignment="1">
      <alignment horizontal="center" vertical="center" wrapText="1"/>
    </xf>
    <xf numFmtId="2" fontId="11" fillId="0" borderId="1" xfId="109" applyNumberFormat="1" applyFont="1" applyBorder="1" applyAlignment="1">
      <alignment horizontal="center" vertical="center" wrapText="1"/>
    </xf>
    <xf numFmtId="2" fontId="11" fillId="0" borderId="2" xfId="109" applyNumberFormat="1" applyFont="1" applyBorder="1" applyAlignment="1">
      <alignment horizontal="left" vertical="center" wrapText="1"/>
    </xf>
    <xf numFmtId="2" fontId="11" fillId="0" borderId="2" xfId="109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64487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zoomScale="70" zoomScaleNormal="70" workbookViewId="0">
      <selection activeCell="E11" sqref="E11"/>
    </sheetView>
  </sheetViews>
  <sheetFormatPr baseColWidth="10" defaultColWidth="11.19921875" defaultRowHeight="13.8" x14ac:dyDescent="0.25"/>
  <cols>
    <col min="1" max="1" width="9.69921875" style="1" customWidth="1"/>
    <col min="2" max="2" width="24.796875" style="1" customWidth="1"/>
    <col min="3" max="4" width="21.09765625" style="1" customWidth="1"/>
    <col min="5" max="6" width="46.19921875" style="1" customWidth="1"/>
    <col min="7" max="7" width="21.59765625" style="1" customWidth="1"/>
    <col min="8" max="9" width="44.59765625" style="1" customWidth="1"/>
    <col min="10" max="10" width="11.3984375" style="1" bestFit="1" customWidth="1"/>
    <col min="11" max="11" width="16" style="1" customWidth="1"/>
    <col min="12" max="12" width="13.296875" style="1" customWidth="1"/>
    <col min="13" max="13" width="12.796875" style="1" customWidth="1"/>
    <col min="14" max="14" width="11.19921875" style="1" bestFit="1" customWidth="1"/>
    <col min="15" max="15" width="28.09765625" style="1" customWidth="1"/>
    <col min="16" max="16" width="18.69921875" style="1" customWidth="1"/>
    <col min="17" max="18" width="11.69921875" style="1" customWidth="1"/>
    <col min="19" max="19" width="16.19921875" style="1" customWidth="1"/>
    <col min="20" max="20" width="12.8984375" style="1" customWidth="1"/>
    <col min="21" max="21" width="22.19921875" style="1" customWidth="1"/>
    <col min="22" max="22" width="18.8984375" style="1" customWidth="1"/>
    <col min="23" max="24" width="10.3984375" style="1" customWidth="1"/>
    <col min="25" max="25" width="16.8984375" style="1" customWidth="1"/>
    <col min="26" max="26" width="12.09765625" style="1" customWidth="1"/>
    <col min="27" max="27" width="25.19921875" style="1" customWidth="1"/>
    <col min="28" max="28" width="17.5" style="1" customWidth="1"/>
    <col min="29" max="29" width="20.69921875" style="1" customWidth="1"/>
    <col min="30" max="31" width="17.59765625" style="1" customWidth="1"/>
    <col min="32" max="16384" width="11.19921875" style="1"/>
  </cols>
  <sheetData>
    <row r="1" spans="1:31" ht="15.6" x14ac:dyDescent="0.25">
      <c r="A1" s="70"/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7" t="s">
        <v>62</v>
      </c>
      <c r="AD1" s="77"/>
      <c r="AE1" s="77"/>
    </row>
    <row r="2" spans="1:31" ht="15.6" x14ac:dyDescent="0.25">
      <c r="A2" s="7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8" t="s">
        <v>56</v>
      </c>
      <c r="AD2" s="78"/>
      <c r="AE2" s="78"/>
    </row>
    <row r="3" spans="1:31" ht="15.6" x14ac:dyDescent="0.25">
      <c r="A3" s="7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8" t="s">
        <v>57</v>
      </c>
      <c r="AD3" s="78"/>
      <c r="AE3" s="78"/>
    </row>
    <row r="4" spans="1:31" ht="15.6" x14ac:dyDescent="0.25">
      <c r="A4" s="70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8" t="s">
        <v>58</v>
      </c>
      <c r="AD4" s="78"/>
      <c r="AE4" s="78"/>
    </row>
    <row r="5" spans="1:31" ht="15.6" x14ac:dyDescent="0.25">
      <c r="A5" s="71" t="s">
        <v>59</v>
      </c>
      <c r="B5" s="71"/>
      <c r="C5" s="71"/>
      <c r="D5" s="73">
        <v>44536</v>
      </c>
      <c r="E5" s="73"/>
      <c r="F5" s="73"/>
      <c r="G5" s="73"/>
      <c r="H5" s="73"/>
      <c r="I5" s="73"/>
      <c r="J5" s="73"/>
      <c r="K5" s="73"/>
      <c r="L5" s="7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</row>
    <row r="6" spans="1:31" ht="15.6" x14ac:dyDescent="0.25">
      <c r="A6" s="72" t="s">
        <v>31</v>
      </c>
      <c r="B6" s="72"/>
      <c r="C6" s="72"/>
      <c r="D6" s="74">
        <v>44530</v>
      </c>
      <c r="E6" s="74"/>
      <c r="F6" s="74"/>
      <c r="G6" s="74"/>
      <c r="H6" s="74"/>
      <c r="I6" s="74"/>
      <c r="J6" s="74"/>
      <c r="K6" s="74"/>
      <c r="L6" s="7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1"/>
      <c r="AE6" s="22"/>
    </row>
    <row r="7" spans="1:31" ht="15.6" x14ac:dyDescent="0.25">
      <c r="A7" s="23"/>
      <c r="B7" s="69" t="s">
        <v>10</v>
      </c>
      <c r="C7" s="69"/>
      <c r="D7" s="69"/>
      <c r="E7" s="69"/>
      <c r="F7" s="69"/>
      <c r="G7" s="69" t="s">
        <v>11</v>
      </c>
      <c r="H7" s="69"/>
      <c r="I7" s="69"/>
      <c r="J7" s="69"/>
      <c r="K7" s="69"/>
      <c r="L7" s="69" t="s">
        <v>26</v>
      </c>
      <c r="M7" s="69"/>
      <c r="N7" s="69"/>
      <c r="O7" s="69" t="s">
        <v>24</v>
      </c>
      <c r="P7" s="69"/>
      <c r="Q7" s="69"/>
      <c r="R7" s="69"/>
      <c r="S7" s="69"/>
      <c r="T7" s="69"/>
      <c r="U7" s="69"/>
      <c r="V7" s="69" t="s">
        <v>18</v>
      </c>
      <c r="W7" s="69"/>
      <c r="X7" s="69"/>
      <c r="Y7" s="69"/>
      <c r="Z7" s="69"/>
      <c r="AA7" s="69"/>
      <c r="AB7" s="79" t="s">
        <v>19</v>
      </c>
      <c r="AC7" s="79" t="s">
        <v>27</v>
      </c>
      <c r="AD7" s="79" t="s">
        <v>25</v>
      </c>
      <c r="AE7" s="79"/>
    </row>
    <row r="8" spans="1:31" ht="46.8" x14ac:dyDescent="0.25">
      <c r="A8" s="24" t="s">
        <v>30</v>
      </c>
      <c r="B8" s="25" t="s">
        <v>1</v>
      </c>
      <c r="C8" s="24" t="s">
        <v>6</v>
      </c>
      <c r="D8" s="24" t="s">
        <v>2</v>
      </c>
      <c r="E8" s="24" t="s">
        <v>7</v>
      </c>
      <c r="F8" s="25" t="s">
        <v>20</v>
      </c>
      <c r="G8" s="25" t="s">
        <v>15</v>
      </c>
      <c r="H8" s="25" t="s">
        <v>3</v>
      </c>
      <c r="I8" s="25" t="s">
        <v>16</v>
      </c>
      <c r="J8" s="25" t="s">
        <v>22</v>
      </c>
      <c r="K8" s="25" t="s">
        <v>23</v>
      </c>
      <c r="L8" s="25" t="s">
        <v>4</v>
      </c>
      <c r="M8" s="25" t="s">
        <v>5</v>
      </c>
      <c r="N8" s="25" t="s">
        <v>0</v>
      </c>
      <c r="O8" s="24" t="s">
        <v>9</v>
      </c>
      <c r="P8" s="25" t="s">
        <v>33</v>
      </c>
      <c r="Q8" s="25" t="s">
        <v>8</v>
      </c>
      <c r="R8" s="25" t="s">
        <v>28</v>
      </c>
      <c r="S8" s="25" t="s">
        <v>32</v>
      </c>
      <c r="T8" s="25" t="s">
        <v>12</v>
      </c>
      <c r="U8" s="25" t="s">
        <v>21</v>
      </c>
      <c r="V8" s="25" t="s">
        <v>33</v>
      </c>
      <c r="W8" s="25" t="s">
        <v>8</v>
      </c>
      <c r="X8" s="25" t="s">
        <v>28</v>
      </c>
      <c r="Y8" s="25" t="s">
        <v>32</v>
      </c>
      <c r="Z8" s="25" t="s">
        <v>12</v>
      </c>
      <c r="AA8" s="25" t="s">
        <v>29</v>
      </c>
      <c r="AB8" s="79"/>
      <c r="AC8" s="79"/>
      <c r="AD8" s="25" t="s">
        <v>13</v>
      </c>
      <c r="AE8" s="25" t="s">
        <v>14</v>
      </c>
    </row>
    <row r="9" spans="1:31" ht="109.2" x14ac:dyDescent="0.25">
      <c r="A9" s="26">
        <v>201</v>
      </c>
      <c r="B9" s="10" t="s">
        <v>49</v>
      </c>
      <c r="C9" s="10" t="s">
        <v>50</v>
      </c>
      <c r="D9" s="10" t="s">
        <v>51</v>
      </c>
      <c r="E9" s="11" t="s">
        <v>52</v>
      </c>
      <c r="F9" s="12" t="s">
        <v>53</v>
      </c>
      <c r="G9" s="13"/>
      <c r="H9" s="27" t="s">
        <v>61</v>
      </c>
      <c r="I9" s="14"/>
      <c r="J9" s="14"/>
      <c r="K9" s="14"/>
      <c r="L9" s="6">
        <v>0</v>
      </c>
      <c r="M9" s="15" t="s">
        <v>54</v>
      </c>
      <c r="N9" s="4" t="str">
        <f>IFERROR(IF(M9/L9&gt;100%,100%,M9/L9),"-")</f>
        <v>-</v>
      </c>
      <c r="O9" s="7"/>
      <c r="P9" s="54"/>
      <c r="Q9" s="40"/>
      <c r="R9" s="40"/>
      <c r="S9" s="40"/>
      <c r="T9" s="41"/>
      <c r="U9" s="56">
        <f>SUM(P9:T9)</f>
        <v>0</v>
      </c>
      <c r="V9" s="39"/>
      <c r="W9" s="40"/>
      <c r="X9" s="40"/>
      <c r="Y9" s="40"/>
      <c r="Z9" s="41"/>
      <c r="AA9" s="56">
        <f>SUM(V9:Z9)</f>
        <v>0</v>
      </c>
      <c r="AB9" s="45" t="str">
        <f>IFERROR(AA9/U9,"-")</f>
        <v>-</v>
      </c>
      <c r="AC9" s="2"/>
      <c r="AD9" s="5" t="s">
        <v>42</v>
      </c>
      <c r="AE9" s="5" t="s">
        <v>43</v>
      </c>
    </row>
    <row r="10" spans="1:31" ht="93.6" x14ac:dyDescent="0.25">
      <c r="A10" s="26">
        <v>287</v>
      </c>
      <c r="B10" s="10" t="s">
        <v>35</v>
      </c>
      <c r="C10" s="10" t="s">
        <v>34</v>
      </c>
      <c r="D10" s="10" t="s">
        <v>36</v>
      </c>
      <c r="E10" s="11" t="s">
        <v>37</v>
      </c>
      <c r="F10" s="12" t="s">
        <v>38</v>
      </c>
      <c r="G10" s="18">
        <v>2020680010018</v>
      </c>
      <c r="H10" s="28" t="s">
        <v>39</v>
      </c>
      <c r="I10" s="14" t="s">
        <v>40</v>
      </c>
      <c r="J10" s="14">
        <v>44207</v>
      </c>
      <c r="K10" s="14">
        <v>44547</v>
      </c>
      <c r="L10" s="6">
        <v>1</v>
      </c>
      <c r="M10" s="15">
        <v>0.94</v>
      </c>
      <c r="N10" s="4">
        <f>IFERROR(IF(M10/L10&gt;100%,100%,M10/L10),"-")</f>
        <v>0.94</v>
      </c>
      <c r="O10" s="7" t="s">
        <v>41</v>
      </c>
      <c r="P10" s="42">
        <v>176627777.66999999</v>
      </c>
      <c r="Q10" s="43"/>
      <c r="R10" s="43"/>
      <c r="S10" s="43"/>
      <c r="T10" s="44"/>
      <c r="U10" s="57">
        <f>SUM(P10:T10)</f>
        <v>176627777.66999999</v>
      </c>
      <c r="V10" s="42">
        <v>176627777.66999999</v>
      </c>
      <c r="W10" s="43"/>
      <c r="X10" s="43"/>
      <c r="Y10" s="43"/>
      <c r="Z10" s="44"/>
      <c r="AA10" s="57">
        <f>SUM(V10:Z10)</f>
        <v>176627777.66999999</v>
      </c>
      <c r="AB10" s="48">
        <f>IFERROR(AA10/U10,"-")</f>
        <v>1</v>
      </c>
      <c r="AC10" s="2"/>
      <c r="AD10" s="5" t="s">
        <v>42</v>
      </c>
      <c r="AE10" s="5" t="s">
        <v>43</v>
      </c>
    </row>
    <row r="11" spans="1:31" ht="90" x14ac:dyDescent="0.25">
      <c r="A11" s="26">
        <v>288</v>
      </c>
      <c r="B11" s="8" t="s">
        <v>35</v>
      </c>
      <c r="C11" s="8" t="s">
        <v>34</v>
      </c>
      <c r="D11" s="8" t="s">
        <v>36</v>
      </c>
      <c r="E11" s="17" t="s">
        <v>44</v>
      </c>
      <c r="F11" s="9" t="s">
        <v>45</v>
      </c>
      <c r="G11" s="18">
        <v>2020680010018</v>
      </c>
      <c r="H11" s="28" t="s">
        <v>39</v>
      </c>
      <c r="I11" s="14" t="s">
        <v>40</v>
      </c>
      <c r="J11" s="14">
        <v>44207</v>
      </c>
      <c r="K11" s="14">
        <v>44547</v>
      </c>
      <c r="L11" s="52">
        <v>1</v>
      </c>
      <c r="M11" s="53">
        <v>0.91659999999999997</v>
      </c>
      <c r="N11" s="4">
        <f>IFERROR(IF(M11/L11&gt;100%,100%,M11/L11),"-")</f>
        <v>0.91659999999999997</v>
      </c>
      <c r="O11" s="7" t="s">
        <v>41</v>
      </c>
      <c r="P11" s="42">
        <v>331099363.66000009</v>
      </c>
      <c r="Q11" s="44"/>
      <c r="R11" s="44"/>
      <c r="S11" s="44"/>
      <c r="T11" s="44"/>
      <c r="U11" s="57">
        <f>SUM(P11:T11)</f>
        <v>331099363.66000009</v>
      </c>
      <c r="V11" s="42">
        <v>270829709.67000002</v>
      </c>
      <c r="W11" s="44"/>
      <c r="X11" s="44"/>
      <c r="Y11" s="44"/>
      <c r="Z11" s="44"/>
      <c r="AA11" s="57">
        <f>SUM(V11:Z11)</f>
        <v>270829709.67000002</v>
      </c>
      <c r="AB11" s="49">
        <f>IFERROR(AA11/U11,"-")</f>
        <v>0.81797109688229463</v>
      </c>
      <c r="AC11" s="46"/>
      <c r="AD11" s="47" t="s">
        <v>42</v>
      </c>
      <c r="AE11" s="47" t="s">
        <v>43</v>
      </c>
    </row>
    <row r="12" spans="1:31" ht="90" x14ac:dyDescent="0.25">
      <c r="A12" s="26">
        <v>289</v>
      </c>
      <c r="B12" s="10" t="s">
        <v>35</v>
      </c>
      <c r="C12" s="10" t="s">
        <v>34</v>
      </c>
      <c r="D12" s="10" t="s">
        <v>36</v>
      </c>
      <c r="E12" s="16" t="s">
        <v>47</v>
      </c>
      <c r="F12" s="3" t="s">
        <v>48</v>
      </c>
      <c r="G12" s="18">
        <v>2020680010018</v>
      </c>
      <c r="H12" s="28" t="s">
        <v>39</v>
      </c>
      <c r="I12" s="14" t="s">
        <v>40</v>
      </c>
      <c r="J12" s="14">
        <v>44207</v>
      </c>
      <c r="K12" s="14">
        <v>44547</v>
      </c>
      <c r="L12" s="60">
        <v>1</v>
      </c>
      <c r="M12" s="59">
        <v>0.9</v>
      </c>
      <c r="N12" s="58">
        <f>IFERROR(IF(M12/L12&gt;100%,100%,M12/L12),"-")</f>
        <v>0.9</v>
      </c>
      <c r="O12" s="7" t="s">
        <v>41</v>
      </c>
      <c r="P12" s="42">
        <v>892272858.66999996</v>
      </c>
      <c r="Q12" s="44"/>
      <c r="R12" s="44"/>
      <c r="S12" s="44"/>
      <c r="T12" s="44"/>
      <c r="U12" s="61">
        <f>SUM(P12:T13)</f>
        <v>1052272858.67</v>
      </c>
      <c r="V12" s="42">
        <v>892272858.66999996</v>
      </c>
      <c r="W12" s="44"/>
      <c r="X12" s="44"/>
      <c r="Y12" s="44"/>
      <c r="Z12" s="44"/>
      <c r="AA12" s="61">
        <f>SUM(V12:Z13)</f>
        <v>892272858.66999996</v>
      </c>
      <c r="AB12" s="63">
        <f>IFERROR(AA12/U12,"-")</f>
        <v>0.84794818313357534</v>
      </c>
      <c r="AC12" s="65"/>
      <c r="AD12" s="67" t="s">
        <v>42</v>
      </c>
      <c r="AE12" s="67" t="s">
        <v>43</v>
      </c>
    </row>
    <row r="13" spans="1:31" ht="90" x14ac:dyDescent="0.25">
      <c r="A13" s="26">
        <v>289</v>
      </c>
      <c r="B13" s="8" t="s">
        <v>35</v>
      </c>
      <c r="C13" s="8" t="s">
        <v>34</v>
      </c>
      <c r="D13" s="8" t="s">
        <v>36</v>
      </c>
      <c r="E13" s="17" t="s">
        <v>47</v>
      </c>
      <c r="F13" s="9" t="s">
        <v>48</v>
      </c>
      <c r="G13" s="18"/>
      <c r="H13" s="27" t="s">
        <v>60</v>
      </c>
      <c r="I13" s="14"/>
      <c r="J13" s="14"/>
      <c r="K13" s="14"/>
      <c r="L13" s="60"/>
      <c r="M13" s="59"/>
      <c r="N13" s="58"/>
      <c r="O13" s="7" t="s">
        <v>46</v>
      </c>
      <c r="P13" s="42">
        <v>160000000</v>
      </c>
      <c r="Q13" s="41"/>
      <c r="R13" s="41"/>
      <c r="S13" s="41"/>
      <c r="T13" s="41"/>
      <c r="U13" s="62"/>
      <c r="V13" s="55"/>
      <c r="W13" s="41"/>
      <c r="X13" s="41"/>
      <c r="Y13" s="41"/>
      <c r="Z13" s="41"/>
      <c r="AA13" s="62"/>
      <c r="AB13" s="64"/>
      <c r="AC13" s="66"/>
      <c r="AD13" s="68"/>
      <c r="AE13" s="68"/>
    </row>
    <row r="14" spans="1:31" ht="15.6" x14ac:dyDescent="0.25">
      <c r="A14" s="29">
        <f>SUM(--(FREQUENCY(A9:A13,A9:A13)&gt;0))</f>
        <v>4</v>
      </c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3" t="s">
        <v>17</v>
      </c>
      <c r="N14" s="32">
        <f>IFERROR(AVERAGE(N10:N13),"-")</f>
        <v>0.91886666666666661</v>
      </c>
      <c r="O14" s="34"/>
      <c r="P14" s="35">
        <f t="shared" ref="P14:AA14" si="0">SUM(P9:P13)</f>
        <v>1560000000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6">
        <f t="shared" si="0"/>
        <v>1560000000</v>
      </c>
      <c r="V14" s="35">
        <f t="shared" si="0"/>
        <v>1339730346.01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6">
        <f t="shared" si="0"/>
        <v>1339730346.01</v>
      </c>
      <c r="AB14" s="37">
        <f>IFERROR(AA14/U14,"-")</f>
        <v>0.85880150385256404</v>
      </c>
      <c r="AC14" s="36">
        <f>SUM(AC9:AC13)</f>
        <v>0</v>
      </c>
      <c r="AD14" s="34"/>
      <c r="AE14" s="34"/>
    </row>
    <row r="16" spans="1:31" x14ac:dyDescent="0.25">
      <c r="AA16" s="38"/>
    </row>
    <row r="17" spans="15:27" x14ac:dyDescent="0.25">
      <c r="AA17"/>
    </row>
    <row r="18" spans="15:27" x14ac:dyDescent="0.25">
      <c r="P18" s="50"/>
      <c r="AA18"/>
    </row>
    <row r="19" spans="15:27" x14ac:dyDescent="0.25">
      <c r="O19"/>
      <c r="P19" s="51"/>
      <c r="Q19"/>
      <c r="R19"/>
      <c r="S19"/>
      <c r="T19"/>
      <c r="U19"/>
    </row>
    <row r="20" spans="15:27" x14ac:dyDescent="0.25">
      <c r="O20"/>
      <c r="P20"/>
      <c r="Q20"/>
      <c r="R20"/>
      <c r="S20"/>
      <c r="T20"/>
      <c r="U20"/>
    </row>
    <row r="21" spans="15:27" x14ac:dyDescent="0.25">
      <c r="O21"/>
      <c r="P21"/>
      <c r="Q21"/>
      <c r="R21"/>
      <c r="S21"/>
      <c r="T21"/>
      <c r="U21"/>
    </row>
    <row r="22" spans="15:27" x14ac:dyDescent="0.25">
      <c r="O22"/>
      <c r="P22"/>
      <c r="Q22"/>
      <c r="R22"/>
      <c r="S22"/>
      <c r="T22"/>
      <c r="U22"/>
    </row>
    <row r="23" spans="15:27" x14ac:dyDescent="0.25">
      <c r="O23"/>
      <c r="P23"/>
      <c r="Q23"/>
      <c r="R23"/>
      <c r="S23"/>
      <c r="T23"/>
      <c r="U23"/>
    </row>
    <row r="24" spans="15:27" x14ac:dyDescent="0.25">
      <c r="O24"/>
      <c r="P24"/>
      <c r="Q24"/>
      <c r="R24"/>
      <c r="S24"/>
      <c r="T24"/>
      <c r="U24"/>
    </row>
    <row r="25" spans="15:27" x14ac:dyDescent="0.25">
      <c r="O25"/>
      <c r="P25"/>
      <c r="Q25"/>
      <c r="R25"/>
      <c r="S25"/>
      <c r="T25"/>
      <c r="U25"/>
    </row>
    <row r="26" spans="15:27" x14ac:dyDescent="0.25">
      <c r="O26"/>
      <c r="P26"/>
      <c r="Q26"/>
      <c r="R26"/>
      <c r="S26"/>
      <c r="T26"/>
      <c r="U26"/>
    </row>
    <row r="27" spans="15:27" x14ac:dyDescent="0.25">
      <c r="O27"/>
      <c r="P27"/>
      <c r="Q27"/>
      <c r="R27"/>
      <c r="S27"/>
      <c r="T27"/>
      <c r="U27"/>
    </row>
    <row r="28" spans="15:27" x14ac:dyDescent="0.25">
      <c r="O28"/>
      <c r="P28"/>
      <c r="Q28"/>
      <c r="R28"/>
      <c r="S28"/>
      <c r="T28"/>
      <c r="U28"/>
    </row>
    <row r="29" spans="15:27" x14ac:dyDescent="0.25">
      <c r="O29"/>
      <c r="P29"/>
      <c r="Q29"/>
      <c r="R29"/>
      <c r="S29"/>
      <c r="T29"/>
      <c r="U29"/>
    </row>
    <row r="30" spans="15:27" x14ac:dyDescent="0.25">
      <c r="O30"/>
      <c r="P30"/>
      <c r="Q30"/>
      <c r="R30"/>
      <c r="S30"/>
      <c r="T30"/>
      <c r="U30"/>
    </row>
    <row r="31" spans="15:27" x14ac:dyDescent="0.25">
      <c r="O31"/>
      <c r="P31"/>
      <c r="Q31"/>
      <c r="R31"/>
      <c r="S31"/>
      <c r="T31"/>
      <c r="U31"/>
    </row>
  </sheetData>
  <mergeCells count="27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L5"/>
    <mergeCell ref="D6:L6"/>
    <mergeCell ref="B1:AB4"/>
    <mergeCell ref="AB12:AB13"/>
    <mergeCell ref="AC12:AC13"/>
    <mergeCell ref="AD12:AD13"/>
    <mergeCell ref="AE12:AE13"/>
    <mergeCell ref="B7:F7"/>
    <mergeCell ref="G7:K7"/>
    <mergeCell ref="L7:N7"/>
    <mergeCell ref="O7:U7"/>
    <mergeCell ref="V7:AA7"/>
    <mergeCell ref="AB7:AB8"/>
    <mergeCell ref="N12:N13"/>
    <mergeCell ref="M12:M13"/>
    <mergeCell ref="L12:L13"/>
    <mergeCell ref="U12:U13"/>
    <mergeCell ref="AA12:AA13"/>
  </mergeCells>
  <conditionalFormatting sqref="N9:N12">
    <cfRule type="cellIs" dxfId="2" priority="7" operator="between">
      <formula>0.67</formula>
      <formula>1</formula>
    </cfRule>
    <cfRule type="cellIs" dxfId="1" priority="8" operator="between">
      <formula>0.34</formula>
      <formula>0.66</formula>
    </cfRule>
    <cfRule type="cellIs" dxfId="0" priority="9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2022-02-03T16:32:56Z</dcterms:modified>
</cp:coreProperties>
</file>