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1 - Noviembre\Publicados\"/>
    </mc:Choice>
  </mc:AlternateContent>
  <xr:revisionPtr revIDLastSave="0" documentId="13_ncr:1_{D6AA93D9-E484-4154-A7D5-94BC135CF62C}" xr6:coauthVersionLast="47" xr6:coauthVersionMax="47" xr10:uidLastSave="{00000000-0000-0000-0000-000000000000}"/>
  <bookViews>
    <workbookView xWindow="-25308" yWindow="288" windowWidth="25416" windowHeight="15252" xr2:uid="{00000000-000D-0000-FFFF-FFFF00000000}"/>
  </bookViews>
  <sheets>
    <sheet name="Plan de Acción" sheetId="14" r:id="rId1"/>
  </sheets>
  <definedNames>
    <definedName name="_xlnm._FilterDatabase" localSheetId="0" hidden="1">'Plan de Acción'!$A$8:$AE$16</definedName>
    <definedName name="_xlnm.Print_Area" localSheetId="0">'Plan de Acción'!$B$1:$AB$16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6" i="14" l="1"/>
  <c r="AA15" i="14"/>
  <c r="AA13" i="14"/>
  <c r="AA12" i="14"/>
  <c r="AA11" i="14"/>
  <c r="AA10" i="14"/>
  <c r="AA9" i="14"/>
  <c r="U16" i="14"/>
  <c r="U15" i="14"/>
  <c r="U13" i="14"/>
  <c r="U12" i="14"/>
  <c r="U11" i="14"/>
  <c r="U10" i="14"/>
  <c r="U9" i="14"/>
  <c r="P14" i="14"/>
  <c r="V16" i="14"/>
  <c r="AB13" i="14" l="1"/>
  <c r="N9" i="14"/>
  <c r="N13" i="14" l="1"/>
  <c r="A16" i="14" l="1"/>
  <c r="AC16" i="14"/>
  <c r="AB10" i="14"/>
  <c r="AB9" i="14"/>
  <c r="Z16" i="14"/>
  <c r="W16" i="14"/>
  <c r="X16" i="14"/>
  <c r="Y16" i="14"/>
  <c r="Q16" i="14"/>
  <c r="R16" i="14"/>
  <c r="S16" i="14"/>
  <c r="T16" i="14"/>
  <c r="N15" i="14"/>
  <c r="N12" i="14"/>
  <c r="N11" i="14"/>
  <c r="N10" i="14"/>
  <c r="N16" i="14" s="1"/>
  <c r="P12" i="14"/>
  <c r="AB11" i="14" l="1"/>
  <c r="AB12" i="14"/>
  <c r="AB15" i="14"/>
  <c r="P16" i="14"/>
  <c r="AB16" i="14"/>
</calcChain>
</file>

<file path=xl/sharedStrings.xml><?xml version="1.0" encoding="utf-8"?>
<sst xmlns="http://schemas.openxmlformats.org/spreadsheetml/2006/main" count="109" uniqueCount="77">
  <si>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</si>
  <si>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</si>
  <si>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</si>
  <si>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</si>
  <si>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</si>
  <si>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</si>
  <si>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</si>
  <si>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</si>
  <si>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</si>
  <si>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</si>
  <si>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</si>
  <si>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</si>
  <si>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</si>
  <si>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</si>
  <si>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</si>
  <si>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</si>
  <si>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</si>
  <si>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</si>
  <si>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</si>
  <si>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</si>
  <si>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</si>
  <si>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</si>
  <si>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</si>
  <si>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</si>
  <si>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</si>
  <si>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</si>
  <si>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</si>
  <si>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</si>
  <si>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</si>
  <si>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</si>
  <si>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</si>
  <si>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</si>
  <si>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</si>
  <si>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</si>
  <si>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</si>
  <si>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</si>
  <si>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</si>
  <si>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</si>
  <si>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FORTALECIMIENTO A LAS CAPACIDADES DE TECNOLOGÍA Y ESTÁNDARES DE CIUDAD INTELIGENTE EN EL MUNICIPIO DE BUCARAMANGA</t>
  </si>
  <si>
    <t>Optimizar el uso de la infraestructura tecnológica instalada para mejorar los servicios de conectividad del ciudadano</t>
  </si>
  <si>
    <t>OATIC</t>
  </si>
  <si>
    <t>Edson Gómez</t>
  </si>
  <si>
    <t>2.3.2.02.02.008.2301079.201</t>
  </si>
  <si>
    <t>Adquirir equipos y herramientas tecnológicas que soporten la gestión de los puntos digitales</t>
  </si>
  <si>
    <t>IMPLEMENTACIÓN DE LA ESTRATEGIA DE TRANSFORMACIÓN DIGITAL ORIENTADA A LA MEJORA DEL PROCESO DE GESTIÓN DOCUMENTAL  EN EL MUNICIPIO DE BUCARAMANGA</t>
  </si>
  <si>
    <t>Adquirir e implementar el sistema de información documental para la administración municipal incluye el fortalecimiento la infraestructura del centro de datos que soporte el sistema de información documental</t>
  </si>
  <si>
    <t>FORTALECIMIENTO DE LA POLÍTICA DE GOBIERNO DIGITAL EN LA ALCALDÍA DE BUCARAMANGA</t>
  </si>
  <si>
    <t>Lograr un 52.8% de porcentaje en el índice de uso y apropiación de servicios digitales</t>
  </si>
  <si>
    <t>2.1.2.02.02.008.2302086.201</t>
  </si>
  <si>
    <t>IMPLEMENTACIÓN DE ACCIONES PARA EL FORTALECIMIENTO A LA INFRAESTRUCTURA DE TECNOLOGÍAS DE LA INFORMACIÓN PARA GARANTIZAR LA ATENCIÓN AL CIUDADANO EN LA ALCALDÍA DE BUCARAMANGA</t>
  </si>
  <si>
    <t>Implementar (7) herramientas tecnológicas</t>
  </si>
  <si>
    <t>BUCARAMANGA PRODUCTIVA Y COMPETITIVA: EMPRESAS INNOVADORAS, RESPONSABLES Y CONSCIENTES</t>
  </si>
  <si>
    <t>Conectividad Para Competitividad Y La Internacionalización</t>
  </si>
  <si>
    <t>Bucaramanga, Una Mirada Inteligente Hacia El Futuro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</si>
  <si>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</si>
  <si>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Número de modelos de conectividad comunitario diseñados e implementados que permitan la interacción digital de la ciudadanía a partir de la infraestructura de Zonas Digitales existentes y la aplicación de modelos de escalabilidad y tecnologías de ultima generación.</t>
  </si>
  <si>
    <t>Diseñar e implementar 1 modelo de conectividad y arquitectura de datos que permita la interoperabilidad entre los sistemas de información e infraestructura tecnológica existente y proyectada.</t>
  </si>
  <si>
    <t>Porcentaje de diseño e implementación del modelo de conectividad y arquitectura de datos que permita la interoperabilidad entre los sistemas de información e infraestructura tecnológica existente y proyectada.</t>
  </si>
  <si>
    <t>Mantener en los 8 Puntos Digital y en el Centro de Pensamiento para la Cuarta Revolución Industrial la conectividad y la infraestructura tecnológica.</t>
  </si>
  <si>
    <t>Número de Puntos Digitales y Centros de Pensamiento para la Cuarta Revolución mantenidos con conectividad y la infraestructura tecnológica.</t>
  </si>
  <si>
    <t>BUCARAMANGA TERRITORIO LIBRE DE CORRUPCIÓN: INSTITUCIONES SÓLIDAS Y CONFIABLES</t>
  </si>
  <si>
    <t>Administración Pública Moderna E Innovadora</t>
  </si>
  <si>
    <t>Gobierno Ágil Y Transparente</t>
  </si>
  <si>
    <t>Implementar 1 acción que a través del uso de nuevas   tecnologías  apoyen  los  procesos estratégicos de  planificación, apoyo logístico, gestión documental y demás  procesos  administrativos y operativos.</t>
  </si>
  <si>
    <t>Porcentaje de avance en la implementación de la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</si>
  <si>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</si>
  <si>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Número de estrategias formuladas e implementadas que permitan la ejecución de la política de Gobierno Digital a través de sus tres habilitadores Arquitectura Empresarial, Seguridad de la información y servicios ciudadanos digitales.</t>
  </si>
  <si>
    <t>Servicio Al Ciudadano</t>
  </si>
  <si>
    <t>Administración En Todo Momento Y Lugar</t>
  </si>
  <si>
    <t>Implementar y/o potencializar 7 herramientas y/o soluciones digitales para el servicio de atención al ciudadano como cliente externo y a servidores públicos como cliente interno.</t>
  </si>
  <si>
    <t>Número de herramientas y/o soluciones digitales implementadas y/o potencializadas para el servicio de atención al ciudadano como cliente externo y a servidores públicos como cliente interno.</t>
  </si>
  <si>
    <t>2.3.2.02.01.004.2302010.501
2.3.2.02.02.008.2301075.501</t>
  </si>
  <si>
    <t>2.3.2.02.02.008.2301075.501
2.3.2.02.02.008.2301075.201
2.3.2.02.02.008.2301079.201
2.3.2.02.02.008.2301079.501
2.3.2.02.02.008.2301047.201</t>
  </si>
  <si>
    <t>2.3.2.02.01.004.2301075.201
2.3.2.02.01.004.2302086.201
2.3.2.02.02.008.2301075.201</t>
  </si>
  <si>
    <t xml:space="preserve"> PLAN DE ACCIÓN - PLAN DE DESARROLLO MUNICIPAL
OFICINA ASESORA TIC - OATIC</t>
  </si>
  <si>
    <t>Por definir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</si>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</sst>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_-* #,##0_-;\-* #,##0_-;_-* &quot;-&quot;??_-;_-@_-"/>
  </numFmts>
  <fonts count="15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4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4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justify"/>
    </xf>
    <xf numFmtId="165" fontId="6" fillId="2" borderId="2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left" vertical="center" wrapText="1"/>
    </xf>
    <xf numFmtId="9" fontId="10" fillId="0" borderId="2" xfId="107" applyFont="1" applyFill="1" applyBorder="1" applyAlignment="1">
      <alignment horizontal="center" vertical="center" wrapText="1"/>
    </xf>
    <xf numFmtId="5" fontId="10" fillId="0" borderId="2" xfId="108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justify" vertical="center" wrapText="1"/>
    </xf>
    <xf numFmtId="5" fontId="10" fillId="0" borderId="2" xfId="108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justify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13" fillId="2" borderId="2" xfId="0" applyFont="1" applyFill="1" applyBorder="1" applyAlignment="1">
      <alignment horizontal="justify" vertical="center" wrapText="1"/>
    </xf>
    <xf numFmtId="164" fontId="14" fillId="2" borderId="2" xfId="0" applyNumberFormat="1" applyFont="1" applyFill="1" applyBorder="1" applyAlignment="1">
      <alignment horizontal="justify" vertical="center" wrapText="1"/>
    </xf>
    <xf numFmtId="164" fontId="14" fillId="2" borderId="2" xfId="0" applyNumberFormat="1" applyFont="1" applyFill="1" applyBorder="1" applyAlignment="1">
      <alignment horizontal="justify" vertical="center"/>
    </xf>
    <xf numFmtId="14" fontId="9" fillId="0" borderId="2" xfId="0" applyNumberFormat="1" applyFont="1" applyBorder="1" applyAlignment="1">
      <alignment vertical="center" wrapText="1"/>
    </xf>
    <xf numFmtId="0" fontId="6" fillId="2" borderId="2" xfId="0" applyFont="1" applyFill="1" applyBorder="1"/>
    <xf numFmtId="0" fontId="7" fillId="2" borderId="2" xfId="0" applyFont="1" applyFill="1" applyBorder="1" applyAlignment="1">
      <alignment vertical="center"/>
    </xf>
    <xf numFmtId="0" fontId="12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right" vertical="center" wrapText="1"/>
    </xf>
    <xf numFmtId="2" fontId="9" fillId="2" borderId="2" xfId="0" applyNumberFormat="1" applyFont="1" applyFill="1" applyBorder="1" applyAlignment="1">
      <alignment horizontal="center" vertical="center"/>
    </xf>
    <xf numFmtId="166" fontId="10" fillId="0" borderId="2" xfId="108" applyNumberFormat="1" applyFont="1" applyFill="1" applyBorder="1" applyAlignment="1">
      <alignment horizontal="right" vertical="center" wrapText="1"/>
    </xf>
    <xf numFmtId="166" fontId="11" fillId="0" borderId="2" xfId="0" applyNumberFormat="1" applyFont="1" applyBorder="1" applyAlignment="1">
      <alignment horizontal="right" vertical="center" wrapText="1"/>
    </xf>
    <xf numFmtId="166" fontId="10" fillId="0" borderId="2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/>
    </xf>
    <xf numFmtId="166" fontId="9" fillId="3" borderId="2" xfId="108" applyNumberFormat="1" applyFont="1" applyFill="1" applyBorder="1" applyAlignment="1">
      <alignment horizontal="right" vertical="center"/>
    </xf>
    <xf numFmtId="166" fontId="0" fillId="0" borderId="2" xfId="0" applyNumberFormat="1" applyFont="1" applyBorder="1" applyAlignment="1">
      <alignment horizontal="right"/>
    </xf>
    <xf numFmtId="166" fontId="13" fillId="2" borderId="2" xfId="108" applyNumberFormat="1" applyFont="1" applyFill="1" applyBorder="1" applyAlignment="1">
      <alignment horizontal="right" vertical="center" wrapText="1"/>
    </xf>
    <xf numFmtId="167" fontId="0" fillId="0" borderId="0" xfId="110" applyNumberFormat="1" applyFont="1"/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9" fillId="2" borderId="1" xfId="107" applyNumberFormat="1" applyFont="1" applyFill="1" applyBorder="1" applyAlignment="1">
      <alignment horizontal="center" vertical="center"/>
    </xf>
    <xf numFmtId="2" fontId="9" fillId="2" borderId="6" xfId="107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166" fontId="13" fillId="2" borderId="1" xfId="108" applyNumberFormat="1" applyFont="1" applyFill="1" applyBorder="1" applyAlignment="1">
      <alignment horizontal="right" vertical="center" wrapText="1"/>
    </xf>
    <xf numFmtId="166" fontId="13" fillId="2" borderId="6" xfId="108" applyNumberFormat="1" applyFont="1" applyFill="1" applyBorder="1" applyAlignment="1">
      <alignment horizontal="right" vertical="center" wrapText="1"/>
    </xf>
    <xf numFmtId="9" fontId="10" fillId="0" borderId="1" xfId="107" applyFont="1" applyFill="1" applyBorder="1" applyAlignment="1">
      <alignment horizontal="center" vertical="center" wrapText="1"/>
    </xf>
    <xf numFmtId="9" fontId="10" fillId="0" borderId="6" xfId="107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5" fontId="10" fillId="0" borderId="1" xfId="108" applyNumberFormat="1" applyFont="1" applyFill="1" applyBorder="1" applyAlignment="1">
      <alignment horizontal="center" vertical="center" wrapText="1"/>
    </xf>
    <xf numFmtId="5" fontId="10" fillId="0" borderId="6" xfId="108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/>
    </xf>
    <xf numFmtId="9" fontId="9" fillId="0" borderId="6" xfId="0" applyNumberFormat="1" applyFont="1" applyBorder="1" applyAlignment="1">
      <alignment horizontal="center" vertical="center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550380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3"/>
  <sheetViews>
    <sheetView tabSelected="1" zoomScale="60" zoomScaleNormal="60" workbookViewId="0">
      <selection activeCell="Y25" sqref="Y25"/>
    </sheetView>
  </sheetViews>
  <sheetFormatPr baseColWidth="10" defaultColWidth="11.19921875" defaultRowHeight="13.8" x14ac:dyDescent="0.25"/>
  <cols>
    <col min="1" max="1" width="6.796875" style="1" customWidth="1"/>
    <col min="2" max="2" width="32.69921875" style="1" customWidth="1"/>
    <col min="3" max="3" width="26.5" style="1" customWidth="1"/>
    <col min="4" max="4" width="21.09765625" style="1" customWidth="1"/>
    <col min="5" max="5" width="47.8984375" style="1" customWidth="1"/>
    <col min="6" max="6" width="49.69921875" style="1" customWidth="1"/>
    <col min="7" max="7" width="21.8984375" style="1" customWidth="1"/>
    <col min="8" max="8" width="43.59765625" style="1" customWidth="1"/>
    <col min="9" max="9" width="46.59765625" style="1" customWidth="1"/>
    <col min="10" max="10" width="22.8984375" style="1" customWidth="1"/>
    <col min="11" max="11" width="26.69921875" style="1" customWidth="1"/>
    <col min="12" max="13" width="14.8984375" style="1" customWidth="1"/>
    <col min="14" max="14" width="11.19921875" style="1" bestFit="1" customWidth="1"/>
    <col min="15" max="15" width="30.5" style="1" bestFit="1" customWidth="1"/>
    <col min="16" max="16" width="17" style="1" customWidth="1"/>
    <col min="17" max="18" width="9.19921875" style="1" customWidth="1"/>
    <col min="19" max="19" width="15.69921875" style="1" customWidth="1"/>
    <col min="20" max="20" width="9.19921875" style="1" customWidth="1"/>
    <col min="21" max="21" width="22.8984375" style="1" customWidth="1"/>
    <col min="22" max="22" width="19.5" style="1" customWidth="1"/>
    <col min="23" max="24" width="9.19921875" style="1" customWidth="1"/>
    <col min="25" max="25" width="16.69921875" style="1" customWidth="1"/>
    <col min="26" max="26" width="9.19921875" style="1" customWidth="1"/>
    <col min="27" max="27" width="20.8984375" style="1" customWidth="1"/>
    <col min="28" max="28" width="16" style="1" customWidth="1"/>
    <col min="29" max="29" width="20.69921875" style="1" customWidth="1"/>
    <col min="30" max="31" width="15.3984375" style="1" customWidth="1"/>
    <col min="32" max="16384" width="11.19921875" style="1"/>
  </cols>
  <sheetData>
    <row r="1" spans="1:31" x14ac:dyDescent="0.25">
      <c r="A1" s="58"/>
      <c r="B1" s="66" t="s">
        <v>74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3" t="s">
        <v>76</v>
      </c>
      <c r="AD1" s="63"/>
      <c r="AE1" s="63"/>
    </row>
    <row r="2" spans="1:31" x14ac:dyDescent="0.25">
      <c r="A2" s="58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4" t="s">
        <v>37</v>
      </c>
      <c r="AD2" s="64"/>
      <c r="AE2" s="64"/>
    </row>
    <row r="3" spans="1:31" x14ac:dyDescent="0.25">
      <c r="A3" s="58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4" t="s">
        <v>34</v>
      </c>
      <c r="AD3" s="64"/>
      <c r="AE3" s="64"/>
    </row>
    <row r="4" spans="1:31" x14ac:dyDescent="0.25">
      <c r="A4" s="58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4" t="s">
        <v>33</v>
      </c>
      <c r="AD4" s="64"/>
      <c r="AE4" s="64"/>
    </row>
    <row r="5" spans="1:31" x14ac:dyDescent="0.25">
      <c r="A5" s="59" t="s">
        <v>31</v>
      </c>
      <c r="B5" s="59"/>
      <c r="C5" s="59"/>
      <c r="D5" s="61">
        <v>44537</v>
      </c>
      <c r="E5" s="61"/>
      <c r="F5" s="61"/>
      <c r="G5" s="61"/>
      <c r="H5" s="61"/>
      <c r="I5" s="61"/>
      <c r="J5" s="61"/>
      <c r="K5" s="61"/>
      <c r="L5" s="6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60" t="s">
        <v>32</v>
      </c>
      <c r="B6" s="60"/>
      <c r="C6" s="60"/>
      <c r="D6" s="62">
        <v>44530</v>
      </c>
      <c r="E6" s="62"/>
      <c r="F6" s="62"/>
      <c r="G6" s="62"/>
      <c r="H6" s="62"/>
      <c r="I6" s="62"/>
      <c r="J6" s="62"/>
      <c r="K6" s="62"/>
      <c r="L6" s="6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68" t="s">
        <v>10</v>
      </c>
      <c r="C7" s="68"/>
      <c r="D7" s="68"/>
      <c r="E7" s="68"/>
      <c r="F7" s="68"/>
      <c r="G7" s="68" t="s">
        <v>11</v>
      </c>
      <c r="H7" s="68"/>
      <c r="I7" s="68"/>
      <c r="J7" s="68"/>
      <c r="K7" s="68"/>
      <c r="L7" s="68" t="s">
        <v>26</v>
      </c>
      <c r="M7" s="68"/>
      <c r="N7" s="68"/>
      <c r="O7" s="68" t="s">
        <v>24</v>
      </c>
      <c r="P7" s="68"/>
      <c r="Q7" s="68"/>
      <c r="R7" s="68"/>
      <c r="S7" s="68"/>
      <c r="T7" s="68"/>
      <c r="U7" s="68"/>
      <c r="V7" s="68" t="s">
        <v>18</v>
      </c>
      <c r="W7" s="68"/>
      <c r="X7" s="68"/>
      <c r="Y7" s="68"/>
      <c r="Z7" s="68"/>
      <c r="AA7" s="68"/>
      <c r="AB7" s="65" t="s">
        <v>19</v>
      </c>
      <c r="AC7" s="65" t="s">
        <v>27</v>
      </c>
      <c r="AD7" s="65" t="s">
        <v>25</v>
      </c>
      <c r="AE7" s="65"/>
    </row>
    <row r="8" spans="1:31" ht="41.4" x14ac:dyDescent="0.25">
      <c r="A8" s="15" t="s">
        <v>30</v>
      </c>
      <c r="B8" s="16" t="s">
        <v>1</v>
      </c>
      <c r="C8" s="15" t="s">
        <v>6</v>
      </c>
      <c r="D8" s="15" t="s">
        <v>2</v>
      </c>
      <c r="E8" s="15" t="s">
        <v>7</v>
      </c>
      <c r="F8" s="16" t="s">
        <v>20</v>
      </c>
      <c r="G8" s="16" t="s">
        <v>15</v>
      </c>
      <c r="H8" s="16" t="s">
        <v>3</v>
      </c>
      <c r="I8" s="16" t="s">
        <v>16</v>
      </c>
      <c r="J8" s="16" t="s">
        <v>22</v>
      </c>
      <c r="K8" s="16" t="s">
        <v>23</v>
      </c>
      <c r="L8" s="16" t="s">
        <v>4</v>
      </c>
      <c r="M8" s="16" t="s">
        <v>5</v>
      </c>
      <c r="N8" s="16" t="s">
        <v>0</v>
      </c>
      <c r="O8" s="15" t="s">
        <v>9</v>
      </c>
      <c r="P8" s="16" t="s">
        <v>36</v>
      </c>
      <c r="Q8" s="16" t="s">
        <v>8</v>
      </c>
      <c r="R8" s="16" t="s">
        <v>28</v>
      </c>
      <c r="S8" s="16" t="s">
        <v>35</v>
      </c>
      <c r="T8" s="16" t="s">
        <v>12</v>
      </c>
      <c r="U8" s="16" t="s">
        <v>21</v>
      </c>
      <c r="V8" s="16" t="s">
        <v>36</v>
      </c>
      <c r="W8" s="16" t="s">
        <v>8</v>
      </c>
      <c r="X8" s="16" t="s">
        <v>28</v>
      </c>
      <c r="Y8" s="16" t="s">
        <v>35</v>
      </c>
      <c r="Z8" s="16" t="s">
        <v>12</v>
      </c>
      <c r="AA8" s="16" t="s">
        <v>29</v>
      </c>
      <c r="AB8" s="65"/>
      <c r="AC8" s="65"/>
      <c r="AD8" s="16" t="s">
        <v>13</v>
      </c>
      <c r="AE8" s="16" t="s">
        <v>14</v>
      </c>
    </row>
    <row r="9" spans="1:31" ht="93.6" x14ac:dyDescent="0.25">
      <c r="A9" s="11">
        <v>192</v>
      </c>
      <c r="B9" s="44" t="s">
        <v>51</v>
      </c>
      <c r="C9" s="34" t="s">
        <v>52</v>
      </c>
      <c r="D9" s="34" t="s">
        <v>53</v>
      </c>
      <c r="E9" s="37" t="s">
        <v>54</v>
      </c>
      <c r="F9" s="35" t="s">
        <v>55</v>
      </c>
      <c r="G9" s="48">
        <v>20210680010048</v>
      </c>
      <c r="H9" s="43" t="s">
        <v>38</v>
      </c>
      <c r="I9" s="34" t="s">
        <v>39</v>
      </c>
      <c r="J9" s="33">
        <v>44350</v>
      </c>
      <c r="K9" s="33">
        <v>45291</v>
      </c>
      <c r="L9" s="30">
        <v>1</v>
      </c>
      <c r="M9" s="49">
        <v>0.71</v>
      </c>
      <c r="N9" s="28">
        <f t="shared" ref="N9:N15" si="0">IFERROR(IF(M9/L9&gt;100%,100%,M9/L9),"-")</f>
        <v>0.71</v>
      </c>
      <c r="O9" s="17" t="s">
        <v>72</v>
      </c>
      <c r="P9" s="50">
        <v>5150000000</v>
      </c>
      <c r="Q9" s="51"/>
      <c r="R9" s="51"/>
      <c r="S9" s="51"/>
      <c r="T9" s="55"/>
      <c r="U9" s="56">
        <f>SUM(P9:T9)</f>
        <v>5150000000</v>
      </c>
      <c r="V9" s="52">
        <v>4867120530</v>
      </c>
      <c r="W9" s="55"/>
      <c r="X9" s="55"/>
      <c r="Y9" s="51"/>
      <c r="Z9" s="55"/>
      <c r="AA9" s="56">
        <f>SUM(V9:Z9)</f>
        <v>4867120530</v>
      </c>
      <c r="AB9" s="18">
        <f>IFERROR(AA9/U9,"-")</f>
        <v>0.94507194757281554</v>
      </c>
      <c r="AC9" s="19"/>
      <c r="AD9" s="20" t="s">
        <v>40</v>
      </c>
      <c r="AE9" s="21" t="s">
        <v>41</v>
      </c>
    </row>
    <row r="10" spans="1:31" ht="78" x14ac:dyDescent="0.25">
      <c r="A10" s="11">
        <v>193</v>
      </c>
      <c r="B10" s="36" t="s">
        <v>51</v>
      </c>
      <c r="C10" s="34" t="s">
        <v>52</v>
      </c>
      <c r="D10" s="34" t="s">
        <v>53</v>
      </c>
      <c r="E10" s="37" t="s">
        <v>56</v>
      </c>
      <c r="F10" s="35" t="s">
        <v>57</v>
      </c>
      <c r="G10" s="48"/>
      <c r="H10" s="43"/>
      <c r="I10" s="22"/>
      <c r="J10" s="33"/>
      <c r="K10" s="33"/>
      <c r="L10" s="26">
        <v>0</v>
      </c>
      <c r="M10" s="27">
        <v>0</v>
      </c>
      <c r="N10" s="28" t="str">
        <f t="shared" si="0"/>
        <v>-</v>
      </c>
      <c r="O10" s="22"/>
      <c r="P10" s="50"/>
      <c r="Q10" s="51"/>
      <c r="R10" s="51"/>
      <c r="S10" s="51"/>
      <c r="T10" s="55"/>
      <c r="U10" s="56">
        <f>SUM(P10:T10)</f>
        <v>0</v>
      </c>
      <c r="V10" s="50"/>
      <c r="W10" s="51"/>
      <c r="X10" s="51"/>
      <c r="Y10" s="51"/>
      <c r="Z10" s="55"/>
      <c r="AA10" s="56">
        <f>SUM(V10:Z10)</f>
        <v>0</v>
      </c>
      <c r="AB10" s="18" t="str">
        <f>IFERROR(AA10/U10,"-")</f>
        <v>-</v>
      </c>
      <c r="AC10" s="23"/>
      <c r="AD10" s="20" t="s">
        <v>40</v>
      </c>
      <c r="AE10" s="29" t="s">
        <v>41</v>
      </c>
    </row>
    <row r="11" spans="1:31" ht="75" x14ac:dyDescent="0.25">
      <c r="A11" s="11">
        <v>194</v>
      </c>
      <c r="B11" s="36" t="s">
        <v>51</v>
      </c>
      <c r="C11" s="34" t="s">
        <v>52</v>
      </c>
      <c r="D11" s="34" t="s">
        <v>53</v>
      </c>
      <c r="E11" s="38" t="s">
        <v>58</v>
      </c>
      <c r="F11" s="35" t="s">
        <v>59</v>
      </c>
      <c r="G11" s="48">
        <v>20210680010048</v>
      </c>
      <c r="H11" s="43" t="s">
        <v>38</v>
      </c>
      <c r="I11" s="22" t="s">
        <v>43</v>
      </c>
      <c r="J11" s="33">
        <v>44350</v>
      </c>
      <c r="K11" s="33">
        <v>44561</v>
      </c>
      <c r="L11" s="30">
        <v>9</v>
      </c>
      <c r="M11" s="27">
        <v>9</v>
      </c>
      <c r="N11" s="28">
        <f t="shared" si="0"/>
        <v>1</v>
      </c>
      <c r="O11" s="22" t="s">
        <v>42</v>
      </c>
      <c r="P11" s="50">
        <v>410000000</v>
      </c>
      <c r="Q11" s="53"/>
      <c r="R11" s="53"/>
      <c r="S11" s="53"/>
      <c r="T11" s="55"/>
      <c r="U11" s="56">
        <f>SUM(P11:T11)</f>
        <v>410000000</v>
      </c>
      <c r="V11" s="50">
        <v>407254292</v>
      </c>
      <c r="W11" s="53"/>
      <c r="X11" s="53"/>
      <c r="Y11" s="53"/>
      <c r="Z11" s="55"/>
      <c r="AA11" s="56">
        <f>SUM(V11:Z11)</f>
        <v>407254292</v>
      </c>
      <c r="AB11" s="18">
        <f>IFERROR(AA11/U11,"-")</f>
        <v>0.99330315121951218</v>
      </c>
      <c r="AC11" s="23"/>
      <c r="AD11" s="20" t="s">
        <v>40</v>
      </c>
      <c r="AE11" s="29" t="s">
        <v>41</v>
      </c>
    </row>
    <row r="12" spans="1:31" ht="78" x14ac:dyDescent="0.25">
      <c r="A12" s="11">
        <v>292</v>
      </c>
      <c r="B12" s="44" t="s">
        <v>60</v>
      </c>
      <c r="C12" s="34" t="s">
        <v>61</v>
      </c>
      <c r="D12" s="34" t="s">
        <v>62</v>
      </c>
      <c r="E12" s="45" t="s">
        <v>63</v>
      </c>
      <c r="F12" s="25" t="s">
        <v>64</v>
      </c>
      <c r="G12" s="48">
        <v>20210680010047</v>
      </c>
      <c r="H12" s="43" t="s">
        <v>44</v>
      </c>
      <c r="I12" s="22" t="s">
        <v>45</v>
      </c>
      <c r="J12" s="33">
        <v>44350</v>
      </c>
      <c r="K12" s="33">
        <v>44561</v>
      </c>
      <c r="L12" s="26">
        <v>0.17</v>
      </c>
      <c r="M12" s="32">
        <v>0.06</v>
      </c>
      <c r="N12" s="28">
        <f t="shared" si="0"/>
        <v>0.3529411764705882</v>
      </c>
      <c r="O12" s="22" t="s">
        <v>71</v>
      </c>
      <c r="P12" s="50">
        <f>1252674808+1747325192</f>
        <v>3000000000</v>
      </c>
      <c r="Q12" s="53"/>
      <c r="R12" s="53"/>
      <c r="S12" s="53"/>
      <c r="T12" s="55"/>
      <c r="U12" s="56">
        <f>SUM(P12:T12)</f>
        <v>3000000000</v>
      </c>
      <c r="V12" s="50"/>
      <c r="W12" s="53"/>
      <c r="X12" s="53"/>
      <c r="Y12" s="53"/>
      <c r="Z12" s="55"/>
      <c r="AA12" s="56">
        <f>SUM(V12:Z12)</f>
        <v>0</v>
      </c>
      <c r="AB12" s="18">
        <f>IFERROR(AA12/U12,"-")</f>
        <v>0</v>
      </c>
      <c r="AC12" s="23"/>
      <c r="AD12" s="20" t="s">
        <v>40</v>
      </c>
      <c r="AE12" s="29" t="s">
        <v>41</v>
      </c>
    </row>
    <row r="13" spans="1:31" ht="78" x14ac:dyDescent="0.25">
      <c r="A13" s="11">
        <v>293</v>
      </c>
      <c r="B13" s="36" t="s">
        <v>60</v>
      </c>
      <c r="C13" s="34" t="s">
        <v>61</v>
      </c>
      <c r="D13" s="34" t="s">
        <v>62</v>
      </c>
      <c r="E13" s="39" t="s">
        <v>65</v>
      </c>
      <c r="F13" s="25" t="s">
        <v>66</v>
      </c>
      <c r="G13" s="48">
        <v>20200680010120</v>
      </c>
      <c r="H13" s="43" t="s">
        <v>46</v>
      </c>
      <c r="I13" s="31" t="s">
        <v>47</v>
      </c>
      <c r="J13" s="40">
        <v>44218</v>
      </c>
      <c r="K13" s="33">
        <v>44561</v>
      </c>
      <c r="L13" s="71">
        <v>1</v>
      </c>
      <c r="M13" s="69">
        <v>0.85</v>
      </c>
      <c r="N13" s="83">
        <f t="shared" si="0"/>
        <v>0.85</v>
      </c>
      <c r="O13" s="22" t="s">
        <v>48</v>
      </c>
      <c r="P13" s="50">
        <v>846971961</v>
      </c>
      <c r="Q13" s="50"/>
      <c r="R13" s="53"/>
      <c r="S13" s="53"/>
      <c r="T13" s="55"/>
      <c r="U13" s="73">
        <f>SUM(P13:T14)</f>
        <v>850095292</v>
      </c>
      <c r="V13" s="50">
        <v>799386096.65999997</v>
      </c>
      <c r="W13" s="50"/>
      <c r="X13" s="53"/>
      <c r="Y13" s="53"/>
      <c r="Z13" s="55"/>
      <c r="AA13" s="73">
        <f>SUM(V13:Z14)</f>
        <v>799386096.65999997</v>
      </c>
      <c r="AB13" s="75">
        <f>IFERROR(AA13/U13,"-")</f>
        <v>0.94034881051899766</v>
      </c>
      <c r="AC13" s="79"/>
      <c r="AD13" s="77" t="s">
        <v>40</v>
      </c>
      <c r="AE13" s="81" t="s">
        <v>41</v>
      </c>
    </row>
    <row r="14" spans="1:31" ht="78" x14ac:dyDescent="0.25">
      <c r="A14" s="11">
        <v>293</v>
      </c>
      <c r="B14" s="36" t="s">
        <v>60</v>
      </c>
      <c r="C14" s="34" t="s">
        <v>61</v>
      </c>
      <c r="D14" s="34" t="s">
        <v>62</v>
      </c>
      <c r="E14" s="39" t="s">
        <v>65</v>
      </c>
      <c r="F14" s="25" t="s">
        <v>66</v>
      </c>
      <c r="G14" s="48"/>
      <c r="H14" s="25" t="s">
        <v>75</v>
      </c>
      <c r="I14" s="31"/>
      <c r="J14" s="40"/>
      <c r="K14" s="33"/>
      <c r="L14" s="72"/>
      <c r="M14" s="70"/>
      <c r="N14" s="84"/>
      <c r="O14" s="22" t="s">
        <v>48</v>
      </c>
      <c r="P14" s="50">
        <f>3028039+95292</f>
        <v>3123331</v>
      </c>
      <c r="Q14" s="50"/>
      <c r="R14" s="53"/>
      <c r="S14" s="53"/>
      <c r="T14" s="55"/>
      <c r="U14" s="74"/>
      <c r="V14" s="50"/>
      <c r="W14" s="50"/>
      <c r="X14" s="53"/>
      <c r="Y14" s="53"/>
      <c r="Z14" s="55"/>
      <c r="AA14" s="74"/>
      <c r="AB14" s="76"/>
      <c r="AC14" s="80"/>
      <c r="AD14" s="78"/>
      <c r="AE14" s="82"/>
    </row>
    <row r="15" spans="1:31" ht="93.6" x14ac:dyDescent="0.25">
      <c r="A15" s="11">
        <v>312</v>
      </c>
      <c r="B15" s="46" t="s">
        <v>60</v>
      </c>
      <c r="C15" s="25" t="s">
        <v>67</v>
      </c>
      <c r="D15" s="25" t="s">
        <v>68</v>
      </c>
      <c r="E15" s="45" t="s">
        <v>69</v>
      </c>
      <c r="F15" s="25" t="s">
        <v>70</v>
      </c>
      <c r="G15" s="48">
        <v>20210680010008</v>
      </c>
      <c r="H15" s="43" t="s">
        <v>49</v>
      </c>
      <c r="I15" s="31" t="s">
        <v>50</v>
      </c>
      <c r="J15" s="33">
        <v>44232</v>
      </c>
      <c r="K15" s="33">
        <v>45291</v>
      </c>
      <c r="L15" s="24">
        <v>2</v>
      </c>
      <c r="M15" s="47">
        <v>4</v>
      </c>
      <c r="N15" s="28">
        <f t="shared" si="0"/>
        <v>1</v>
      </c>
      <c r="O15" s="22" t="s">
        <v>73</v>
      </c>
      <c r="P15" s="54">
        <v>1099904708</v>
      </c>
      <c r="Q15" s="50"/>
      <c r="R15" s="50"/>
      <c r="S15" s="50"/>
      <c r="T15" s="55"/>
      <c r="U15" s="56">
        <f>SUM(P15:T15)</f>
        <v>1099904708</v>
      </c>
      <c r="V15" s="50">
        <v>819585802.70000005</v>
      </c>
      <c r="W15" s="50"/>
      <c r="X15" s="50"/>
      <c r="Y15" s="50"/>
      <c r="Z15" s="55"/>
      <c r="AA15" s="56">
        <f>SUM(V15:Z15)</f>
        <v>819585802.70000005</v>
      </c>
      <c r="AB15" s="18">
        <f>IFERROR(AA15/U15,"-")</f>
        <v>0.7451425534765509</v>
      </c>
      <c r="AC15" s="23"/>
      <c r="AD15" s="20" t="s">
        <v>40</v>
      </c>
      <c r="AE15" s="29" t="s">
        <v>41</v>
      </c>
    </row>
    <row r="16" spans="1:31" x14ac:dyDescent="0.25">
      <c r="A16" s="12">
        <f>SUM(--(FREQUENCY(A9:A15,A9:A15)&gt;0))</f>
        <v>6</v>
      </c>
      <c r="B16" s="13"/>
      <c r="C16" s="41"/>
      <c r="D16" s="41"/>
      <c r="E16" s="41"/>
      <c r="F16" s="41"/>
      <c r="G16" s="41"/>
      <c r="H16" s="41"/>
      <c r="I16" s="41"/>
      <c r="J16" s="41"/>
      <c r="K16" s="7"/>
      <c r="L16" s="7"/>
      <c r="M16" s="42" t="s">
        <v>17</v>
      </c>
      <c r="N16" s="7">
        <f>IFERROR(AVERAGE(N9:N15),"-")</f>
        <v>0.7825882352941177</v>
      </c>
      <c r="O16" s="8"/>
      <c r="P16" s="14">
        <f>SUM(P9:P15)</f>
        <v>10510000000</v>
      </c>
      <c r="Q16" s="14">
        <f t="shared" ref="Q16:T16" si="1">SUM(Q9:Q15)</f>
        <v>0</v>
      </c>
      <c r="R16" s="14">
        <f t="shared" si="1"/>
        <v>0</v>
      </c>
      <c r="S16" s="14">
        <f t="shared" si="1"/>
        <v>0</v>
      </c>
      <c r="T16" s="14">
        <f t="shared" si="1"/>
        <v>0</v>
      </c>
      <c r="U16" s="9">
        <f>SUM(U9:U15)</f>
        <v>10510000000</v>
      </c>
      <c r="V16" s="14">
        <f>SUM(V9:V15)</f>
        <v>6893346721.3599997</v>
      </c>
      <c r="W16" s="14">
        <f t="shared" ref="W16" si="2">SUM(W9:W15)</f>
        <v>0</v>
      </c>
      <c r="X16" s="14">
        <f t="shared" ref="X16" si="3">SUM(X9:X15)</f>
        <v>0</v>
      </c>
      <c r="Y16" s="14">
        <f>SUM(Y9:Y15)</f>
        <v>0</v>
      </c>
      <c r="Z16" s="14">
        <f>SUM(Z9:Z15)</f>
        <v>0</v>
      </c>
      <c r="AA16" s="9">
        <f>SUM(AA9:AA15)</f>
        <v>6893346721.3599997</v>
      </c>
      <c r="AB16" s="10">
        <f>IFERROR(AA16/U16,"-")</f>
        <v>0.65588455959657466</v>
      </c>
      <c r="AC16" s="9">
        <f>SUM(AC9:AC15)</f>
        <v>0</v>
      </c>
      <c r="AD16" s="8"/>
      <c r="AE16" s="8"/>
    </row>
    <row r="18" spans="15:27" x14ac:dyDescent="0.25">
      <c r="AA18"/>
    </row>
    <row r="19" spans="15:27" x14ac:dyDescent="0.25">
      <c r="O19"/>
      <c r="P19"/>
      <c r="Q19"/>
      <c r="U19" s="57"/>
      <c r="AA19"/>
    </row>
    <row r="20" spans="15:27" x14ac:dyDescent="0.25">
      <c r="O20"/>
      <c r="P20"/>
      <c r="Q20"/>
      <c r="AA20"/>
    </row>
    <row r="21" spans="15:27" x14ac:dyDescent="0.25">
      <c r="O21"/>
      <c r="P21"/>
      <c r="Q21"/>
    </row>
    <row r="22" spans="15:27" x14ac:dyDescent="0.25">
      <c r="O22"/>
      <c r="P22"/>
      <c r="Q22"/>
    </row>
    <row r="23" spans="15:27" x14ac:dyDescent="0.25">
      <c r="O23"/>
      <c r="P23"/>
      <c r="Q23"/>
    </row>
  </sheetData>
  <mergeCells count="27">
    <mergeCell ref="AE13:AE14"/>
    <mergeCell ref="N13:N14"/>
    <mergeCell ref="B7:F7"/>
    <mergeCell ref="G7:K7"/>
    <mergeCell ref="AB13:AB14"/>
    <mergeCell ref="AD13:AD14"/>
    <mergeCell ref="AC13:AC14"/>
    <mergeCell ref="L7:N7"/>
    <mergeCell ref="O7:U7"/>
    <mergeCell ref="V7:AA7"/>
    <mergeCell ref="AB7:AB8"/>
    <mergeCell ref="M13:M14"/>
    <mergeCell ref="L13:L14"/>
    <mergeCell ref="U13:U14"/>
    <mergeCell ref="AA13:AA14"/>
    <mergeCell ref="AC1:AE1"/>
    <mergeCell ref="AC2:AE2"/>
    <mergeCell ref="AC3:AE3"/>
    <mergeCell ref="AC4:AE4"/>
    <mergeCell ref="AC7:AC8"/>
    <mergeCell ref="AD7:AE7"/>
    <mergeCell ref="A1:A4"/>
    <mergeCell ref="A5:C5"/>
    <mergeCell ref="A6:C6"/>
    <mergeCell ref="D5:L5"/>
    <mergeCell ref="D6:L6"/>
    <mergeCell ref="B1:AB4"/>
  </mergeCells>
  <conditionalFormatting sqref="N9:N13 N15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15748031496062992" right="0.15748031496062992" top="0.17" bottom="0.26" header="0.31496062992125984" footer="0.31496062992125984"/>
  <pageSetup paperSize="14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Acción</vt:lpstr>
      <vt:lpstr>'Plan de Acción'!Área_de_impresión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2021-08-12T14:09:48Z</cp:lastPrinted>
  <dcterms:created xsi:type="dcterms:W3CDTF">2008-07-08T21:30:46Z</dcterms:created>
  <dcterms:modified xsi:type="dcterms:W3CDTF">2022-02-03T16:32:44Z</dcterms:modified>
</cp:coreProperties>
</file>