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2021\1 - Planeación\1 - Seguimiento PDM\1 - Seguimiento 2021\1 - Plan de Acción\10 - Octubre\Publicados\"/>
    </mc:Choice>
  </mc:AlternateContent>
  <xr:revisionPtr revIDLastSave="0" documentId="13_ncr:1_{046666BF-94E5-4BC6-B3F5-5C56962227E1}" xr6:coauthVersionLast="47" xr6:coauthVersionMax="47" xr10:uidLastSave="{00000000-0000-0000-0000-000000000000}"/>
  <bookViews>
    <workbookView xWindow="-25308" yWindow="288" windowWidth="25416" windowHeight="15252" xr2:uid="{00000000-000D-0000-FFFF-FFFF00000000}"/>
  </bookViews>
  <sheets>
    <sheet name="Plan de Acción" sheetId="14" r:id="rId1"/>
  </sheets>
  <definedNames>
    <definedName name="_xlnm._FilterDatabase" localSheetId="0" hidden="1">'Plan de Acción'!$A$8:$AA$14</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U14" i="14" l="1"/>
  <c r="AB14" i="14"/>
  <c r="AC14" i="14"/>
  <c r="AA14" i="14"/>
  <c r="W14" i="14"/>
  <c r="X14" i="14"/>
  <c r="Y14" i="14"/>
  <c r="Z14" i="14"/>
  <c r="V14" i="14"/>
  <c r="Q14" i="14"/>
  <c r="R14" i="14"/>
  <c r="S14" i="14"/>
  <c r="T14" i="14"/>
  <c r="P14" i="14"/>
  <c r="AA12" i="14"/>
  <c r="U12" i="14"/>
  <c r="AA11" i="14"/>
  <c r="AA10" i="14"/>
  <c r="AA9" i="14"/>
  <c r="U11" i="14"/>
  <c r="U10" i="14"/>
  <c r="U9" i="14"/>
  <c r="M11" i="14"/>
  <c r="N11" i="14"/>
  <c r="AC9" i="14"/>
  <c r="M10" i="14"/>
  <c r="N10" i="14"/>
  <c r="M12" i="14"/>
  <c r="N12" i="14"/>
  <c r="A14" i="14"/>
  <c r="N9" i="14"/>
  <c r="N14" i="14"/>
  <c r="AB10" i="14"/>
  <c r="AB12" i="14"/>
  <c r="AB11" i="14"/>
  <c r="AB9" i="14"/>
</calcChain>
</file>

<file path=xl/sharedStrings.xml><?xml version="1.0" encoding="utf-8"?>
<sst xmlns="http://schemas.openxmlformats.org/spreadsheetml/2006/main" count="92" uniqueCount="63">
  <si>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</si>
  <si>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</si>
  <si>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</si>
  <si>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</si>
  <si>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</si>
  <si>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</si>
  <si>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</si>
  <si>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</si>
  <si>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</si>
  <si>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</si>
  <si>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</si>
  <si>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</si>
  <si>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</si>
  <si>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</si>
  <si>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</si>
  <si>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Código BPIM</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</si>
  <si>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</si>
  <si>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</si>
  <si>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</si>
  <si>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</si>
  <si>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</si>
  <si>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</si>
  <si>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</si>
  <si>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</si>
  <si>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</si>
  <si>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</si>
  <si>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</si>
  <si>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</si>
  <si>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</si>
  <si>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</si>
  <si>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</si>
  <si>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</si>
  <si>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</si>
  <si>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</si>
  <si>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</si>
  <si>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</si>
  <si>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</si>
  <si>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</si>
  <si>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CIUDAD VITAL: LA VIDA ES SAGRADA</t>
  </si>
  <si>
    <t>La Nueva Movilidad</t>
  </si>
  <si>
    <t>Metrolínea Evoluciona Y Estrategia Multimodal</t>
  </si>
  <si>
    <t>Formular e implementar 1 programa que permita reducir el déficit operacional del SITM.</t>
  </si>
  <si>
    <t>Número de programas formuladas e implementadas que permitan reducir el déficit operacional del SITM.</t>
  </si>
  <si>
    <t>FORTALECIMIENTO AL SISTEMA INTEGRADO DE TRANSPORTE MASIVO METROLÍNEA - SITM DEL MUNICIPIO DE BUCARAMANGA</t>
  </si>
  <si>
    <t>Reducir el déficit operacional del SITM a través de un programa controlado por parte de la Administración Central.</t>
  </si>
  <si>
    <t>METROLÍNEA</t>
  </si>
  <si>
    <t>Emilcen Jaimes</t>
  </si>
  <si>
    <t>Implementar y mantener 1 herramienta digital (APP y/o web) que le permita a los usuarios del sistema realizar la planificación eficiente de los viajes.</t>
  </si>
  <si>
    <t>Número de herramientas digitales (APP y/o web) implementadas y mantenidas que le permitan a los usuarios del sistema realizar la planificación eficiente de los viajes.</t>
  </si>
  <si>
    <t>Formular e implementar 1 estrategia integrada de complementariedad, multimodalidad enfocada en el fortalecimiento del sistema de bicicletas públicas, inclusión de buses (baja o cero emisiones) e infraestructura sostenible requerida de acuerdo a las condiciones de operación del sistema.</t>
  </si>
  <si>
    <t>Número de estrategias integradas de complementariedad, multimodal enfocada en el fortalecimiento del sistema de bicicletas públicas, inclusión de buses (baja o cero emisiones) e infraestructura sostenible requerida formuladas e implementadas de acuerdo a las condiciones de operación del sistema.</t>
  </si>
  <si>
    <t>IMPLEMENTACION DEL SISTEMA DE BICICLETAS PÚBLICO (SBP) - CLOBI EN EL MUNICIPIO DE BUCARAMANGA</t>
  </si>
  <si>
    <t>Implementar 3 estrategias para el estímulo de demanda de pasajeros del sistema de transporte público (tarifas diferenciadas, tarifas dinámicas, entre otros).</t>
  </si>
  <si>
    <t>Número de estrategias implementadas para el estímulo de demanda de pasajeros del sistema de transporte público (tarifas diferenciadas, tarifas dinámicas, entre otros).</t>
  </si>
  <si>
    <t>Formular y describir la herramienta digital que debe permitir a los usuarios del Sistema realizar eficientemente la planificación de los viajes.
Implementar y mantener la herramienta formulada.
Presentar y divulgar, a la ciudadanía y usuarios del Sistema, la herramienta formulada.</t>
  </si>
  <si>
    <t>Formular una estrategia para incrementar la demanda de pasajeros del SITM Metrolínea mediante el incentivo economico a los usuarios adultos mayores del Municipio de Bucaramanga.
Presentar y justificar la estrategia formulada, para obtener la aprobación requerida para su implementación.
Implementar la estrategia formulada y aprobada.</t>
  </si>
  <si>
    <t xml:space="preserve"> PLAN DE ACCIÓN - PLAN DE DESARROLLO MUNICIPAL
METROLÍNEA S.A.</t>
  </si>
  <si>
    <t>Formular y describir una estrategia integrada de complementariedad.
Aumentar la operación del Sistema Público de Bicicletas a un total de 14 estaciones, permitiendo que una mayor cantidad de la población utilice la bicicleta diariamente como medio de transporte alternativo. 
Implementar un piloto de bus electrico en el Sistema Metrolínea.
Implementar un piloto de infraestructura sostenible (paneles solares) en el Sistema Metrolínea.</t>
  </si>
  <si>
    <t>2.3.2.02.02.006.2408022.201</t>
  </si>
  <si>
    <r>
      <t xml:space="preserve">Código:  </t>
    </r>
    <r>
      <rPr>
        <sz val="11"/>
        <rFont val="Arial"/>
        <family val="2"/>
      </rPr>
      <t>F-DPM-1210-238,37-030</t>
    </r>
  </si>
  <si>
    <t>IMPLEMENTACIÓN Y ACTUALIZACIÓN DE UNA HERRAMIENTA DIGITAL APP QUE FACILITE A LOS USUARIOS LA PLANIFICACIÓN DE LOS VIAJES EN EL SITM METROLINEA EN EL MUNICIPIO DE BUCARAMANGA</t>
  </si>
  <si>
    <t>CONTRIBUCIÓN AL ESTIMULO DE LA DEMANDA EMPLEANDO SUBSIDIOS A LA TARIFA DEL SISTEMA INTEGRADO DE TRANSPORTE MASIVO METROLÍNEA - SITM EN EL MUNICIPIO DE BUCARAMANGA</t>
  </si>
  <si>
    <t>Pendiente por definir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</si>
</sst>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dd/mm/yyyy;@"/>
    <numFmt numFmtId="165" formatCode="_-&quot;$&quot;\ * #,##0_-;\-&quot;$&quot;\ * #,##0_-;_-&quot;$&quot;\ * &quot;-&quot;??_-;_-@_-"/>
    <numFmt numFmtId="166" formatCode="&quot;$&quot;\ #,##0"/>
    <numFmt numFmtId="167" formatCode="_-* #,##0_-;\-* #,##0_-;_-* &quot;-&quot;??_-;_-@_-"/>
  </numFmts>
  <fonts count="9"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sz val="11"/>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s>
  <cellStyleXfs count="11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xf numFmtId="43" fontId="3" fillId="0" borderId="0" applyFont="0" applyFill="0" applyBorder="0" applyAlignment="0" applyProtection="0"/>
  </cellStyleXfs>
  <cellXfs count="81">
    <xf numFmtId="0" fontId="0" fillId="0" borderId="0" xfId="0"/>
    <xf numFmtId="0" fontId="0" fillId="0" borderId="0" xfId="0" applyFont="1"/>
    <xf numFmtId="0" fontId="0" fillId="3" borderId="0" xfId="0" applyFont="1" applyFill="1" applyBorder="1" applyAlignment="1">
      <alignment vertical="top"/>
    </xf>
    <xf numFmtId="0" fontId="0" fillId="3" borderId="6" xfId="0" applyFont="1" applyFill="1" applyBorder="1" applyAlignment="1">
      <alignment vertical="top"/>
    </xf>
    <xf numFmtId="0" fontId="0" fillId="3" borderId="0" xfId="0" applyFont="1" applyFill="1" applyBorder="1"/>
    <xf numFmtId="0" fontId="0" fillId="3" borderId="6" xfId="0" applyFont="1" applyFill="1" applyBorder="1"/>
    <xf numFmtId="0" fontId="0" fillId="0" borderId="2" xfId="0" applyFont="1" applyBorder="1" applyAlignment="1">
      <alignment vertical="center"/>
    </xf>
    <xf numFmtId="9" fontId="7" fillId="2" borderId="2" xfId="0" applyNumberFormat="1" applyFont="1" applyFill="1" applyBorder="1" applyAlignment="1">
      <alignment horizontal="center" vertical="center"/>
    </xf>
    <xf numFmtId="0" fontId="6" fillId="2" borderId="2" xfId="0" applyFont="1" applyFill="1" applyBorder="1" applyAlignment="1">
      <alignment vertical="center"/>
    </xf>
    <xf numFmtId="165" fontId="7" fillId="2" borderId="2" xfId="108" applyNumberFormat="1" applyFont="1" applyFill="1" applyBorder="1" applyAlignment="1">
      <alignment vertical="center"/>
    </xf>
    <xf numFmtId="9" fontId="7" fillId="2" borderId="2" xfId="107"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6" fillId="2" borderId="4" xfId="0" applyFont="1" applyFill="1" applyBorder="1" applyAlignment="1">
      <alignment horizontal="justify"/>
    </xf>
    <xf numFmtId="0" fontId="6" fillId="2" borderId="5" xfId="0" applyFont="1" applyFill="1" applyBorder="1"/>
    <xf numFmtId="9" fontId="7" fillId="2" borderId="5" xfId="0" applyNumberFormat="1" applyFont="1" applyFill="1" applyBorder="1" applyAlignment="1">
      <alignment horizontal="center" vertical="center"/>
    </xf>
    <xf numFmtId="9" fontId="7" fillId="2" borderId="3"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164" fontId="0" fillId="0" borderId="2" xfId="0" applyNumberFormat="1" applyFont="1" applyBorder="1" applyAlignment="1">
      <alignment horizontal="justify" vertical="center" wrapText="1"/>
    </xf>
    <xf numFmtId="9" fontId="0" fillId="0" borderId="2" xfId="0" applyNumberFormat="1" applyFont="1" applyBorder="1" applyAlignment="1">
      <alignment horizontal="center" vertical="center"/>
    </xf>
    <xf numFmtId="9" fontId="6" fillId="0" borderId="2" xfId="107" applyFont="1" applyFill="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Font="1" applyBorder="1" applyAlignment="1">
      <alignment horizontal="right"/>
    </xf>
    <xf numFmtId="0" fontId="0" fillId="0" borderId="2" xfId="0" applyFont="1" applyBorder="1" applyAlignment="1">
      <alignment vertical="center" wrapText="1"/>
    </xf>
    <xf numFmtId="164" fontId="4" fillId="0" borderId="2" xfId="0" applyNumberFormat="1" applyFont="1" applyBorder="1" applyAlignment="1">
      <alignment horizontal="justify" vertical="center" wrapText="1"/>
    </xf>
    <xf numFmtId="164" fontId="0" fillId="3" borderId="1" xfId="0" applyNumberFormat="1" applyFont="1" applyFill="1" applyBorder="1" applyAlignment="1">
      <alignment horizontal="justify" vertical="center" wrapText="1"/>
    </xf>
    <xf numFmtId="0" fontId="6" fillId="0" borderId="2" xfId="0" applyFont="1" applyBorder="1" applyAlignment="1">
      <alignment vertical="center" wrapText="1"/>
    </xf>
    <xf numFmtId="0" fontId="7" fillId="2" borderId="2" xfId="0" applyFont="1" applyFill="1" applyBorder="1" applyAlignment="1">
      <alignment horizontal="justify" vertical="center" wrapText="1"/>
    </xf>
    <xf numFmtId="0" fontId="6" fillId="0" borderId="2" xfId="0" applyFont="1" applyBorder="1" applyAlignment="1">
      <alignment horizontal="justify" vertical="center" wrapText="1"/>
    </xf>
    <xf numFmtId="164" fontId="0" fillId="0" borderId="2" xfId="0" applyNumberFormat="1" applyFont="1" applyBorder="1" applyAlignment="1">
      <alignment horizontal="center" vertical="center" wrapText="1"/>
    </xf>
    <xf numFmtId="3" fontId="8" fillId="2" borderId="2" xfId="0" applyNumberFormat="1" applyFont="1" applyFill="1" applyBorder="1" applyAlignment="1">
      <alignment horizontal="center" vertical="center" wrapText="1"/>
    </xf>
    <xf numFmtId="49" fontId="0" fillId="0" borderId="2" xfId="0" applyNumberFormat="1" applyFont="1" applyBorder="1" applyAlignment="1">
      <alignment horizontal="center" vertical="center" wrapText="1"/>
    </xf>
    <xf numFmtId="0" fontId="0"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7" fillId="2" borderId="1" xfId="0" applyFont="1" applyFill="1" applyBorder="1" applyAlignment="1">
      <alignment horizontal="justify" vertical="center" wrapText="1"/>
    </xf>
    <xf numFmtId="164" fontId="0" fillId="0" borderId="1" xfId="0" applyNumberFormat="1" applyFont="1" applyBorder="1" applyAlignment="1">
      <alignment horizontal="center" vertical="center" wrapText="1"/>
    </xf>
    <xf numFmtId="9" fontId="0" fillId="0" borderId="1" xfId="0" applyNumberFormat="1" applyFont="1" applyBorder="1" applyAlignment="1">
      <alignment horizontal="center" vertical="center"/>
    </xf>
    <xf numFmtId="166" fontId="6" fillId="0" borderId="2" xfId="0" applyNumberFormat="1" applyFont="1" applyBorder="1" applyAlignment="1">
      <alignment horizontal="right" vertical="center" wrapText="1"/>
    </xf>
    <xf numFmtId="166" fontId="7" fillId="2" borderId="2" xfId="108" applyNumberFormat="1" applyFont="1" applyFill="1" applyBorder="1" applyAlignment="1">
      <alignment horizontal="right" vertical="center" wrapText="1"/>
    </xf>
    <xf numFmtId="3" fontId="8" fillId="0" borderId="2"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9" fontId="6" fillId="0" borderId="2" xfId="107" applyFont="1" applyBorder="1" applyAlignment="1">
      <alignment horizontal="center" vertical="center" wrapText="1"/>
    </xf>
    <xf numFmtId="164" fontId="4" fillId="3" borderId="1" xfId="0" applyNumberFormat="1" applyFont="1" applyFill="1" applyBorder="1" applyAlignment="1">
      <alignment horizontal="justify" vertical="center" wrapText="1"/>
    </xf>
    <xf numFmtId="0" fontId="7" fillId="2" borderId="3" xfId="0" applyFont="1" applyFill="1" applyBorder="1" applyAlignment="1">
      <alignment horizontal="center" vertical="center"/>
    </xf>
    <xf numFmtId="0" fontId="7" fillId="2" borderId="2" xfId="0" applyFont="1" applyFill="1" applyBorder="1" applyAlignment="1">
      <alignment vertical="center"/>
    </xf>
    <xf numFmtId="4" fontId="8" fillId="2" borderId="1" xfId="0" applyNumberFormat="1" applyFont="1" applyFill="1" applyBorder="1" applyAlignment="1">
      <alignment horizontal="center" vertical="center" wrapText="1"/>
    </xf>
    <xf numFmtId="49" fontId="0" fillId="3" borderId="2" xfId="0" applyNumberFormat="1" applyFont="1" applyFill="1" applyBorder="1" applyAlignment="1">
      <alignment horizontal="center" vertical="center" wrapText="1"/>
    </xf>
    <xf numFmtId="164" fontId="4" fillId="3" borderId="2" xfId="0" applyNumberFormat="1" applyFont="1" applyFill="1" applyBorder="1" applyAlignment="1">
      <alignment horizontal="justify" vertical="center" wrapText="1"/>
    </xf>
    <xf numFmtId="166" fontId="6" fillId="0" borderId="0" xfId="0" applyNumberFormat="1" applyFont="1" applyFill="1" applyBorder="1" applyAlignment="1">
      <alignment horizontal="right" vertical="center" wrapText="1"/>
    </xf>
    <xf numFmtId="1" fontId="4" fillId="0" borderId="2" xfId="0" applyNumberFormat="1" applyFont="1" applyBorder="1" applyAlignment="1">
      <alignment horizontal="right" vertical="center"/>
    </xf>
    <xf numFmtId="167" fontId="0" fillId="0" borderId="0" xfId="110" applyNumberFormat="1" applyFont="1"/>
    <xf numFmtId="166" fontId="0" fillId="0" borderId="0" xfId="0" applyNumberFormat="1" applyFont="1"/>
    <xf numFmtId="164" fontId="0" fillId="3" borderId="2" xfId="0" applyNumberFormat="1" applyFont="1" applyFill="1" applyBorder="1" applyAlignment="1">
      <alignment horizontal="justify" vertical="center" wrapText="1"/>
    </xf>
    <xf numFmtId="2" fontId="6" fillId="0" borderId="2" xfId="109" applyNumberFormat="1" applyFont="1" applyBorder="1" applyAlignment="1">
      <alignment horizontal="center" vertical="center" wrapText="1"/>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14" fontId="0" fillId="0" borderId="2" xfId="0" applyNumberFormat="1" applyFont="1" applyFill="1" applyBorder="1" applyAlignment="1">
      <alignment horizontal="center" vertical="top"/>
    </xf>
    <xf numFmtId="14" fontId="0" fillId="0" borderId="1" xfId="0" applyNumberFormat="1" applyFont="1" applyFill="1" applyBorder="1" applyAlignment="1">
      <alignment horizontal="center" vertical="top"/>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0" fontId="7" fillId="2" borderId="2" xfId="0" applyFont="1" applyFill="1" applyBorder="1" applyAlignment="1">
      <alignment horizontal="center" vertical="center" wrapText="1"/>
    </xf>
    <xf numFmtId="2" fontId="7" fillId="0" borderId="2" xfId="109" applyNumberFormat="1" applyFont="1" applyBorder="1" applyAlignment="1">
      <alignment horizontal="center" vertical="center" wrapText="1"/>
    </xf>
    <xf numFmtId="2" fontId="7" fillId="0" borderId="1" xfId="109" applyNumberFormat="1" applyFont="1" applyBorder="1" applyAlignment="1">
      <alignment horizontal="center" vertical="center" wrapText="1"/>
    </xf>
    <xf numFmtId="0" fontId="7" fillId="2" borderId="2" xfId="0" applyFont="1" applyFill="1" applyBorder="1" applyAlignment="1">
      <alignment horizontal="center" vertical="center"/>
    </xf>
    <xf numFmtId="4" fontId="8" fillId="2" borderId="1"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166" fontId="7" fillId="2" borderId="1" xfId="108" applyNumberFormat="1" applyFont="1" applyFill="1" applyBorder="1" applyAlignment="1">
      <alignment horizontal="center" vertical="center" wrapText="1"/>
    </xf>
    <xf numFmtId="166" fontId="7" fillId="2" borderId="7" xfId="108" applyNumberFormat="1" applyFont="1" applyFill="1" applyBorder="1" applyAlignment="1">
      <alignment horizontal="center" vertical="center" wrapText="1"/>
    </xf>
    <xf numFmtId="9" fontId="6" fillId="0" borderId="1" xfId="107" applyFont="1" applyBorder="1" applyAlignment="1">
      <alignment horizontal="center" vertical="center" wrapText="1"/>
    </xf>
    <xf numFmtId="9" fontId="6" fillId="0" borderId="7" xfId="107" applyFont="1" applyBorder="1" applyAlignment="1">
      <alignment horizontal="center" vertical="center" wrapText="1"/>
    </xf>
    <xf numFmtId="166" fontId="6" fillId="0" borderId="1" xfId="0" applyNumberFormat="1" applyFont="1" applyBorder="1" applyAlignment="1">
      <alignment horizontal="center" vertical="center" wrapText="1"/>
    </xf>
    <xf numFmtId="166" fontId="6" fillId="0" borderId="7"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7"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wrapText="1"/>
    </xf>
    <xf numFmtId="9" fontId="0" fillId="0" borderId="1" xfId="0" applyNumberFormat="1" applyFont="1" applyBorder="1" applyAlignment="1">
      <alignment horizontal="center" vertical="center"/>
    </xf>
    <xf numFmtId="9" fontId="0" fillId="0" borderId="7" xfId="0" applyNumberFormat="1" applyFont="1" applyBorder="1" applyAlignment="1">
      <alignment horizontal="center" vertical="center"/>
    </xf>
  </cellXfs>
  <cellStyles count="11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10" builtinId="3"/>
    <cellStyle name="Moneda" xfId="108" builtinId="4"/>
    <cellStyle name="Normal" xfId="0" builtinId="0"/>
    <cellStyle name="Normal 2" xfId="109" xr:uid="{00000000-0005-0000-0000-00006C00000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color rgb="FFFFFF65"/>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331305</xdr:colOff>
      <xdr:row>3</xdr:row>
      <xdr:rowOff>131163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8"/>
  <sheetViews>
    <sheetView tabSelected="1" zoomScale="60" zoomScaleNormal="60" workbookViewId="0">
      <selection activeCell="P9" sqref="P9"/>
    </sheetView>
  </sheetViews>
  <sheetFormatPr baseColWidth="10" defaultColWidth="11.09765625" defaultRowHeight="13.8" x14ac:dyDescent="0.25"/>
  <cols>
    <col min="1" max="1" width="9.59765625" style="1" customWidth="1"/>
    <col min="2" max="2" width="16.5" style="1" customWidth="1"/>
    <col min="3" max="3" width="18.5" style="1" customWidth="1"/>
    <col min="4" max="4" width="15.296875" style="1" customWidth="1"/>
    <col min="5" max="5" width="35.296875" style="1" customWidth="1"/>
    <col min="6" max="6" width="29.09765625" style="1" customWidth="1"/>
    <col min="7" max="7" width="21.59765625" style="1" customWidth="1"/>
    <col min="8" max="9" width="40" style="1" customWidth="1"/>
    <col min="10" max="10" width="11.296875" style="1" bestFit="1" customWidth="1"/>
    <col min="11" max="11" width="16" style="1" customWidth="1"/>
    <col min="12" max="13" width="14.796875" style="1" customWidth="1"/>
    <col min="14" max="14" width="11.296875" style="1" bestFit="1" customWidth="1"/>
    <col min="15" max="15" width="25.69921875" style="1" customWidth="1"/>
    <col min="16" max="16" width="19" style="1" customWidth="1"/>
    <col min="17" max="20" width="16.296875" style="1" customWidth="1"/>
    <col min="21" max="21" width="20.796875" style="1" customWidth="1"/>
    <col min="22" max="22" width="18.796875" style="1" customWidth="1"/>
    <col min="23" max="26" width="16.796875" style="1" customWidth="1"/>
    <col min="27" max="27" width="20.796875" style="1" customWidth="1"/>
    <col min="28" max="28" width="13.59765625" style="1" customWidth="1"/>
    <col min="29" max="29" width="20.59765625" style="1" customWidth="1"/>
    <col min="30" max="31" width="15.296875" style="1" customWidth="1"/>
    <col min="32" max="16384" width="11.09765625" style="1"/>
  </cols>
  <sheetData>
    <row r="1" spans="1:31" x14ac:dyDescent="0.25">
      <c r="A1" s="55"/>
      <c r="B1" s="63" t="s">
        <v>56</v>
      </c>
      <c r="C1" s="63"/>
      <c r="D1" s="63"/>
      <c r="E1" s="63"/>
      <c r="F1" s="63"/>
      <c r="G1" s="63"/>
      <c r="H1" s="63"/>
      <c r="I1" s="63"/>
      <c r="J1" s="63"/>
      <c r="K1" s="63"/>
      <c r="L1" s="63"/>
      <c r="M1" s="63"/>
      <c r="N1" s="63"/>
      <c r="O1" s="63"/>
      <c r="P1" s="63"/>
      <c r="Q1" s="63"/>
      <c r="R1" s="63"/>
      <c r="S1" s="63"/>
      <c r="T1" s="63"/>
      <c r="U1" s="63"/>
      <c r="V1" s="63"/>
      <c r="W1" s="63"/>
      <c r="X1" s="63"/>
      <c r="Y1" s="63"/>
      <c r="Z1" s="63"/>
      <c r="AA1" s="63"/>
      <c r="AB1" s="63"/>
      <c r="AC1" s="60" t="s">
        <v>59</v>
      </c>
      <c r="AD1" s="60"/>
      <c r="AE1" s="60"/>
    </row>
    <row r="2" spans="1:31" x14ac:dyDescent="0.25">
      <c r="A2" s="55"/>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1" t="s">
        <v>37</v>
      </c>
      <c r="AD2" s="61"/>
      <c r="AE2" s="61"/>
    </row>
    <row r="3" spans="1:31" x14ac:dyDescent="0.25">
      <c r="A3" s="55"/>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1" t="s">
        <v>34</v>
      </c>
      <c r="AD3" s="61"/>
      <c r="AE3" s="61"/>
    </row>
    <row r="4" spans="1:31" x14ac:dyDescent="0.25">
      <c r="A4" s="55"/>
      <c r="B4" s="63"/>
      <c r="C4" s="63"/>
      <c r="D4" s="63"/>
      <c r="E4" s="63"/>
      <c r="F4" s="63"/>
      <c r="G4" s="63"/>
      <c r="H4" s="63"/>
      <c r="I4" s="63"/>
      <c r="J4" s="63"/>
      <c r="K4" s="63"/>
      <c r="L4" s="63"/>
      <c r="M4" s="64"/>
      <c r="N4" s="64"/>
      <c r="O4" s="64"/>
      <c r="P4" s="64"/>
      <c r="Q4" s="64"/>
      <c r="R4" s="64"/>
      <c r="S4" s="64"/>
      <c r="T4" s="64"/>
      <c r="U4" s="64"/>
      <c r="V4" s="64"/>
      <c r="W4" s="64"/>
      <c r="X4" s="64"/>
      <c r="Y4" s="64"/>
      <c r="Z4" s="64"/>
      <c r="AA4" s="64"/>
      <c r="AB4" s="64"/>
      <c r="AC4" s="61" t="s">
        <v>33</v>
      </c>
      <c r="AD4" s="61"/>
      <c r="AE4" s="61"/>
    </row>
    <row r="5" spans="1:31" x14ac:dyDescent="0.25">
      <c r="A5" s="56" t="s">
        <v>31</v>
      </c>
      <c r="B5" s="56"/>
      <c r="C5" s="56"/>
      <c r="D5" s="58">
        <v>44505</v>
      </c>
      <c r="E5" s="58"/>
      <c r="F5" s="58"/>
      <c r="G5" s="58"/>
      <c r="H5" s="58"/>
      <c r="I5" s="58"/>
      <c r="J5" s="58"/>
      <c r="K5" s="58"/>
      <c r="L5" s="58"/>
      <c r="M5" s="2"/>
      <c r="N5" s="2"/>
      <c r="O5" s="2"/>
      <c r="P5" s="2"/>
      <c r="Q5" s="2"/>
      <c r="R5" s="2"/>
      <c r="S5" s="2"/>
      <c r="T5" s="2"/>
      <c r="U5" s="2"/>
      <c r="V5" s="2"/>
      <c r="W5" s="2"/>
      <c r="X5" s="2"/>
      <c r="Y5" s="2"/>
      <c r="Z5" s="2"/>
      <c r="AA5" s="2"/>
      <c r="AB5" s="2"/>
      <c r="AC5" s="2"/>
      <c r="AD5" s="2"/>
      <c r="AE5" s="3"/>
    </row>
    <row r="6" spans="1:31" x14ac:dyDescent="0.25">
      <c r="A6" s="57" t="s">
        <v>32</v>
      </c>
      <c r="B6" s="57"/>
      <c r="C6" s="57"/>
      <c r="D6" s="59">
        <v>44500</v>
      </c>
      <c r="E6" s="59"/>
      <c r="F6" s="59"/>
      <c r="G6" s="59"/>
      <c r="H6" s="59"/>
      <c r="I6" s="59"/>
      <c r="J6" s="59"/>
      <c r="K6" s="59"/>
      <c r="L6" s="59"/>
      <c r="M6" s="2"/>
      <c r="N6" s="2"/>
      <c r="O6" s="2"/>
      <c r="P6" s="2"/>
      <c r="Q6" s="2"/>
      <c r="R6" s="2"/>
      <c r="S6" s="2"/>
      <c r="T6" s="2"/>
      <c r="U6" s="2"/>
      <c r="V6" s="2"/>
      <c r="W6" s="2"/>
      <c r="X6" s="2"/>
      <c r="Y6" s="2"/>
      <c r="Z6" s="2"/>
      <c r="AA6" s="2"/>
      <c r="AB6" s="2"/>
      <c r="AC6" s="2"/>
      <c r="AD6" s="4"/>
      <c r="AE6" s="5"/>
    </row>
    <row r="7" spans="1:31" x14ac:dyDescent="0.25">
      <c r="A7" s="6"/>
      <c r="B7" s="65" t="s">
        <v>10</v>
      </c>
      <c r="C7" s="65"/>
      <c r="D7" s="65"/>
      <c r="E7" s="65"/>
      <c r="F7" s="65"/>
      <c r="G7" s="65" t="s">
        <v>11</v>
      </c>
      <c r="H7" s="65"/>
      <c r="I7" s="65"/>
      <c r="J7" s="65"/>
      <c r="K7" s="65"/>
      <c r="L7" s="65" t="s">
        <v>26</v>
      </c>
      <c r="M7" s="65"/>
      <c r="N7" s="65"/>
      <c r="O7" s="65" t="s">
        <v>24</v>
      </c>
      <c r="P7" s="65"/>
      <c r="Q7" s="65"/>
      <c r="R7" s="65"/>
      <c r="S7" s="65"/>
      <c r="T7" s="65"/>
      <c r="U7" s="65"/>
      <c r="V7" s="65" t="s">
        <v>18</v>
      </c>
      <c r="W7" s="65"/>
      <c r="X7" s="65"/>
      <c r="Y7" s="65"/>
      <c r="Z7" s="65"/>
      <c r="AA7" s="65"/>
      <c r="AB7" s="62" t="s">
        <v>19</v>
      </c>
      <c r="AC7" s="62" t="s">
        <v>27</v>
      </c>
      <c r="AD7" s="62" t="s">
        <v>25</v>
      </c>
      <c r="AE7" s="62"/>
    </row>
    <row r="8" spans="1:31" ht="41.4" x14ac:dyDescent="0.25">
      <c r="A8" s="17" t="s">
        <v>30</v>
      </c>
      <c r="B8" s="18" t="s">
        <v>1</v>
      </c>
      <c r="C8" s="17" t="s">
        <v>6</v>
      </c>
      <c r="D8" s="17" t="s">
        <v>2</v>
      </c>
      <c r="E8" s="17" t="s">
        <v>7</v>
      </c>
      <c r="F8" s="18" t="s">
        <v>20</v>
      </c>
      <c r="G8" s="18" t="s">
        <v>15</v>
      </c>
      <c r="H8" s="18" t="s">
        <v>3</v>
      </c>
      <c r="I8" s="18" t="s">
        <v>16</v>
      </c>
      <c r="J8" s="18" t="s">
        <v>22</v>
      </c>
      <c r="K8" s="18" t="s">
        <v>23</v>
      </c>
      <c r="L8" s="18" t="s">
        <v>4</v>
      </c>
      <c r="M8" s="18" t="s">
        <v>5</v>
      </c>
      <c r="N8" s="18" t="s">
        <v>0</v>
      </c>
      <c r="O8" s="17" t="s">
        <v>9</v>
      </c>
      <c r="P8" s="18" t="s">
        <v>36</v>
      </c>
      <c r="Q8" s="18" t="s">
        <v>8</v>
      </c>
      <c r="R8" s="18" t="s">
        <v>28</v>
      </c>
      <c r="S8" s="18" t="s">
        <v>35</v>
      </c>
      <c r="T8" s="18" t="s">
        <v>12</v>
      </c>
      <c r="U8" s="18" t="s">
        <v>21</v>
      </c>
      <c r="V8" s="18" t="s">
        <v>36</v>
      </c>
      <c r="W8" s="18" t="s">
        <v>8</v>
      </c>
      <c r="X8" s="18" t="s">
        <v>28</v>
      </c>
      <c r="Y8" s="18" t="s">
        <v>35</v>
      </c>
      <c r="Z8" s="18" t="s">
        <v>12</v>
      </c>
      <c r="AA8" s="18" t="s">
        <v>29</v>
      </c>
      <c r="AB8" s="62"/>
      <c r="AC8" s="62"/>
      <c r="AD8" s="18" t="s">
        <v>13</v>
      </c>
      <c r="AE8" s="18" t="s">
        <v>14</v>
      </c>
    </row>
    <row r="9" spans="1:31" ht="67.2" customHeight="1" x14ac:dyDescent="0.25">
      <c r="A9" s="11">
        <v>276</v>
      </c>
      <c r="B9" s="25" t="s">
        <v>38</v>
      </c>
      <c r="C9" s="25" t="s">
        <v>39</v>
      </c>
      <c r="D9" s="28" t="s">
        <v>40</v>
      </c>
      <c r="E9" s="29" t="s">
        <v>41</v>
      </c>
      <c r="F9" s="30" t="s">
        <v>42</v>
      </c>
      <c r="G9" s="51">
        <v>20200680010073</v>
      </c>
      <c r="H9" s="26" t="s">
        <v>43</v>
      </c>
      <c r="I9" s="19" t="s">
        <v>44</v>
      </c>
      <c r="J9" s="31">
        <v>44197</v>
      </c>
      <c r="K9" s="31">
        <v>44561</v>
      </c>
      <c r="L9" s="41">
        <v>1</v>
      </c>
      <c r="M9" s="32">
        <v>1</v>
      </c>
      <c r="N9" s="20">
        <f>IF(M9/L9&gt;100%,100%,M9/L9)</f>
        <v>1</v>
      </c>
      <c r="O9" s="33" t="s">
        <v>58</v>
      </c>
      <c r="P9" s="39">
        <v>9050000000</v>
      </c>
      <c r="Q9" s="39"/>
      <c r="R9" s="39"/>
      <c r="S9" s="39"/>
      <c r="T9" s="24"/>
      <c r="U9" s="40">
        <f>SUM(P9:T9)</f>
        <v>9050000000</v>
      </c>
      <c r="V9" s="39">
        <v>8927500500</v>
      </c>
      <c r="W9" s="39"/>
      <c r="X9" s="39"/>
      <c r="Y9" s="39"/>
      <c r="Z9" s="24"/>
      <c r="AA9" s="40">
        <f>SUM(V9:Z9)</f>
        <v>8927500500</v>
      </c>
      <c r="AB9" s="21">
        <f>IFERROR(AA9/U9,"-")</f>
        <v>0.98646414364640889</v>
      </c>
      <c r="AC9" s="39">
        <f>2000000000+5122691545+1547321134+1400000000</f>
        <v>10070012679</v>
      </c>
      <c r="AD9" s="22" t="s">
        <v>45</v>
      </c>
      <c r="AE9" s="23" t="s">
        <v>46</v>
      </c>
    </row>
    <row r="10" spans="1:31" ht="136.80000000000001" customHeight="1" x14ac:dyDescent="0.25">
      <c r="A10" s="11">
        <v>277</v>
      </c>
      <c r="B10" s="34" t="s">
        <v>38</v>
      </c>
      <c r="C10" s="34" t="s">
        <v>39</v>
      </c>
      <c r="D10" s="35" t="s">
        <v>40</v>
      </c>
      <c r="E10" s="36" t="s">
        <v>47</v>
      </c>
      <c r="F10" s="35" t="s">
        <v>48</v>
      </c>
      <c r="G10" s="51">
        <v>20210680010171</v>
      </c>
      <c r="H10" s="44" t="s">
        <v>60</v>
      </c>
      <c r="I10" s="27" t="s">
        <v>54</v>
      </c>
      <c r="J10" s="37">
        <v>44197</v>
      </c>
      <c r="K10" s="37">
        <v>44561</v>
      </c>
      <c r="L10" s="42">
        <v>1</v>
      </c>
      <c r="M10" s="47">
        <f>ROUND(1/3,2)</f>
        <v>0.33</v>
      </c>
      <c r="N10" s="38">
        <f>IF(M10/L10&gt;100%,100%,M10/L10)</f>
        <v>0.33</v>
      </c>
      <c r="O10" s="48" t="s">
        <v>58</v>
      </c>
      <c r="P10" s="39">
        <v>19000000</v>
      </c>
      <c r="Q10" s="39"/>
      <c r="R10" s="39"/>
      <c r="S10" s="39"/>
      <c r="T10" s="24"/>
      <c r="U10" s="40">
        <f>SUM(P10:T10)</f>
        <v>19000000</v>
      </c>
      <c r="V10" s="39"/>
      <c r="W10" s="39"/>
      <c r="X10" s="39"/>
      <c r="Y10" s="39"/>
      <c r="Z10" s="24"/>
      <c r="AA10" s="40">
        <f>SUM(V10:Z10)</f>
        <v>0</v>
      </c>
      <c r="AB10" s="43">
        <f>IFERROR(AA10/U10,"-")</f>
        <v>0</v>
      </c>
      <c r="AC10" s="39"/>
      <c r="AD10" s="22" t="s">
        <v>45</v>
      </c>
      <c r="AE10" s="23" t="s">
        <v>46</v>
      </c>
    </row>
    <row r="11" spans="1:31" ht="177.6" customHeight="1" x14ac:dyDescent="0.25">
      <c r="A11" s="11">
        <v>278</v>
      </c>
      <c r="B11" s="34" t="s">
        <v>38</v>
      </c>
      <c r="C11" s="34" t="s">
        <v>39</v>
      </c>
      <c r="D11" s="35" t="s">
        <v>40</v>
      </c>
      <c r="E11" s="36" t="s">
        <v>49</v>
      </c>
      <c r="F11" s="35" t="s">
        <v>50</v>
      </c>
      <c r="G11" s="51">
        <v>2021680010020</v>
      </c>
      <c r="H11" s="49" t="s">
        <v>51</v>
      </c>
      <c r="I11" s="27" t="s">
        <v>57</v>
      </c>
      <c r="J11" s="31">
        <v>44197</v>
      </c>
      <c r="K11" s="31">
        <v>44561</v>
      </c>
      <c r="L11" s="42">
        <v>1</v>
      </c>
      <c r="M11" s="47">
        <f>ROUND(2/4,2)</f>
        <v>0.5</v>
      </c>
      <c r="N11" s="38">
        <f>IF(M11/L11&gt;100%,100%,M11/L11)</f>
        <v>0.5</v>
      </c>
      <c r="O11" s="33"/>
      <c r="P11" s="39">
        <v>1555449996</v>
      </c>
      <c r="Q11" s="39"/>
      <c r="R11" s="39"/>
      <c r="S11" s="39"/>
      <c r="T11" s="24"/>
      <c r="U11" s="40">
        <f>SUM(P11:T11)</f>
        <v>1555449996</v>
      </c>
      <c r="V11" s="39">
        <v>911315075</v>
      </c>
      <c r="W11" s="39"/>
      <c r="X11" s="39"/>
      <c r="Y11" s="39"/>
      <c r="Z11" s="24"/>
      <c r="AA11" s="40">
        <f>SUM(V11:Z11)</f>
        <v>911315075</v>
      </c>
      <c r="AB11" s="43">
        <f>IFERROR(AA11/U11,"-")</f>
        <v>0.58588516335693253</v>
      </c>
      <c r="AC11" s="39"/>
      <c r="AD11" s="22" t="s">
        <v>45</v>
      </c>
      <c r="AE11" s="23" t="s">
        <v>46</v>
      </c>
    </row>
    <row r="12" spans="1:31" ht="142.19999999999999" customHeight="1" x14ac:dyDescent="0.25">
      <c r="A12" s="11">
        <v>279</v>
      </c>
      <c r="B12" s="34" t="s">
        <v>38</v>
      </c>
      <c r="C12" s="34" t="s">
        <v>39</v>
      </c>
      <c r="D12" s="35" t="s">
        <v>40</v>
      </c>
      <c r="E12" s="36" t="s">
        <v>52</v>
      </c>
      <c r="F12" s="35" t="s">
        <v>53</v>
      </c>
      <c r="G12" s="51">
        <v>2021680010128</v>
      </c>
      <c r="H12" s="44" t="s">
        <v>61</v>
      </c>
      <c r="I12" s="54" t="s">
        <v>55</v>
      </c>
      <c r="J12" s="31">
        <v>44197</v>
      </c>
      <c r="K12" s="31">
        <v>44561</v>
      </c>
      <c r="L12" s="68">
        <v>1</v>
      </c>
      <c r="M12" s="66">
        <f>ROUND(2/3,2)</f>
        <v>0.67</v>
      </c>
      <c r="N12" s="79">
        <f>IF(M12/L12&gt;100%,100%,M12/L12)</f>
        <v>0.67</v>
      </c>
      <c r="O12" s="33" t="s">
        <v>58</v>
      </c>
      <c r="P12" s="39">
        <v>7381126696</v>
      </c>
      <c r="Q12" s="39"/>
      <c r="R12" s="39"/>
      <c r="S12" s="39"/>
      <c r="T12" s="24"/>
      <c r="U12" s="69">
        <f>SUM(P12:T13)</f>
        <v>9715720315.3400002</v>
      </c>
      <c r="V12" s="39">
        <v>2211373304</v>
      </c>
      <c r="W12" s="39"/>
      <c r="X12" s="39"/>
      <c r="Y12" s="39"/>
      <c r="Z12" s="24"/>
      <c r="AA12" s="69">
        <f>SUM(V12:Z13)</f>
        <v>2211373304</v>
      </c>
      <c r="AB12" s="71">
        <f>IFERROR(AA12/U12,"-")</f>
        <v>0.22760775652511292</v>
      </c>
      <c r="AC12" s="73"/>
      <c r="AD12" s="75" t="s">
        <v>45</v>
      </c>
      <c r="AE12" s="77" t="s">
        <v>46</v>
      </c>
    </row>
    <row r="13" spans="1:31" ht="106.8" customHeight="1" x14ac:dyDescent="0.25">
      <c r="A13" s="11">
        <v>279</v>
      </c>
      <c r="B13" s="34" t="s">
        <v>38</v>
      </c>
      <c r="C13" s="34" t="s">
        <v>39</v>
      </c>
      <c r="D13" s="35" t="s">
        <v>40</v>
      </c>
      <c r="E13" s="36" t="s">
        <v>52</v>
      </c>
      <c r="F13" s="35" t="s">
        <v>53</v>
      </c>
      <c r="G13" s="51">
        <v>2021680010128</v>
      </c>
      <c r="H13" s="44" t="s">
        <v>61</v>
      </c>
      <c r="I13" s="54" t="s">
        <v>62</v>
      </c>
      <c r="J13" s="31"/>
      <c r="K13" s="31"/>
      <c r="L13" s="68"/>
      <c r="M13" s="67"/>
      <c r="N13" s="80"/>
      <c r="O13" s="33" t="s">
        <v>58</v>
      </c>
      <c r="P13" s="39">
        <v>2334593619.3400002</v>
      </c>
      <c r="Q13" s="39"/>
      <c r="R13" s="39"/>
      <c r="S13" s="39"/>
      <c r="T13" s="24"/>
      <c r="U13" s="70"/>
      <c r="V13" s="39"/>
      <c r="W13" s="39"/>
      <c r="X13" s="39"/>
      <c r="Y13" s="39"/>
      <c r="Z13" s="24"/>
      <c r="AA13" s="70"/>
      <c r="AB13" s="72"/>
      <c r="AC13" s="74"/>
      <c r="AD13" s="76"/>
      <c r="AE13" s="78"/>
    </row>
    <row r="14" spans="1:31" ht="15.6" customHeight="1" x14ac:dyDescent="0.25">
      <c r="A14" s="12">
        <f>SUM(--(FREQUENCY(A9:A12,A9:A12)&gt;0))</f>
        <v>4</v>
      </c>
      <c r="B14" s="13"/>
      <c r="C14" s="14"/>
      <c r="D14" s="14"/>
      <c r="E14" s="14"/>
      <c r="F14" s="14"/>
      <c r="G14" s="14"/>
      <c r="H14" s="14"/>
      <c r="I14" s="14"/>
      <c r="J14" s="14"/>
      <c r="K14" s="15"/>
      <c r="L14" s="16"/>
      <c r="M14" s="45" t="s">
        <v>17</v>
      </c>
      <c r="N14" s="7">
        <f>IFERROR(AVERAGE(N9:N12),"-")</f>
        <v>0.625</v>
      </c>
      <c r="O14" s="8"/>
      <c r="P14" s="9">
        <f>SUM(P9:P13)</f>
        <v>20340170311.34</v>
      </c>
      <c r="Q14" s="9">
        <f t="shared" ref="Q14:T14" si="0">SUM(Q9:Q13)</f>
        <v>0</v>
      </c>
      <c r="R14" s="9">
        <f t="shared" si="0"/>
        <v>0</v>
      </c>
      <c r="S14" s="9">
        <f t="shared" si="0"/>
        <v>0</v>
      </c>
      <c r="T14" s="9">
        <f t="shared" si="0"/>
        <v>0</v>
      </c>
      <c r="U14" s="9">
        <f>SUM(U9:U13)</f>
        <v>20340170311.34</v>
      </c>
      <c r="V14" s="9">
        <f>SUM(V9:V13)</f>
        <v>12050188879</v>
      </c>
      <c r="W14" s="9">
        <f t="shared" ref="W14:Z14" si="1">SUM(W9:W13)</f>
        <v>0</v>
      </c>
      <c r="X14" s="9">
        <f t="shared" si="1"/>
        <v>0</v>
      </c>
      <c r="Y14" s="9">
        <f t="shared" si="1"/>
        <v>0</v>
      </c>
      <c r="Z14" s="9">
        <f t="shared" si="1"/>
        <v>0</v>
      </c>
      <c r="AA14" s="9">
        <f>SUM(AA9:AA13)</f>
        <v>12050188879</v>
      </c>
      <c r="AB14" s="10">
        <f>IFERROR(AA14/U14,"-")</f>
        <v>0.59243303741079345</v>
      </c>
      <c r="AC14" s="9">
        <f>SUM(AC9:AC13)</f>
        <v>10070012679</v>
      </c>
      <c r="AD14" s="46"/>
      <c r="AE14" s="46"/>
    </row>
    <row r="16" spans="1:31" x14ac:dyDescent="0.25">
      <c r="P16" s="50"/>
    </row>
    <row r="17" spans="16:16" x14ac:dyDescent="0.25">
      <c r="P17" s="52"/>
    </row>
    <row r="18" spans="16:16" x14ac:dyDescent="0.25">
      <c r="P18" s="53"/>
    </row>
  </sheetData>
  <mergeCells count="27">
    <mergeCell ref="AE12:AE13"/>
    <mergeCell ref="N12:N13"/>
    <mergeCell ref="B7:F7"/>
    <mergeCell ref="G7:K7"/>
    <mergeCell ref="AB12:AB13"/>
    <mergeCell ref="AC12:AC13"/>
    <mergeCell ref="AD12:AD13"/>
    <mergeCell ref="L7:N7"/>
    <mergeCell ref="O7:U7"/>
    <mergeCell ref="V7:AA7"/>
    <mergeCell ref="AB7:AB8"/>
    <mergeCell ref="M12:M13"/>
    <mergeCell ref="L12:L13"/>
    <mergeCell ref="U12:U13"/>
    <mergeCell ref="AA12:AA13"/>
    <mergeCell ref="AC1:AE1"/>
    <mergeCell ref="AC2:AE2"/>
    <mergeCell ref="AC3:AE3"/>
    <mergeCell ref="AC4:AE4"/>
    <mergeCell ref="AC7:AC8"/>
    <mergeCell ref="AD7:AE7"/>
    <mergeCell ref="A1:A4"/>
    <mergeCell ref="A5:C5"/>
    <mergeCell ref="A6:C6"/>
    <mergeCell ref="D5:L5"/>
    <mergeCell ref="D6:L6"/>
    <mergeCell ref="B1:AB4"/>
  </mergeCells>
  <conditionalFormatting sqref="N9:N12">
    <cfRule type="cellIs" dxfId="2" priority="1" operator="between">
      <formula>0.67</formula>
      <formula>1</formula>
    </cfRule>
    <cfRule type="cellIs" dxfId="1" priority="2" operator="between">
      <formula>0.34</formula>
      <formula>0.66</formula>
    </cfRule>
    <cfRule type="cellIs" dxfId="0" priority="3" operator="between">
      <formula>0</formula>
      <formula>0.33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2021-02-09T14:28:18Z</cp:lastPrinted>
  <dcterms:created xsi:type="dcterms:W3CDTF">2008-07-08T21:30:46Z</dcterms:created>
  <dcterms:modified xsi:type="dcterms:W3CDTF">2022-02-03T16:11:16Z</dcterms:modified>
</cp:coreProperties>
</file>