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19F85AAB-7B56-4BD5-B46B-3D302725AA9C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Acción'!$A$8:$AE$21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1" i="14" l="1"/>
  <c r="AB20" i="14"/>
  <c r="AB19" i="14"/>
  <c r="AB18" i="14"/>
  <c r="AB17" i="14"/>
  <c r="AB15" i="14"/>
  <c r="AB14" i="14"/>
  <c r="AB13" i="14"/>
  <c r="AB12" i="14"/>
  <c r="AB11" i="14"/>
  <c r="AB10" i="14"/>
  <c r="AB9" i="14"/>
  <c r="AA15" i="14"/>
  <c r="U15" i="14"/>
  <c r="N20" i="14"/>
  <c r="N19" i="14"/>
  <c r="N18" i="14"/>
  <c r="N17" i="14"/>
  <c r="N15" i="14"/>
  <c r="N14" i="14"/>
  <c r="N13" i="14"/>
  <c r="N12" i="14"/>
  <c r="N11" i="14"/>
  <c r="N10" i="14"/>
  <c r="AA20" i="14" l="1"/>
  <c r="AA19" i="14"/>
  <c r="AA18" i="14"/>
  <c r="AA17" i="14"/>
  <c r="AA14" i="14"/>
  <c r="AA13" i="14"/>
  <c r="AA12" i="14"/>
  <c r="AA11" i="14"/>
  <c r="AA10" i="14"/>
  <c r="AA9" i="14"/>
  <c r="U20" i="14"/>
  <c r="U19" i="14"/>
  <c r="U18" i="14"/>
  <c r="U17" i="14"/>
  <c r="U14" i="14"/>
  <c r="U13" i="14"/>
  <c r="U12" i="14"/>
  <c r="U11" i="14"/>
  <c r="U10" i="14"/>
  <c r="U9" i="14"/>
  <c r="M9" i="14"/>
  <c r="N9" i="14" s="1"/>
  <c r="N21" i="14" s="1"/>
  <c r="P21" i="14"/>
  <c r="V21" i="14"/>
  <c r="AC10" i="14"/>
  <c r="AC21" i="14" s="1"/>
  <c r="W21" i="14"/>
  <c r="X21" i="14"/>
  <c r="Y21" i="14"/>
  <c r="Z21" i="14"/>
  <c r="Q21" i="14"/>
  <c r="R21" i="14"/>
  <c r="S21" i="14"/>
  <c r="T21" i="14"/>
  <c r="A21" i="14"/>
  <c r="U21" i="14" l="1"/>
  <c r="AA21" i="14"/>
</calcChain>
</file>

<file path=xl/sharedStrings.xml><?xml version="1.0" encoding="utf-8"?>
<sst xmlns="http://schemas.openxmlformats.org/spreadsheetml/2006/main" count="159" uniqueCount="92">
  <si>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</si>
  <si>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</si>
  <si>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</si>
  <si>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</si>
  <si>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</si>
  <si>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</si>
  <si>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</si>
  <si>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</si>
  <si>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</si>
  <si>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</si>
  <si>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</si>
  <si>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</si>
  <si>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</si>
  <si>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</si>
  <si>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</si>
  <si>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</si>
  <si>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</si>
  <si>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</si>
  <si>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</si>
  <si>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</si>
  <si>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</si>
  <si>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</si>
  <si>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</si>
  <si>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</si>
  <si>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</si>
  <si>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</si>
  <si>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</si>
  <si>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</si>
  <si>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</si>
  <si>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</si>
  <si>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</si>
  <si>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</si>
  <si>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</si>
  <si>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</si>
  <si>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</si>
  <si>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</si>
  <si>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</si>
  <si>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</si>
  <si>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</si>
  <si>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</si>
  <si>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</si>
  <si>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</si>
  <si>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</si>
  <si>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</si>
  <si>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</si>
  <si>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</si>
  <si>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>2.3.2.02.02.007
2.3.2.02.02.009</t>
  </si>
  <si>
    <t>IMEBU</t>
  </si>
  <si>
    <t>JOSE LUIS HERNÁNDEZ JAIMES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</si>
  <si>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</si>
  <si>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</si>
  <si>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</si>
  <si>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</si>
  <si>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</si>
  <si>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</si>
  <si>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</si>
  <si>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</si>
  <si>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</si>
  <si>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</si>
  <si>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</si>
  <si>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</si>
  <si>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</si>
  <si>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</si>
  <si>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</si>
  <si>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</si>
  <si>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</si>
  <si>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</si>
  <si>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</si>
  <si>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</si>
  <si>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</si>
  <si>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</si>
  <si>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</si>
  <si>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</si>
  <si>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</si>
  <si>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</si>
  <si>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</si>
  <si>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</si>
  <si>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</si>
  <si>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</si>
  <si>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</si>
  <si>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</si>
  <si>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</si>
  <si>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</si>
  <si>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POR DEFINIR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</si>
  <si>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</si>
  <si>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</si>
  <si>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</si>
  <si>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IMEBU</t>
  </si>
  <si>
    <t>APOYO A LA LÍNEA DE CRÉDITO CONDONABLE DEL FONDO DE FOMENTO Y CRÉDITO DEL IMEBU, PROGRAMA BANCA CIUDADANA PARA POBLACIÓN VÍCTIMA DEL CONFLICTO ARMADO RESIDENTE EN EL MUNICIPIO DE BUCARAMANGA</t>
  </si>
  <si>
    <t>Pendiente por definir</t>
  </si>
  <si>
    <t>Implementar (1) apoyo a la línea de crédito condonable del fondo de fomento y crédito.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</si>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</sst>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#,##0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1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9" fontId="11" fillId="2" borderId="2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justify"/>
    </xf>
    <xf numFmtId="0" fontId="10" fillId="2" borderId="5" xfId="0" applyFont="1" applyFill="1" applyBorder="1"/>
    <xf numFmtId="9" fontId="11" fillId="2" borderId="5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/>
    </xf>
    <xf numFmtId="165" fontId="10" fillId="2" borderId="2" xfId="108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6" fontId="10" fillId="0" borderId="2" xfId="108" applyNumberFormat="1" applyFont="1" applyFill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3" borderId="0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center" wrapText="1"/>
    </xf>
    <xf numFmtId="165" fontId="10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2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5" fontId="10" fillId="4" borderId="2" xfId="108" applyNumberFormat="1" applyFont="1" applyFill="1" applyBorder="1" applyAlignment="1">
      <alignment horizontal="right" vertical="center" wrapText="1"/>
    </xf>
    <xf numFmtId="3" fontId="0" fillId="4" borderId="2" xfId="0" applyNumberFormat="1" applyFont="1" applyFill="1" applyBorder="1" applyAlignment="1">
      <alignment horizontal="center" vertical="center" wrapText="1"/>
    </xf>
    <xf numFmtId="165" fontId="0" fillId="0" borderId="0" xfId="108" applyNumberFormat="1" applyFont="1"/>
    <xf numFmtId="165" fontId="0" fillId="0" borderId="0" xfId="108" applyNumberFormat="1" applyFont="1" applyAlignment="1">
      <alignment horizontal="right"/>
    </xf>
    <xf numFmtId="0" fontId="0" fillId="0" borderId="2" xfId="0" applyFont="1" applyBorder="1" applyAlignment="1">
      <alignment horizontal="justify" vertical="center" wrapText="1"/>
    </xf>
    <xf numFmtId="166" fontId="10" fillId="0" borderId="1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5" fontId="10" fillId="2" borderId="1" xfId="108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10" fillId="0" borderId="2" xfId="108" applyNumberFormat="1" applyFont="1" applyFill="1" applyBorder="1" applyAlignment="1">
      <alignment vertical="center" wrapText="1"/>
    </xf>
    <xf numFmtId="166" fontId="10" fillId="0" borderId="1" xfId="108" applyNumberFormat="1" applyFont="1" applyFill="1" applyBorder="1" applyAlignment="1">
      <alignment vertical="center" wrapText="1"/>
    </xf>
    <xf numFmtId="167" fontId="10" fillId="0" borderId="2" xfId="108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164" fontId="0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66" fontId="0" fillId="0" borderId="0" xfId="0" applyNumberFormat="1" applyFont="1" applyAlignment="1">
      <alignment horizontal="right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 wrapText="1"/>
    </xf>
    <xf numFmtId="3" fontId="0" fillId="4" borderId="7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5" fontId="10" fillId="4" borderId="1" xfId="108" applyNumberFormat="1" applyFont="1" applyFill="1" applyBorder="1" applyAlignment="1">
      <alignment horizontal="right" vertical="center" wrapText="1"/>
    </xf>
    <xf numFmtId="5" fontId="10" fillId="4" borderId="7" xfId="108" applyNumberFormat="1" applyFont="1" applyFill="1" applyBorder="1" applyAlignment="1">
      <alignment horizontal="right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7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2" fontId="10" fillId="0" borderId="2" xfId="109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left" vertical="center" wrapText="1"/>
    </xf>
    <xf numFmtId="2" fontId="11" fillId="0" borderId="2" xfId="109" applyNumberFormat="1" applyFont="1" applyFill="1" applyBorder="1" applyAlignment="1">
      <alignment horizontal="left" vertical="center" wrapText="1"/>
    </xf>
    <xf numFmtId="2" fontId="11" fillId="0" borderId="2" xfId="109" applyNumberFormat="1" applyFont="1" applyBorder="1" applyAlignment="1">
      <alignment horizontal="center" vertical="center" wrapText="1"/>
    </xf>
    <xf numFmtId="2" fontId="11" fillId="0" borderId="1" xfId="109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3" xfId="112" xr:uid="{00000000-0005-0000-0000-00006D000000}"/>
    <cellStyle name="Normal 4" xfId="111" xr:uid="{00000000-0005-0000-0000-00006E000000}"/>
    <cellStyle name="Normal 5" xfId="110" xr:uid="{00000000-0005-0000-0000-00006F000000}"/>
    <cellStyle name="Normal 6" xfId="113" xr:uid="{00000000-0005-0000-0000-000070000000}"/>
    <cellStyle name="Normal 7" xfId="114" xr:uid="{00000000-0005-0000-0000-000071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D9D9D9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332893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"/>
  <sheetViews>
    <sheetView tabSelected="1" topLeftCell="J1" zoomScale="50" zoomScaleNormal="5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2" width="25.69921875" style="1" customWidth="1"/>
    <col min="3" max="4" width="19.09765625" style="1" customWidth="1"/>
    <col min="5" max="6" width="38.09765625" style="1" customWidth="1"/>
    <col min="7" max="7" width="23" style="1" customWidth="1"/>
    <col min="8" max="8" width="43.59765625" style="1" customWidth="1"/>
    <col min="9" max="9" width="43.699218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customWidth="1"/>
    <col min="15" max="15" width="27.3984375" style="1" customWidth="1"/>
    <col min="16" max="16" width="20.8984375" style="56" customWidth="1"/>
    <col min="17" max="17" width="19.8984375" style="1" customWidth="1"/>
    <col min="18" max="18" width="16.8984375" style="1" customWidth="1"/>
    <col min="19" max="19" width="20.19921875" style="1" customWidth="1"/>
    <col min="20" max="20" width="16.8984375" style="1" customWidth="1"/>
    <col min="21" max="21" width="20.8984375" style="1" customWidth="1"/>
    <col min="22" max="22" width="16.8984375" style="56" customWidth="1"/>
    <col min="23" max="25" width="16.8984375" style="1" customWidth="1"/>
    <col min="26" max="26" width="21.09765625" style="1" customWidth="1"/>
    <col min="27" max="27" width="18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99"/>
      <c r="B1" s="108" t="s">
        <v>87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6" t="s">
        <v>91</v>
      </c>
      <c r="AD1" s="106"/>
      <c r="AE1" s="106"/>
    </row>
    <row r="2" spans="1:31" x14ac:dyDescent="0.25">
      <c r="A2" s="99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7" t="s">
        <v>37</v>
      </c>
      <c r="AD2" s="107"/>
      <c r="AE2" s="107"/>
    </row>
    <row r="3" spans="1:31" x14ac:dyDescent="0.25">
      <c r="A3" s="99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7" t="s">
        <v>34</v>
      </c>
      <c r="AD3" s="107"/>
      <c r="AE3" s="107"/>
    </row>
    <row r="4" spans="1:31" x14ac:dyDescent="0.25">
      <c r="A4" s="9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7" t="s">
        <v>33</v>
      </c>
      <c r="AD4" s="107"/>
      <c r="AE4" s="107"/>
    </row>
    <row r="5" spans="1:31" x14ac:dyDescent="0.25">
      <c r="A5" s="100" t="s">
        <v>31</v>
      </c>
      <c r="B5" s="100"/>
      <c r="C5" s="100"/>
      <c r="D5" s="102">
        <v>44508</v>
      </c>
      <c r="E5" s="102"/>
      <c r="F5" s="102"/>
      <c r="G5" s="102"/>
      <c r="H5" s="102"/>
      <c r="I5" s="102"/>
      <c r="J5" s="102"/>
      <c r="K5" s="102"/>
      <c r="L5" s="102"/>
      <c r="M5" s="2"/>
      <c r="N5" s="2"/>
      <c r="O5" s="2"/>
      <c r="P5" s="53"/>
      <c r="Q5" s="2"/>
      <c r="R5" s="2"/>
      <c r="S5" s="2"/>
      <c r="T5" s="2"/>
      <c r="U5" s="2"/>
      <c r="V5" s="53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01" t="s">
        <v>32</v>
      </c>
      <c r="B6" s="101"/>
      <c r="C6" s="101"/>
      <c r="D6" s="103">
        <v>44500</v>
      </c>
      <c r="E6" s="103"/>
      <c r="F6" s="103"/>
      <c r="G6" s="103"/>
      <c r="H6" s="103"/>
      <c r="I6" s="103"/>
      <c r="J6" s="103"/>
      <c r="K6" s="103"/>
      <c r="L6" s="103"/>
      <c r="M6" s="2"/>
      <c r="N6" s="2"/>
      <c r="O6" s="2"/>
      <c r="P6" s="53"/>
      <c r="Q6" s="2"/>
      <c r="R6" s="2"/>
      <c r="S6" s="2"/>
      <c r="T6" s="2"/>
      <c r="U6" s="2"/>
      <c r="V6" s="53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4" t="s">
        <v>10</v>
      </c>
      <c r="C7" s="104"/>
      <c r="D7" s="104"/>
      <c r="E7" s="104"/>
      <c r="F7" s="104"/>
      <c r="G7" s="104" t="s">
        <v>11</v>
      </c>
      <c r="H7" s="104"/>
      <c r="I7" s="104"/>
      <c r="J7" s="104"/>
      <c r="K7" s="104"/>
      <c r="L7" s="104" t="s">
        <v>26</v>
      </c>
      <c r="M7" s="104"/>
      <c r="N7" s="104"/>
      <c r="O7" s="104" t="s">
        <v>24</v>
      </c>
      <c r="P7" s="104"/>
      <c r="Q7" s="104"/>
      <c r="R7" s="104"/>
      <c r="S7" s="104"/>
      <c r="T7" s="104"/>
      <c r="U7" s="104"/>
      <c r="V7" s="104" t="s">
        <v>18</v>
      </c>
      <c r="W7" s="104"/>
      <c r="X7" s="104"/>
      <c r="Y7" s="104"/>
      <c r="Z7" s="104"/>
      <c r="AA7" s="104"/>
      <c r="AB7" s="105" t="s">
        <v>19</v>
      </c>
      <c r="AC7" s="105" t="s">
        <v>27</v>
      </c>
      <c r="AD7" s="105" t="s">
        <v>25</v>
      </c>
      <c r="AE7" s="105"/>
    </row>
    <row r="8" spans="1:31" ht="41.4" x14ac:dyDescent="0.25">
      <c r="A8" s="18" t="s">
        <v>30</v>
      </c>
      <c r="B8" s="19" t="s">
        <v>1</v>
      </c>
      <c r="C8" s="18" t="s">
        <v>6</v>
      </c>
      <c r="D8" s="18" t="s">
        <v>2</v>
      </c>
      <c r="E8" s="18" t="s">
        <v>7</v>
      </c>
      <c r="F8" s="19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18" t="s">
        <v>9</v>
      </c>
      <c r="P8" s="54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54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105"/>
      <c r="AC8" s="105"/>
      <c r="AD8" s="19" t="s">
        <v>13</v>
      </c>
      <c r="AE8" s="19" t="s">
        <v>14</v>
      </c>
    </row>
    <row r="9" spans="1:31" ht="157.80000000000001" customHeight="1" x14ac:dyDescent="0.25">
      <c r="A9" s="18">
        <v>180</v>
      </c>
      <c r="B9" s="20" t="s">
        <v>39</v>
      </c>
      <c r="C9" s="21" t="s">
        <v>40</v>
      </c>
      <c r="D9" s="22" t="s">
        <v>41</v>
      </c>
      <c r="E9" s="23" t="s">
        <v>42</v>
      </c>
      <c r="F9" s="24" t="s">
        <v>43</v>
      </c>
      <c r="G9" s="40">
        <v>20200680010157</v>
      </c>
      <c r="H9" s="25" t="s">
        <v>44</v>
      </c>
      <c r="I9" s="21" t="s">
        <v>45</v>
      </c>
      <c r="J9" s="26"/>
      <c r="K9" s="26"/>
      <c r="L9" s="27">
        <v>1000</v>
      </c>
      <c r="M9" s="28">
        <f>587+18+77+127</f>
        <v>809</v>
      </c>
      <c r="N9" s="29">
        <f t="shared" ref="N9:N15" si="0">IF(M9/L9&gt;100%,100%,M9/L9)</f>
        <v>0.80900000000000005</v>
      </c>
      <c r="O9" s="80" t="s">
        <v>46</v>
      </c>
      <c r="P9" s="43">
        <v>538000000</v>
      </c>
      <c r="Q9" s="43"/>
      <c r="R9" s="44"/>
      <c r="S9" s="44"/>
      <c r="T9" s="45"/>
      <c r="U9" s="46">
        <f t="shared" ref="U9:U14" si="1">SUM(P9:T9)</f>
        <v>538000000</v>
      </c>
      <c r="V9" s="43">
        <v>523466667</v>
      </c>
      <c r="W9" s="44"/>
      <c r="X9" s="44"/>
      <c r="Y9" s="44"/>
      <c r="Z9" s="45"/>
      <c r="AA9" s="46">
        <f t="shared" ref="AA9:AA14" si="2">SUM(V9:Z9)</f>
        <v>523466667</v>
      </c>
      <c r="AB9" s="31">
        <f t="shared" ref="AB9:AB15" si="3">IFERROR(AA9/U9,"-")</f>
        <v>0.97298636988847587</v>
      </c>
      <c r="AC9" s="32">
        <v>412500000</v>
      </c>
      <c r="AD9" s="33" t="s">
        <v>47</v>
      </c>
      <c r="AE9" s="34" t="s">
        <v>48</v>
      </c>
    </row>
    <row r="10" spans="1:31" ht="156.6" customHeight="1" x14ac:dyDescent="0.25">
      <c r="A10" s="18">
        <v>182</v>
      </c>
      <c r="B10" s="20" t="s">
        <v>39</v>
      </c>
      <c r="C10" s="21" t="s">
        <v>40</v>
      </c>
      <c r="D10" s="22" t="s">
        <v>49</v>
      </c>
      <c r="E10" s="23" t="s">
        <v>50</v>
      </c>
      <c r="F10" s="24" t="s">
        <v>51</v>
      </c>
      <c r="G10" s="41">
        <v>20200680010074</v>
      </c>
      <c r="H10" s="35" t="s">
        <v>52</v>
      </c>
      <c r="I10" s="49" t="s">
        <v>85</v>
      </c>
      <c r="J10" s="48"/>
      <c r="K10" s="48"/>
      <c r="L10" s="27">
        <v>1</v>
      </c>
      <c r="M10" s="28">
        <v>1</v>
      </c>
      <c r="N10" s="29">
        <f t="shared" si="0"/>
        <v>1</v>
      </c>
      <c r="O10" s="79" t="s">
        <v>53</v>
      </c>
      <c r="P10" s="43">
        <v>482500000</v>
      </c>
      <c r="Q10" s="43"/>
      <c r="R10" s="44"/>
      <c r="S10" s="44"/>
      <c r="T10" s="45"/>
      <c r="U10" s="46">
        <f t="shared" si="1"/>
        <v>482500000</v>
      </c>
      <c r="V10" s="43">
        <v>304647782.66666669</v>
      </c>
      <c r="W10" s="44"/>
      <c r="X10" s="44"/>
      <c r="Y10" s="44"/>
      <c r="Z10" s="45"/>
      <c r="AA10" s="46">
        <f t="shared" si="2"/>
        <v>304647782.66666669</v>
      </c>
      <c r="AB10" s="31">
        <f t="shared" si="3"/>
        <v>0.63139436822107087</v>
      </c>
      <c r="AC10" s="36">
        <f>283286606/3</f>
        <v>94428868.666666672</v>
      </c>
      <c r="AD10" s="33" t="s">
        <v>47</v>
      </c>
      <c r="AE10" s="34" t="s">
        <v>48</v>
      </c>
    </row>
    <row r="11" spans="1:31" ht="82.8" x14ac:dyDescent="0.25">
      <c r="A11" s="18">
        <v>183</v>
      </c>
      <c r="B11" s="20" t="s">
        <v>39</v>
      </c>
      <c r="C11" s="21" t="s">
        <v>40</v>
      </c>
      <c r="D11" s="22" t="s">
        <v>49</v>
      </c>
      <c r="E11" s="23" t="s">
        <v>54</v>
      </c>
      <c r="F11" s="24" t="s">
        <v>55</v>
      </c>
      <c r="G11" s="41"/>
      <c r="H11" s="51" t="s">
        <v>83</v>
      </c>
      <c r="I11" s="81" t="s">
        <v>89</v>
      </c>
      <c r="J11" s="48"/>
      <c r="K11" s="48"/>
      <c r="L11" s="37">
        <v>0.25</v>
      </c>
      <c r="M11" s="38">
        <v>0.05</v>
      </c>
      <c r="N11" s="29">
        <f t="shared" si="0"/>
        <v>0.2</v>
      </c>
      <c r="O11" s="79" t="s">
        <v>53</v>
      </c>
      <c r="P11" s="43">
        <v>161591333.33333299</v>
      </c>
      <c r="Q11" s="43"/>
      <c r="R11" s="44"/>
      <c r="S11" s="44"/>
      <c r="T11" s="45"/>
      <c r="U11" s="46">
        <f t="shared" si="1"/>
        <v>161591333.33333299</v>
      </c>
      <c r="V11" s="43">
        <v>90000000</v>
      </c>
      <c r="W11" s="44"/>
      <c r="X11" s="44"/>
      <c r="Y11" s="44"/>
      <c r="Z11" s="45"/>
      <c r="AA11" s="46">
        <f t="shared" si="2"/>
        <v>90000000</v>
      </c>
      <c r="AB11" s="31">
        <f t="shared" si="3"/>
        <v>0.55696056306650232</v>
      </c>
      <c r="AC11" s="30"/>
      <c r="AD11" s="33" t="s">
        <v>47</v>
      </c>
      <c r="AE11" s="34" t="s">
        <v>48</v>
      </c>
    </row>
    <row r="12" spans="1:31" ht="135" customHeight="1" x14ac:dyDescent="0.25">
      <c r="A12" s="18">
        <v>184</v>
      </c>
      <c r="B12" s="20" t="s">
        <v>39</v>
      </c>
      <c r="C12" s="21" t="s">
        <v>40</v>
      </c>
      <c r="D12" s="22" t="s">
        <v>49</v>
      </c>
      <c r="E12" s="23" t="s">
        <v>56</v>
      </c>
      <c r="F12" s="24" t="s">
        <v>57</v>
      </c>
      <c r="G12" s="41">
        <v>20200680010074</v>
      </c>
      <c r="H12" s="35" t="s">
        <v>52</v>
      </c>
      <c r="I12" s="49" t="s">
        <v>84</v>
      </c>
      <c r="J12" s="48"/>
      <c r="K12" s="48"/>
      <c r="L12" s="69">
        <v>1200</v>
      </c>
      <c r="M12" s="70">
        <v>2120</v>
      </c>
      <c r="N12" s="71">
        <f t="shared" si="0"/>
        <v>1</v>
      </c>
      <c r="O12" s="79" t="s">
        <v>53</v>
      </c>
      <c r="P12" s="76">
        <v>482500000.04555571</v>
      </c>
      <c r="Q12" s="43"/>
      <c r="R12" s="44"/>
      <c r="S12" s="44"/>
      <c r="T12" s="45"/>
      <c r="U12" s="72">
        <f t="shared" si="1"/>
        <v>482500000.04555571</v>
      </c>
      <c r="V12" s="78">
        <v>345605375.16666663</v>
      </c>
      <c r="W12" s="44"/>
      <c r="X12" s="44"/>
      <c r="Y12" s="44"/>
      <c r="Z12" s="45"/>
      <c r="AA12" s="65">
        <f t="shared" si="2"/>
        <v>345605375.16666663</v>
      </c>
      <c r="AB12" s="66">
        <f t="shared" si="3"/>
        <v>0.71628057022598124</v>
      </c>
      <c r="AC12" s="74">
        <v>94428868.666666701</v>
      </c>
      <c r="AD12" s="67" t="s">
        <v>47</v>
      </c>
      <c r="AE12" s="68" t="s">
        <v>48</v>
      </c>
    </row>
    <row r="13" spans="1:31" ht="112.2" customHeight="1" x14ac:dyDescent="0.25">
      <c r="A13" s="18">
        <v>185</v>
      </c>
      <c r="B13" s="20" t="s">
        <v>39</v>
      </c>
      <c r="C13" s="21" t="s">
        <v>40</v>
      </c>
      <c r="D13" s="22" t="s">
        <v>49</v>
      </c>
      <c r="E13" s="23" t="s">
        <v>58</v>
      </c>
      <c r="F13" s="24" t="s">
        <v>59</v>
      </c>
      <c r="G13" s="41">
        <v>20200680010074</v>
      </c>
      <c r="H13" s="35" t="s">
        <v>52</v>
      </c>
      <c r="I13" s="49" t="s">
        <v>86</v>
      </c>
      <c r="J13" s="48"/>
      <c r="K13" s="48"/>
      <c r="L13" s="69">
        <v>500</v>
      </c>
      <c r="M13" s="70">
        <v>448</v>
      </c>
      <c r="N13" s="71">
        <f t="shared" si="0"/>
        <v>0.89600000000000002</v>
      </c>
      <c r="O13" s="79" t="s">
        <v>53</v>
      </c>
      <c r="P13" s="76">
        <v>482500000.04555571</v>
      </c>
      <c r="Q13" s="43"/>
      <c r="R13" s="44"/>
      <c r="S13" s="44"/>
      <c r="T13" s="45"/>
      <c r="U13" s="72">
        <f t="shared" si="1"/>
        <v>482500000.04555571</v>
      </c>
      <c r="V13" s="77">
        <v>345605375.16666663</v>
      </c>
      <c r="W13" s="44"/>
      <c r="X13" s="44"/>
      <c r="Y13" s="44"/>
      <c r="Z13" s="45"/>
      <c r="AA13" s="65">
        <f t="shared" si="2"/>
        <v>345605375.16666663</v>
      </c>
      <c r="AB13" s="66">
        <f t="shared" si="3"/>
        <v>0.71628057022598124</v>
      </c>
      <c r="AC13" s="75">
        <v>94428868.666666701</v>
      </c>
      <c r="AD13" s="67" t="s">
        <v>47</v>
      </c>
      <c r="AE13" s="34" t="s">
        <v>48</v>
      </c>
    </row>
    <row r="14" spans="1:31" ht="123" customHeight="1" x14ac:dyDescent="0.25">
      <c r="A14" s="18">
        <v>186</v>
      </c>
      <c r="B14" s="20" t="s">
        <v>39</v>
      </c>
      <c r="C14" s="21" t="s">
        <v>40</v>
      </c>
      <c r="D14" s="22" t="s">
        <v>60</v>
      </c>
      <c r="E14" s="23" t="s">
        <v>61</v>
      </c>
      <c r="F14" s="24" t="s">
        <v>62</v>
      </c>
      <c r="G14" s="41">
        <v>20200680010084</v>
      </c>
      <c r="H14" s="39" t="s">
        <v>82</v>
      </c>
      <c r="I14" s="48" t="s">
        <v>63</v>
      </c>
      <c r="J14" s="48"/>
      <c r="K14" s="48"/>
      <c r="L14" s="27">
        <v>600</v>
      </c>
      <c r="M14" s="60">
        <v>148</v>
      </c>
      <c r="N14" s="29">
        <f t="shared" si="0"/>
        <v>0.24666666666666667</v>
      </c>
      <c r="O14" s="79" t="s">
        <v>38</v>
      </c>
      <c r="P14" s="43">
        <v>531106575</v>
      </c>
      <c r="Q14" s="43"/>
      <c r="R14" s="57"/>
      <c r="S14" s="57"/>
      <c r="T14" s="58"/>
      <c r="U14" s="59">
        <f t="shared" si="1"/>
        <v>531106575</v>
      </c>
      <c r="V14" s="43">
        <v>9999000</v>
      </c>
      <c r="W14" s="44"/>
      <c r="X14" s="44"/>
      <c r="Y14" s="44"/>
      <c r="Z14" s="45"/>
      <c r="AA14" s="46">
        <f t="shared" si="2"/>
        <v>9999000</v>
      </c>
      <c r="AB14" s="31">
        <f t="shared" si="3"/>
        <v>1.8826729832896533E-2</v>
      </c>
      <c r="AC14" s="30"/>
      <c r="AD14" s="33" t="s">
        <v>47</v>
      </c>
      <c r="AE14" s="34" t="s">
        <v>48</v>
      </c>
    </row>
    <row r="15" spans="1:31" ht="106.2" customHeight="1" x14ac:dyDescent="0.25">
      <c r="A15" s="18">
        <v>187</v>
      </c>
      <c r="B15" s="20" t="s">
        <v>39</v>
      </c>
      <c r="C15" s="21" t="s">
        <v>40</v>
      </c>
      <c r="D15" s="22" t="s">
        <v>60</v>
      </c>
      <c r="E15" s="23" t="s">
        <v>64</v>
      </c>
      <c r="F15" s="24" t="s">
        <v>65</v>
      </c>
      <c r="G15" s="41">
        <v>20210680010193</v>
      </c>
      <c r="H15" s="39" t="s">
        <v>88</v>
      </c>
      <c r="I15" s="50" t="s">
        <v>90</v>
      </c>
      <c r="J15" s="48"/>
      <c r="K15" s="48"/>
      <c r="L15" s="87">
        <v>1600</v>
      </c>
      <c r="M15" s="85">
        <v>1301</v>
      </c>
      <c r="N15" s="83">
        <f t="shared" si="0"/>
        <v>0.81312499999999999</v>
      </c>
      <c r="O15" s="79" t="s">
        <v>38</v>
      </c>
      <c r="P15" s="64">
        <v>315000000</v>
      </c>
      <c r="Q15" s="43"/>
      <c r="R15" s="57"/>
      <c r="S15" s="57"/>
      <c r="T15" s="58"/>
      <c r="U15" s="89">
        <f>SUM(P15:T16)</f>
        <v>525000040</v>
      </c>
      <c r="V15" s="76"/>
      <c r="W15" s="44"/>
      <c r="X15" s="44"/>
      <c r="Y15" s="44"/>
      <c r="Z15" s="45"/>
      <c r="AA15" s="89">
        <f>SUM(V15:Z16)</f>
        <v>0</v>
      </c>
      <c r="AB15" s="91">
        <f t="shared" si="3"/>
        <v>0</v>
      </c>
      <c r="AC15" s="97"/>
      <c r="AD15" s="93" t="s">
        <v>47</v>
      </c>
      <c r="AE15" s="95" t="s">
        <v>48</v>
      </c>
    </row>
    <row r="16" spans="1:31" ht="105" customHeight="1" x14ac:dyDescent="0.25">
      <c r="A16" s="73">
        <v>187</v>
      </c>
      <c r="B16" s="20" t="s">
        <v>39</v>
      </c>
      <c r="C16" s="63" t="s">
        <v>40</v>
      </c>
      <c r="D16" s="22" t="s">
        <v>60</v>
      </c>
      <c r="E16" s="23" t="s">
        <v>64</v>
      </c>
      <c r="F16" s="24" t="s">
        <v>65</v>
      </c>
      <c r="G16" s="41"/>
      <c r="H16" s="52" t="s">
        <v>83</v>
      </c>
      <c r="I16" s="81" t="s">
        <v>89</v>
      </c>
      <c r="J16" s="48"/>
      <c r="K16" s="48"/>
      <c r="L16" s="88"/>
      <c r="M16" s="86"/>
      <c r="N16" s="84"/>
      <c r="O16" s="79"/>
      <c r="P16" s="64">
        <v>210000040</v>
      </c>
      <c r="Q16" s="43"/>
      <c r="R16" s="57"/>
      <c r="S16" s="57"/>
      <c r="T16" s="58"/>
      <c r="U16" s="90"/>
      <c r="V16" s="76"/>
      <c r="W16" s="44"/>
      <c r="X16" s="44"/>
      <c r="Y16" s="44"/>
      <c r="Z16" s="45"/>
      <c r="AA16" s="90"/>
      <c r="AB16" s="92"/>
      <c r="AC16" s="98"/>
      <c r="AD16" s="94"/>
      <c r="AE16" s="96"/>
    </row>
    <row r="17" spans="1:31" ht="101.4" customHeight="1" x14ac:dyDescent="0.25">
      <c r="A17" s="18">
        <v>188</v>
      </c>
      <c r="B17" s="20" t="s">
        <v>39</v>
      </c>
      <c r="C17" s="21" t="s">
        <v>66</v>
      </c>
      <c r="D17" s="22" t="s">
        <v>67</v>
      </c>
      <c r="E17" s="23" t="s">
        <v>68</v>
      </c>
      <c r="F17" s="24" t="s">
        <v>69</v>
      </c>
      <c r="G17" s="40">
        <v>20200680010061</v>
      </c>
      <c r="H17" s="39" t="s">
        <v>70</v>
      </c>
      <c r="I17" s="110" t="s">
        <v>71</v>
      </c>
      <c r="J17" s="48"/>
      <c r="K17" s="48"/>
      <c r="L17" s="27">
        <v>1200</v>
      </c>
      <c r="M17" s="28">
        <v>3687</v>
      </c>
      <c r="N17" s="29">
        <f>IF(M17/L17&gt;100%,100%,M17/L17)</f>
        <v>1</v>
      </c>
      <c r="O17" s="80" t="s">
        <v>38</v>
      </c>
      <c r="P17" s="43">
        <v>69549999.99999997</v>
      </c>
      <c r="Q17" s="43"/>
      <c r="R17" s="57"/>
      <c r="S17" s="43">
        <v>83333.333333333328</v>
      </c>
      <c r="T17" s="58"/>
      <c r="U17" s="59">
        <f>SUM(P17:T17)</f>
        <v>69633333.333333299</v>
      </c>
      <c r="V17" s="43">
        <v>53211111</v>
      </c>
      <c r="W17" s="44"/>
      <c r="X17" s="44"/>
      <c r="Y17" s="44"/>
      <c r="Z17" s="45"/>
      <c r="AA17" s="46">
        <f>SUM(V17:Z17)</f>
        <v>53211111</v>
      </c>
      <c r="AB17" s="31">
        <f>IFERROR(AA17/U17,"-")</f>
        <v>0.7641614791766399</v>
      </c>
      <c r="AC17" s="30"/>
      <c r="AD17" s="33" t="s">
        <v>47</v>
      </c>
      <c r="AE17" s="34" t="s">
        <v>48</v>
      </c>
    </row>
    <row r="18" spans="1:31" ht="105" customHeight="1" x14ac:dyDescent="0.25">
      <c r="A18" s="18">
        <v>189</v>
      </c>
      <c r="B18" s="20" t="s">
        <v>39</v>
      </c>
      <c r="C18" s="21" t="s">
        <v>66</v>
      </c>
      <c r="D18" s="22" t="s">
        <v>67</v>
      </c>
      <c r="E18" s="23" t="s">
        <v>72</v>
      </c>
      <c r="F18" s="24" t="s">
        <v>73</v>
      </c>
      <c r="G18" s="40">
        <v>20200680010061</v>
      </c>
      <c r="H18" s="39" t="s">
        <v>70</v>
      </c>
      <c r="I18" s="110"/>
      <c r="J18" s="48"/>
      <c r="K18" s="48"/>
      <c r="L18" s="27">
        <v>700</v>
      </c>
      <c r="M18" s="28">
        <v>2395</v>
      </c>
      <c r="N18" s="29">
        <f>IF(M18/L18&gt;100%,100%,M18/L18)</f>
        <v>1</v>
      </c>
      <c r="O18" s="80" t="s">
        <v>38</v>
      </c>
      <c r="P18" s="43">
        <v>69549999.99999997</v>
      </c>
      <c r="Q18" s="43"/>
      <c r="R18" s="57"/>
      <c r="S18" s="43">
        <v>83333.333333333328</v>
      </c>
      <c r="T18" s="58"/>
      <c r="U18" s="59">
        <f>SUM(P18:T18)</f>
        <v>69633333.333333299</v>
      </c>
      <c r="V18" s="43">
        <v>53211111</v>
      </c>
      <c r="W18" s="44"/>
      <c r="X18" s="44"/>
      <c r="Y18" s="44"/>
      <c r="Z18" s="45"/>
      <c r="AA18" s="46">
        <f>SUM(V18:Z18)</f>
        <v>53211111</v>
      </c>
      <c r="AB18" s="31">
        <f>IFERROR(AA18/U18,"-")</f>
        <v>0.7641614791766399</v>
      </c>
      <c r="AC18" s="30"/>
      <c r="AD18" s="33" t="s">
        <v>47</v>
      </c>
      <c r="AE18" s="34" t="s">
        <v>48</v>
      </c>
    </row>
    <row r="19" spans="1:31" ht="99" customHeight="1" x14ac:dyDescent="0.25">
      <c r="A19" s="18">
        <v>190</v>
      </c>
      <c r="B19" s="20" t="s">
        <v>39</v>
      </c>
      <c r="C19" s="21" t="s">
        <v>66</v>
      </c>
      <c r="D19" s="22" t="s">
        <v>67</v>
      </c>
      <c r="E19" s="23" t="s">
        <v>74</v>
      </c>
      <c r="F19" s="24" t="s">
        <v>75</v>
      </c>
      <c r="G19" s="40">
        <v>20200680010061</v>
      </c>
      <c r="H19" s="39" t="s">
        <v>70</v>
      </c>
      <c r="I19" s="110"/>
      <c r="J19" s="48"/>
      <c r="K19" s="48"/>
      <c r="L19" s="27">
        <v>370</v>
      </c>
      <c r="M19" s="28">
        <v>652</v>
      </c>
      <c r="N19" s="29">
        <f>IF(M19/L19&gt;100%,100%,M19/L19)</f>
        <v>1</v>
      </c>
      <c r="O19" s="80" t="s">
        <v>38</v>
      </c>
      <c r="P19" s="43">
        <v>69549999.99999997</v>
      </c>
      <c r="Q19" s="43"/>
      <c r="R19" s="57"/>
      <c r="S19" s="43">
        <v>83333.333333333328</v>
      </c>
      <c r="T19" s="58"/>
      <c r="U19" s="59">
        <f>SUM(P19:T19)</f>
        <v>69633333.333333299</v>
      </c>
      <c r="V19" s="43">
        <v>53211111</v>
      </c>
      <c r="W19" s="44"/>
      <c r="X19" s="44"/>
      <c r="Y19" s="44"/>
      <c r="Z19" s="45"/>
      <c r="AA19" s="46">
        <f>SUM(V19:Z19)</f>
        <v>53211111</v>
      </c>
      <c r="AB19" s="31">
        <f>IFERROR(AA19/U19,"-")</f>
        <v>0.7641614791766399</v>
      </c>
      <c r="AC19" s="30"/>
      <c r="AD19" s="33" t="s">
        <v>47</v>
      </c>
      <c r="AE19" s="34" t="s">
        <v>48</v>
      </c>
    </row>
    <row r="20" spans="1:31" ht="69" x14ac:dyDescent="0.25">
      <c r="A20" s="18">
        <v>302</v>
      </c>
      <c r="B20" s="20" t="s">
        <v>76</v>
      </c>
      <c r="C20" s="21" t="s">
        <v>77</v>
      </c>
      <c r="D20" s="22" t="s">
        <v>78</v>
      </c>
      <c r="E20" s="23" t="s">
        <v>79</v>
      </c>
      <c r="F20" s="24" t="s">
        <v>80</v>
      </c>
      <c r="G20" s="42"/>
      <c r="H20" s="52" t="s">
        <v>83</v>
      </c>
      <c r="I20" s="26"/>
      <c r="J20" s="26"/>
      <c r="K20" s="26"/>
      <c r="L20" s="37">
        <v>1</v>
      </c>
      <c r="M20" s="38">
        <v>1</v>
      </c>
      <c r="N20" s="29">
        <f>IF(M20/L20&gt;100%,100%,M20/L20)</f>
        <v>1</v>
      </c>
      <c r="O20" s="80" t="s">
        <v>81</v>
      </c>
      <c r="P20" s="43">
        <v>2535000000</v>
      </c>
      <c r="Q20" s="43"/>
      <c r="R20" s="57"/>
      <c r="S20" s="43">
        <v>9050000</v>
      </c>
      <c r="T20" s="58"/>
      <c r="U20" s="46">
        <f>SUM(P20:T20)</f>
        <v>2544050000</v>
      </c>
      <c r="V20" s="43">
        <v>1981819845</v>
      </c>
      <c r="W20" s="44"/>
      <c r="X20" s="44"/>
      <c r="Y20" s="44"/>
      <c r="Z20" s="45"/>
      <c r="AA20" s="46">
        <f>SUM(V20:Z20)</f>
        <v>1981819845</v>
      </c>
      <c r="AB20" s="31">
        <f>IFERROR(AA20/U20,"-")</f>
        <v>0.77900192409740376</v>
      </c>
      <c r="AC20" s="30"/>
      <c r="AD20" s="33" t="s">
        <v>47</v>
      </c>
      <c r="AE20" s="34" t="s">
        <v>48</v>
      </c>
    </row>
    <row r="21" spans="1:31" x14ac:dyDescent="0.25">
      <c r="A21" s="11">
        <f>SUM(--(FREQUENCY(A9:A20,A9:A20)&gt;0))</f>
        <v>11</v>
      </c>
      <c r="B21" s="13"/>
      <c r="C21" s="14"/>
      <c r="D21" s="14"/>
      <c r="E21" s="14"/>
      <c r="F21" s="14"/>
      <c r="G21" s="14"/>
      <c r="H21" s="14"/>
      <c r="I21" s="14"/>
      <c r="J21" s="14"/>
      <c r="K21" s="15"/>
      <c r="L21" s="16"/>
      <c r="M21" s="12" t="s">
        <v>17</v>
      </c>
      <c r="N21" s="7">
        <f>IFERROR(AVERAGE(N9:N20),"-")</f>
        <v>0.81498106060606057</v>
      </c>
      <c r="O21" s="8"/>
      <c r="P21" s="55">
        <f t="shared" ref="P21:V21" si="4">SUM(P9:P20)</f>
        <v>5946847948.4244442</v>
      </c>
      <c r="Q21" s="17">
        <f t="shared" si="4"/>
        <v>0</v>
      </c>
      <c r="R21" s="17">
        <f t="shared" si="4"/>
        <v>0</v>
      </c>
      <c r="S21" s="17">
        <f t="shared" si="4"/>
        <v>9300000</v>
      </c>
      <c r="T21" s="17">
        <f t="shared" si="4"/>
        <v>0</v>
      </c>
      <c r="U21" s="9">
        <f t="shared" si="4"/>
        <v>5956147948.4244442</v>
      </c>
      <c r="V21" s="55">
        <f t="shared" si="4"/>
        <v>3760777378</v>
      </c>
      <c r="W21" s="17">
        <f t="shared" ref="W21:Z21" si="5">SUM(W9:W20)</f>
        <v>0</v>
      </c>
      <c r="X21" s="17">
        <f t="shared" si="5"/>
        <v>0</v>
      </c>
      <c r="Y21" s="17">
        <f t="shared" si="5"/>
        <v>0</v>
      </c>
      <c r="Z21" s="17">
        <f t="shared" si="5"/>
        <v>0</v>
      </c>
      <c r="AA21" s="9">
        <f>SUM(AA9:AA20)</f>
        <v>3760777378</v>
      </c>
      <c r="AB21" s="10">
        <f>IFERROR(AA21/U21,"-")</f>
        <v>0.63141100767901903</v>
      </c>
      <c r="AC21" s="9">
        <f>SUM(AC9:AC20)</f>
        <v>695786606.00000012</v>
      </c>
      <c r="AD21" s="8"/>
      <c r="AE21" s="8"/>
    </row>
    <row r="24" spans="1:31" x14ac:dyDescent="0.25">
      <c r="P24" s="82"/>
    </row>
    <row r="25" spans="1:31" x14ac:dyDescent="0.25">
      <c r="P25"/>
    </row>
    <row r="28" spans="1:31" x14ac:dyDescent="0.25">
      <c r="U28" s="61"/>
      <c r="V28" s="62"/>
    </row>
    <row r="30" spans="1:31" x14ac:dyDescent="0.25">
      <c r="R30" s="47"/>
    </row>
  </sheetData>
  <mergeCells count="28">
    <mergeCell ref="I17:I19"/>
    <mergeCell ref="AD7:AE7"/>
    <mergeCell ref="B1:AB4"/>
    <mergeCell ref="B7:F7"/>
    <mergeCell ref="G7:K7"/>
    <mergeCell ref="L7:N7"/>
    <mergeCell ref="O7:U7"/>
    <mergeCell ref="AB15:AB16"/>
    <mergeCell ref="AD15:AD16"/>
    <mergeCell ref="AE15:AE16"/>
    <mergeCell ref="AC15:AC16"/>
    <mergeCell ref="A1:A4"/>
    <mergeCell ref="A5:C5"/>
    <mergeCell ref="A6:C6"/>
    <mergeCell ref="D5:L5"/>
    <mergeCell ref="D6:L6"/>
    <mergeCell ref="V7:AA7"/>
    <mergeCell ref="AB7:AB8"/>
    <mergeCell ref="AC1:AE1"/>
    <mergeCell ref="AC2:AE2"/>
    <mergeCell ref="AC3:AE3"/>
    <mergeCell ref="AC4:AE4"/>
    <mergeCell ref="AC7:AC8"/>
    <mergeCell ref="N15:N16"/>
    <mergeCell ref="M15:M16"/>
    <mergeCell ref="L15:L16"/>
    <mergeCell ref="U15:U16"/>
    <mergeCell ref="AA15:AA16"/>
  </mergeCells>
  <conditionalFormatting sqref="N9:N15 N17:N2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2021-08-18T21:03:07Z</cp:lastPrinted>
  <dcterms:created xsi:type="dcterms:W3CDTF">2008-07-08T21:30:46Z</dcterms:created>
  <dcterms:modified xsi:type="dcterms:W3CDTF">2022-02-03T16:10:29Z</dcterms:modified>
</cp:coreProperties>
</file>