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0F7F8598-3170-43C7-BE2E-0A18B6A0A6F4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Acción'!$A$8:$AE$22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9" i="14" l="1"/>
  <c r="U19" i="14"/>
  <c r="AB19" i="14"/>
  <c r="AA9" i="14"/>
  <c r="AA10" i="14"/>
  <c r="AA11" i="14"/>
  <c r="AA12" i="14"/>
  <c r="AA13" i="14"/>
  <c r="AA14" i="14"/>
  <c r="AA16" i="14"/>
  <c r="AA18" i="14"/>
  <c r="AA20" i="14"/>
  <c r="AA21" i="14"/>
  <c r="AA22" i="14"/>
  <c r="U9" i="14"/>
  <c r="U10" i="14"/>
  <c r="U11" i="14"/>
  <c r="U12" i="14"/>
  <c r="U13" i="14"/>
  <c r="U14" i="14"/>
  <c r="U16" i="14"/>
  <c r="U18" i="14"/>
  <c r="U20" i="14"/>
  <c r="U21" i="14"/>
  <c r="U22" i="14"/>
  <c r="AB22" i="14"/>
  <c r="AB21" i="14"/>
  <c r="AB20" i="14"/>
  <c r="AB18" i="14"/>
  <c r="AB16" i="14"/>
  <c r="AB14" i="14"/>
  <c r="AB13" i="14"/>
  <c r="AB12" i="14"/>
  <c r="AB11" i="14"/>
  <c r="AB10" i="14"/>
  <c r="AB9" i="14"/>
  <c r="Q22" i="14"/>
  <c r="R22" i="14"/>
  <c r="S22" i="14"/>
  <c r="T22" i="14"/>
  <c r="P22" i="14"/>
  <c r="N14" i="14"/>
  <c r="AC22" i="14"/>
  <c r="N13" i="14"/>
  <c r="N21" i="14"/>
  <c r="N20" i="14"/>
  <c r="N19" i="14"/>
  <c r="N18" i="14"/>
  <c r="N16" i="14"/>
  <c r="N12" i="14"/>
  <c r="N11" i="14"/>
  <c r="N10" i="14"/>
  <c r="N9" i="14"/>
  <c r="N22" i="14"/>
  <c r="W22" i="14"/>
  <c r="X22" i="14"/>
  <c r="Y22" i="14"/>
  <c r="Z22" i="14"/>
  <c r="V22" i="14"/>
  <c r="A22" i="14"/>
</calcChain>
</file>

<file path=xl/sharedStrings.xml><?xml version="1.0" encoding="utf-8"?>
<sst xmlns="http://schemas.openxmlformats.org/spreadsheetml/2006/main" count="167" uniqueCount="95">
  <si>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</si>
  <si>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</si>
  <si>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</si>
  <si>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</si>
  <si>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</si>
  <si>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</si>
  <si>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</si>
  <si>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</si>
  <si>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</si>
  <si>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</si>
  <si>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</si>
  <si>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</si>
  <si>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</si>
  <si>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</si>
  <si>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</si>
  <si>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</si>
  <si>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</si>
  <si>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</si>
  <si>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</si>
  <si>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</si>
  <si>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</si>
  <si>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</si>
  <si>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</si>
  <si>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</si>
  <si>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</si>
  <si>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</si>
  <si>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</si>
  <si>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</si>
  <si>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</si>
  <si>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</si>
  <si>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</si>
  <si>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</si>
  <si>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</si>
  <si>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</si>
  <si>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</si>
  <si>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</si>
  <si>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</si>
  <si>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</si>
  <si>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</si>
  <si>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</si>
  <si>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</si>
  <si>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</si>
  <si>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</si>
  <si>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</si>
  <si>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</si>
  <si>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Actividad 1.1. Asesorar técnicamente a emprendedores y/o empresarios en etapa de aceleración en programas de formación  empresarial.
Actividad 2.1. Realizar adecuaciones en espacio para prestación  de servicios de consultoria a emprendedores y/o empresarios  en etapa de aceleración  y Coworking.</t>
  </si>
  <si>
    <t>2.3.2.02.02.007
2.3.2.02.02.009</t>
  </si>
  <si>
    <t>IMEBU</t>
  </si>
  <si>
    <t>Centros De Desarrollo Empresarial</t>
  </si>
  <si>
    <t>Implementar 1 programa de desarrollo empresarial y de empleabilidad para las micro y pequeñas empresas (incluyendo unidades productivas).</t>
  </si>
  <si>
    <t>Número de programas de desarrollo empresariales y de empleabilidad implementados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</si>
  <si>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</si>
  <si>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</si>
  <si>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>Porcentaje de avance en el desarrollo del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</si>
  <si>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</si>
  <si>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</si>
  <si>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</si>
  <si>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</si>
  <si>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</si>
  <si>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</si>
  <si>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Número de empresas y/o emprendimientos intervenidos mediante apalancamiento financiero orientado a realizar inversión en innovación y/o tecnología  en la zona rural y urbana con enfoque diferencial.</t>
  </si>
  <si>
    <t xml:space="preserve">Actividad 1.1. Otorgar créditos para el emprendimiento y/o fortalecimiento financiero de empresas orientadas a  la innovación y/o incorporación de tecnología.
Actividad 1.2. Otorgar créditos para el emprendimiento y/o fortalecimiento financiero de empresas orientados a capital de trabajo, nómina y/o activos fijos.
Actividad 2.1. Realizar acompañamiento técnico y visitas pos crédito a los emprendimientos y/o empresas apoyadas.
</t>
  </si>
  <si>
    <t>Otorgar 6.000 créditos a emprendimientos y mipymes de orientados a capital de trabajo o destinos de inversión diferente a innovación y/o tecnología en zonas urbanas y rurales.</t>
  </si>
  <si>
    <t>Número de créditos otorgados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</si>
  <si>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</si>
  <si>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</si>
  <si>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</si>
  <si>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Número de hojas de vida registradas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</si>
  <si>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</si>
  <si>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 xml:space="preserve">Actividad 1.1.1. Brindar formación en competencias personales y/o técnicas para el trabajo
Actividad 1.1.2. Realizar intermediación laboral entre oferentes de trabajo y buscadores de empleo.
Actividad 2.1. Ofrecer acompañamiento a las empresas en la estructuración y selección de perfiles adecuados a sus requerimientos.
Actividad 3.1. Formular la política pública de empleo y trabajo decente de la ciudad.
</t>
  </si>
  <si>
    <t>Formar 3.000  jóvenes y adultos en competencias  personales y/o  técnicas para el trabajo con el fin de facilitar su inserción en el mercado laboral.</t>
  </si>
  <si>
    <t>Número de jóvenes y adultos formados en competencias  personales y/o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</si>
  <si>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</si>
  <si>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Número de empresas acompañadas en el fomento de una cultura del empleo y trabajo decente para capturar  vacantes que permitan realizar la intermediación laboral.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</si>
  <si>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</si>
  <si>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</si>
  <si>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</si>
  <si>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en funcionamiento el 100% de los programas del Instituto Municipal del Empleo.</t>
  </si>
  <si>
    <t>Porcentaje de los programas de Instituto Municipal del Empleo mantenidos en funcionamiento.</t>
  </si>
  <si>
    <t>2.1.</t>
  </si>
  <si>
    <t>APOYO DEL FONDO DE FOMENTO Y CRÉDITO DE APOYO DEL IMEBU, PROGRAMA BANCA CIUDADANA EN EL MUNICIPIO DE BUCARAMANGA</t>
  </si>
  <si>
    <t>Formar a emprendedores y empresarios a través de programas de visualización de productos y/o servicios a través de canales virtuales.</t>
  </si>
  <si>
    <t>Asesorar a emprendedores y empresarios en programas de formación empresarial (Modelo de Negocios y diseño Planes de Mejora)
Implementar un programa de comercialización virtual de productos y/o servicios.
Implementar Estrategia comunitaria para el emprendimiento y el desarrollo empresarial.
Formulación de la estrategia de reactivación y sostenimiento de la economía
Brindar acompañamiento a los proyectos productivos de la población victima</t>
  </si>
  <si>
    <t>Identificar habilidades y destrezas de emprendedores, empresarios y ciudadanos para orientarlos hacia el emprendimiento o la empleabilidad.</t>
  </si>
  <si>
    <t>2.3.6.01.04.003 </t>
  </si>
  <si>
    <t>2.3.7.05.03 </t>
  </si>
  <si>
    <t xml:space="preserve"> PLAN DE ACCIÓN - PLAN DE DESARROLLO MUNICIPAL
INSTITUTO MUNICIPAL DE EMPLEO Y FOMENTO EMPRESARIAL IMEBU</t>
  </si>
  <si>
    <r>
      <t xml:space="preserve">Código:  </t>
    </r>
    <r>
      <rPr>
        <sz val="11"/>
        <rFont val="Arial"/>
        <family val="2"/>
      </rPr>
      <t>F-DPM-1210-238,37-030</t>
    </r>
  </si>
  <si>
    <t>Luis Gonzalo Gómez Guerrero</t>
  </si>
  <si>
    <t>APOYO A LA LÍNEA DE CRÉDITO CONDONABLE DEL FONDO DE FOMENTO Y CRÉDITO DEL IMEBU, PROGRAMA BANCA CIUDADANA PARA POBLACIÓN VÍCTIMA DEL CONFLICTO ARMADO RESIDENTE EN EL MUNICIPIO DE BUCARAMANGA</t>
  </si>
  <si>
    <t>Implementar (1) apoyo a la línea de crédito condonable del fondo de fomento y crédito</t>
  </si>
  <si>
    <t>Fortalecer el Centro de Desarrollo Empresarial y de Empleabilidad en el municipio de Bucaramanga.</t>
  </si>
  <si>
    <t>Por definir</t>
  </si>
  <si>
    <t>Pasivo exigible</t>
  </si>
  <si>
    <t>2.3.2.02.01.002 
2.3.2.02.01.004 
2.3.2.02.02.006
2.3.2.02.02.007
2.3.2.02.02.009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</si>
</sst>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13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165" fontId="13" fillId="2" borderId="2" xfId="108" applyNumberFormat="1" applyFont="1" applyFill="1" applyBorder="1" applyAlignment="1">
      <alignment vertical="center"/>
    </xf>
    <xf numFmtId="9" fontId="13" fillId="2" borderId="2" xfId="107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justify"/>
    </xf>
    <xf numFmtId="0" fontId="12" fillId="2" borderId="5" xfId="0" applyFont="1" applyFill="1" applyBorder="1"/>
    <xf numFmtId="9" fontId="13" fillId="2" borderId="5" xfId="0" applyNumberFormat="1" applyFont="1" applyFill="1" applyBorder="1" applyAlignment="1">
      <alignment horizontal="center" vertical="center"/>
    </xf>
    <xf numFmtId="9" fontId="13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 wrapText="1"/>
    </xf>
    <xf numFmtId="9" fontId="12" fillId="0" borderId="2" xfId="107" applyFont="1" applyFill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166" fontId="12" fillId="0" borderId="2" xfId="108" applyNumberFormat="1" applyFont="1" applyFill="1" applyBorder="1" applyAlignment="1">
      <alignment horizontal="right" vertical="center" wrapText="1"/>
    </xf>
    <xf numFmtId="166" fontId="14" fillId="0" borderId="2" xfId="0" applyNumberFormat="1" applyFont="1" applyBorder="1" applyAlignment="1">
      <alignment horizontal="right" vertical="center" wrapText="1"/>
    </xf>
    <xf numFmtId="166" fontId="0" fillId="0" borderId="0" xfId="0" applyNumberFormat="1" applyFont="1"/>
    <xf numFmtId="164" fontId="0" fillId="0" borderId="2" xfId="0" applyNumberFormat="1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right" vertical="top"/>
    </xf>
    <xf numFmtId="165" fontId="12" fillId="2" borderId="2" xfId="108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166" fontId="14" fillId="0" borderId="2" xfId="0" applyNumberFormat="1" applyFont="1" applyFill="1" applyBorder="1" applyAlignment="1">
      <alignment horizontal="right" vertical="center" wrapText="1"/>
    </xf>
    <xf numFmtId="165" fontId="0" fillId="0" borderId="0" xfId="108" applyNumberFormat="1" applyFont="1"/>
    <xf numFmtId="165" fontId="0" fillId="0" borderId="0" xfId="108" applyNumberFormat="1" applyFont="1" applyAlignment="1">
      <alignment horizontal="right"/>
    </xf>
    <xf numFmtId="3" fontId="0" fillId="0" borderId="0" xfId="0" applyNumberFormat="1" applyFont="1"/>
    <xf numFmtId="9" fontId="12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6" fontId="12" fillId="0" borderId="1" xfId="108" applyNumberFormat="1" applyFont="1" applyFill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9" fontId="12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5" fontId="13" fillId="2" borderId="2" xfId="108" applyNumberFormat="1" applyFont="1" applyFill="1" applyBorder="1" applyAlignment="1">
      <alignment horizontal="right" vertical="center" wrapText="1"/>
    </xf>
    <xf numFmtId="5" fontId="13" fillId="2" borderId="1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0" fillId="0" borderId="2" xfId="0" applyNumberFormat="1" applyFont="1" applyFill="1" applyBorder="1" applyAlignment="1">
      <alignment horizontal="right"/>
    </xf>
    <xf numFmtId="164" fontId="13" fillId="0" borderId="2" xfId="0" applyNumberFormat="1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3" borderId="0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10" fillId="0" borderId="2" xfId="0" applyNumberFormat="1" applyFont="1" applyFill="1" applyBorder="1" applyAlignment="1">
      <alignment horizontal="right" vertical="center"/>
    </xf>
    <xf numFmtId="1" fontId="10" fillId="0" borderId="2" xfId="0" applyNumberFormat="1" applyFont="1" applyFill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horizontal="right" vertical="center" wrapText="1"/>
    </xf>
    <xf numFmtId="165" fontId="13" fillId="2" borderId="2" xfId="108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justify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3" fillId="0" borderId="2" xfId="109" applyNumberFormat="1" applyFont="1" applyBorder="1" applyAlignment="1">
      <alignment horizontal="center" vertical="center" wrapText="1"/>
    </xf>
    <xf numFmtId="2" fontId="13" fillId="0" borderId="1" xfId="109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2" fontId="13" fillId="0" borderId="2" xfId="109" applyNumberFormat="1" applyFont="1" applyBorder="1" applyAlignment="1">
      <alignment horizontal="left" vertical="center" wrapText="1"/>
    </xf>
    <xf numFmtId="2" fontId="13" fillId="0" borderId="2" xfId="109" applyNumberFormat="1" applyFont="1" applyFill="1" applyBorder="1" applyAlignment="1">
      <alignment horizontal="left" vertical="center" wrapText="1"/>
    </xf>
    <xf numFmtId="2" fontId="12" fillId="0" borderId="2" xfId="109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 wrapText="1"/>
    </xf>
    <xf numFmtId="3" fontId="0" fillId="4" borderId="7" xfId="0" applyNumberFormat="1" applyFont="1" applyFill="1" applyBorder="1" applyAlignment="1">
      <alignment horizontal="center" vertical="center" wrapText="1"/>
    </xf>
    <xf numFmtId="5" fontId="13" fillId="2" borderId="1" xfId="108" applyNumberFormat="1" applyFont="1" applyFill="1" applyBorder="1" applyAlignment="1">
      <alignment horizontal="right" vertical="center" wrapText="1"/>
    </xf>
    <xf numFmtId="5" fontId="13" fillId="2" borderId="7" xfId="108" applyNumberFormat="1" applyFont="1" applyFill="1" applyBorder="1" applyAlignment="1">
      <alignment horizontal="right" vertical="center" wrapText="1"/>
    </xf>
    <xf numFmtId="5" fontId="13" fillId="2" borderId="1" xfId="108" applyNumberFormat="1" applyFont="1" applyFill="1" applyBorder="1" applyAlignment="1">
      <alignment horizontal="center" vertical="center" wrapText="1"/>
    </xf>
    <xf numFmtId="5" fontId="13" fillId="2" borderId="7" xfId="108" applyNumberFormat="1" applyFont="1" applyFill="1" applyBorder="1" applyAlignment="1">
      <alignment horizontal="center" vertical="center" wrapText="1"/>
    </xf>
    <xf numFmtId="9" fontId="12" fillId="0" borderId="1" xfId="107" applyFont="1" applyFill="1" applyBorder="1" applyAlignment="1">
      <alignment horizontal="center" vertical="center" wrapText="1"/>
    </xf>
    <xf numFmtId="9" fontId="12" fillId="0" borderId="7" xfId="107" applyFont="1" applyFill="1" applyBorder="1" applyAlignment="1">
      <alignment horizontal="center" vertical="center" wrapText="1"/>
    </xf>
  </cellXfs>
  <cellStyles count="1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Normal 3" xfId="112" xr:uid="{00000000-0005-0000-0000-00006D000000}"/>
    <cellStyle name="Normal 4" xfId="111" xr:uid="{00000000-0005-0000-0000-00006E000000}"/>
    <cellStyle name="Normal 5" xfId="110" xr:uid="{00000000-0005-0000-0000-00006F000000}"/>
    <cellStyle name="Normal 6" xfId="113" xr:uid="{00000000-0005-0000-0000-000070000000}"/>
    <cellStyle name="Normal 7" xfId="114" xr:uid="{00000000-0005-0000-0000-000071000000}"/>
    <cellStyle name="Normal 8" xfId="115" xr:uid="{00000000-0005-0000-0000-000072000000}"/>
    <cellStyle name="Normal 9" xfId="116" xr:uid="{49915BE1-F3EF-4AAE-A382-EA5A2587DBB5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D9D9D9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326543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tabSelected="1" zoomScale="60" zoomScaleNormal="60" workbookViewId="0">
      <selection activeCell="B14" sqref="B14"/>
    </sheetView>
  </sheetViews>
  <sheetFormatPr baseColWidth="10" defaultColWidth="11.19921875" defaultRowHeight="13.8" x14ac:dyDescent="0.25"/>
  <cols>
    <col min="1" max="1" width="9.69921875" style="1" customWidth="1"/>
    <col min="2" max="2" width="30.8984375" style="1" customWidth="1"/>
    <col min="3" max="3" width="16.59765625" style="1" customWidth="1"/>
    <col min="4" max="4" width="17.8984375" style="1" customWidth="1"/>
    <col min="5" max="5" width="44.3984375" style="1" customWidth="1"/>
    <col min="6" max="6" width="41.796875" style="1" customWidth="1"/>
    <col min="7" max="7" width="19.5" style="1" customWidth="1"/>
    <col min="8" max="8" width="43.59765625" style="1" customWidth="1"/>
    <col min="9" max="9" width="43.69921875" style="1" customWidth="1"/>
    <col min="10" max="10" width="11.3984375" style="1" customWidth="1"/>
    <col min="11" max="11" width="16" style="1" customWidth="1"/>
    <col min="12" max="13" width="14.8984375" style="1" customWidth="1"/>
    <col min="14" max="14" width="11.19921875" style="1" customWidth="1"/>
    <col min="15" max="15" width="27.3984375" style="77" customWidth="1"/>
    <col min="16" max="16" width="17.69921875" style="44" customWidth="1"/>
    <col min="17" max="17" width="19.8984375" style="1" customWidth="1"/>
    <col min="18" max="18" width="16.8984375" style="1" customWidth="1"/>
    <col min="19" max="19" width="20.19921875" style="1" customWidth="1"/>
    <col min="20" max="20" width="16.8984375" style="1" customWidth="1"/>
    <col min="21" max="21" width="20.8984375" style="1" customWidth="1"/>
    <col min="22" max="22" width="16.8984375" style="44" customWidth="1"/>
    <col min="23" max="25" width="16.8984375" style="1" customWidth="1"/>
    <col min="26" max="26" width="21.09765625" style="1" customWidth="1"/>
    <col min="27" max="27" width="18.8984375" style="1" customWidth="1"/>
    <col min="28" max="28" width="13.69921875" style="1" customWidth="1"/>
    <col min="29" max="29" width="17.69921875" style="1" customWidth="1"/>
    <col min="30" max="31" width="15.3984375" style="1" customWidth="1"/>
    <col min="32" max="16384" width="11.19921875" style="1"/>
  </cols>
  <sheetData>
    <row r="1" spans="1:31" x14ac:dyDescent="0.25">
      <c r="A1" s="91"/>
      <c r="B1" s="86" t="s">
        <v>86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9" t="s">
        <v>87</v>
      </c>
      <c r="AD1" s="89"/>
      <c r="AE1" s="89"/>
    </row>
    <row r="2" spans="1:31" x14ac:dyDescent="0.25">
      <c r="A2" s="91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90" t="s">
        <v>37</v>
      </c>
      <c r="AD2" s="90"/>
      <c r="AE2" s="90"/>
    </row>
    <row r="3" spans="1:31" x14ac:dyDescent="0.25">
      <c r="A3" s="91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90" t="s">
        <v>34</v>
      </c>
      <c r="AD3" s="90"/>
      <c r="AE3" s="90"/>
    </row>
    <row r="4" spans="1:31" x14ac:dyDescent="0.25">
      <c r="A4" s="91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90" t="s">
        <v>33</v>
      </c>
      <c r="AD4" s="90"/>
      <c r="AE4" s="90"/>
    </row>
    <row r="5" spans="1:31" x14ac:dyDescent="0.25">
      <c r="A5" s="92" t="s">
        <v>31</v>
      </c>
      <c r="B5" s="92"/>
      <c r="C5" s="92"/>
      <c r="D5" s="94">
        <v>44537</v>
      </c>
      <c r="E5" s="94"/>
      <c r="F5" s="94"/>
      <c r="G5" s="94"/>
      <c r="H5" s="94"/>
      <c r="I5" s="94"/>
      <c r="J5" s="94"/>
      <c r="K5" s="94"/>
      <c r="L5" s="94"/>
      <c r="M5" s="2"/>
      <c r="N5" s="2"/>
      <c r="O5" s="73"/>
      <c r="P5" s="42"/>
      <c r="Q5" s="2"/>
      <c r="R5" s="2"/>
      <c r="S5" s="2"/>
      <c r="T5" s="2"/>
      <c r="U5" s="2"/>
      <c r="V5" s="4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93" t="s">
        <v>32</v>
      </c>
      <c r="B6" s="93"/>
      <c r="C6" s="93"/>
      <c r="D6" s="95">
        <v>44530</v>
      </c>
      <c r="E6" s="95"/>
      <c r="F6" s="95"/>
      <c r="G6" s="95"/>
      <c r="H6" s="95"/>
      <c r="I6" s="95"/>
      <c r="J6" s="95"/>
      <c r="K6" s="95"/>
      <c r="L6" s="95"/>
      <c r="M6" s="2"/>
      <c r="N6" s="2"/>
      <c r="O6" s="73"/>
      <c r="P6" s="42"/>
      <c r="Q6" s="2"/>
      <c r="R6" s="2"/>
      <c r="S6" s="2"/>
      <c r="T6" s="2"/>
      <c r="U6" s="2"/>
      <c r="V6" s="4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88" t="s">
        <v>10</v>
      </c>
      <c r="C7" s="88"/>
      <c r="D7" s="88"/>
      <c r="E7" s="88"/>
      <c r="F7" s="88"/>
      <c r="G7" s="88" t="s">
        <v>11</v>
      </c>
      <c r="H7" s="88"/>
      <c r="I7" s="88"/>
      <c r="J7" s="88"/>
      <c r="K7" s="88"/>
      <c r="L7" s="88" t="s">
        <v>26</v>
      </c>
      <c r="M7" s="88"/>
      <c r="N7" s="88"/>
      <c r="O7" s="88" t="s">
        <v>24</v>
      </c>
      <c r="P7" s="88"/>
      <c r="Q7" s="88"/>
      <c r="R7" s="88"/>
      <c r="S7" s="88"/>
      <c r="T7" s="88"/>
      <c r="U7" s="88"/>
      <c r="V7" s="88" t="s">
        <v>18</v>
      </c>
      <c r="W7" s="88"/>
      <c r="X7" s="88"/>
      <c r="Y7" s="88"/>
      <c r="Z7" s="88"/>
      <c r="AA7" s="88"/>
      <c r="AB7" s="85" t="s">
        <v>19</v>
      </c>
      <c r="AC7" s="85" t="s">
        <v>27</v>
      </c>
      <c r="AD7" s="85" t="s">
        <v>25</v>
      </c>
      <c r="AE7" s="85"/>
    </row>
    <row r="8" spans="1:31" ht="41.4" x14ac:dyDescent="0.25">
      <c r="A8" s="17" t="s">
        <v>30</v>
      </c>
      <c r="B8" s="18" t="s">
        <v>1</v>
      </c>
      <c r="C8" s="17" t="s">
        <v>6</v>
      </c>
      <c r="D8" s="17" t="s">
        <v>2</v>
      </c>
      <c r="E8" s="17" t="s">
        <v>7</v>
      </c>
      <c r="F8" s="18" t="s">
        <v>20</v>
      </c>
      <c r="G8" s="18" t="s">
        <v>15</v>
      </c>
      <c r="H8" s="18" t="s">
        <v>3</v>
      </c>
      <c r="I8" s="18" t="s">
        <v>16</v>
      </c>
      <c r="J8" s="18" t="s">
        <v>22</v>
      </c>
      <c r="K8" s="18" t="s">
        <v>23</v>
      </c>
      <c r="L8" s="18" t="s">
        <v>4</v>
      </c>
      <c r="M8" s="18" t="s">
        <v>5</v>
      </c>
      <c r="N8" s="18" t="s">
        <v>0</v>
      </c>
      <c r="O8" s="74" t="s">
        <v>9</v>
      </c>
      <c r="P8" s="64" t="s">
        <v>36</v>
      </c>
      <c r="Q8" s="18" t="s">
        <v>8</v>
      </c>
      <c r="R8" s="18" t="s">
        <v>28</v>
      </c>
      <c r="S8" s="18" t="s">
        <v>35</v>
      </c>
      <c r="T8" s="18" t="s">
        <v>12</v>
      </c>
      <c r="U8" s="18" t="s">
        <v>21</v>
      </c>
      <c r="V8" s="64" t="s">
        <v>36</v>
      </c>
      <c r="W8" s="18" t="s">
        <v>8</v>
      </c>
      <c r="X8" s="18" t="s">
        <v>28</v>
      </c>
      <c r="Y8" s="18" t="s">
        <v>35</v>
      </c>
      <c r="Z8" s="18" t="s">
        <v>12</v>
      </c>
      <c r="AA8" s="18" t="s">
        <v>29</v>
      </c>
      <c r="AB8" s="85"/>
      <c r="AC8" s="85"/>
      <c r="AD8" s="18" t="s">
        <v>13</v>
      </c>
      <c r="AE8" s="18" t="s">
        <v>14</v>
      </c>
    </row>
    <row r="9" spans="1:31" ht="164.4" customHeight="1" x14ac:dyDescent="0.25">
      <c r="A9" s="17">
        <v>180</v>
      </c>
      <c r="B9" s="19" t="s">
        <v>39</v>
      </c>
      <c r="C9" s="20" t="s">
        <v>40</v>
      </c>
      <c r="D9" s="21" t="s">
        <v>41</v>
      </c>
      <c r="E9" s="22" t="s">
        <v>42</v>
      </c>
      <c r="F9" s="23" t="s">
        <v>43</v>
      </c>
      <c r="G9" s="78">
        <v>20200680010157</v>
      </c>
      <c r="H9" s="24" t="s">
        <v>44</v>
      </c>
      <c r="I9" s="20" t="s">
        <v>45</v>
      </c>
      <c r="J9" s="25"/>
      <c r="K9" s="25"/>
      <c r="L9" s="26">
        <v>1000</v>
      </c>
      <c r="M9" s="27">
        <v>939</v>
      </c>
      <c r="N9" s="28">
        <f>IF(M9/L9&gt;100%,100%,M9/L9)</f>
        <v>0.93899999999999995</v>
      </c>
      <c r="O9" s="75" t="s">
        <v>46</v>
      </c>
      <c r="P9" s="37">
        <v>538000000</v>
      </c>
      <c r="Q9" s="37"/>
      <c r="R9" s="38"/>
      <c r="S9" s="38"/>
      <c r="T9" s="68"/>
      <c r="U9" s="66">
        <f>SUM(P9:T9)</f>
        <v>538000000</v>
      </c>
      <c r="V9" s="37">
        <v>523466667</v>
      </c>
      <c r="W9" s="38"/>
      <c r="X9" s="38"/>
      <c r="Y9" s="38"/>
      <c r="Z9" s="68"/>
      <c r="AA9" s="66">
        <f>SUM(V9:Z9)</f>
        <v>523466667</v>
      </c>
      <c r="AB9" s="30">
        <f t="shared" ref="AB9:AB14" si="0">IFERROR(AA9/U9,"-")</f>
        <v>0.97298636988847587</v>
      </c>
      <c r="AC9" s="31">
        <v>412500000</v>
      </c>
      <c r="AD9" s="32" t="s">
        <v>47</v>
      </c>
      <c r="AE9" s="33" t="s">
        <v>88</v>
      </c>
    </row>
    <row r="10" spans="1:31" ht="160.80000000000001" customHeight="1" x14ac:dyDescent="0.25">
      <c r="A10" s="17">
        <v>182</v>
      </c>
      <c r="B10" s="19" t="s">
        <v>39</v>
      </c>
      <c r="C10" s="20" t="s">
        <v>40</v>
      </c>
      <c r="D10" s="21" t="s">
        <v>48</v>
      </c>
      <c r="E10" s="22" t="s">
        <v>49</v>
      </c>
      <c r="F10" s="23" t="s">
        <v>50</v>
      </c>
      <c r="G10" s="79">
        <v>20200680010074</v>
      </c>
      <c r="H10" s="70" t="s">
        <v>51</v>
      </c>
      <c r="I10" s="41" t="s">
        <v>82</v>
      </c>
      <c r="J10" s="40"/>
      <c r="K10" s="40"/>
      <c r="L10" s="26">
        <v>1</v>
      </c>
      <c r="M10" s="27">
        <v>1</v>
      </c>
      <c r="N10" s="28">
        <f>IF(M10/L10&gt;100%,100%,M10/L10)</f>
        <v>1</v>
      </c>
      <c r="O10" s="72" t="s">
        <v>94</v>
      </c>
      <c r="P10" s="37">
        <v>482500000</v>
      </c>
      <c r="Q10" s="37"/>
      <c r="R10" s="38"/>
      <c r="S10" s="38"/>
      <c r="T10" s="68"/>
      <c r="U10" s="66">
        <f>SUM(P10:T10)</f>
        <v>482500000</v>
      </c>
      <c r="V10" s="37">
        <v>468540902</v>
      </c>
      <c r="W10" s="38"/>
      <c r="X10" s="38"/>
      <c r="Y10" s="38"/>
      <c r="Z10" s="68"/>
      <c r="AA10" s="66">
        <f>SUM(V10:Z10)</f>
        <v>468540902</v>
      </c>
      <c r="AB10" s="30">
        <f t="shared" si="0"/>
        <v>0.97106922694300513</v>
      </c>
      <c r="AC10" s="34">
        <v>94428868.666666672</v>
      </c>
      <c r="AD10" s="32" t="s">
        <v>47</v>
      </c>
      <c r="AE10" s="33" t="s">
        <v>88</v>
      </c>
    </row>
    <row r="11" spans="1:31" ht="79.8" customHeight="1" x14ac:dyDescent="0.25">
      <c r="A11" s="17">
        <v>183</v>
      </c>
      <c r="B11" s="19" t="s">
        <v>39</v>
      </c>
      <c r="C11" s="20" t="s">
        <v>40</v>
      </c>
      <c r="D11" s="21" t="s">
        <v>48</v>
      </c>
      <c r="E11" s="22" t="s">
        <v>52</v>
      </c>
      <c r="F11" s="23" t="s">
        <v>53</v>
      </c>
      <c r="G11" s="79">
        <v>20200680010074</v>
      </c>
      <c r="H11" s="70" t="s">
        <v>51</v>
      </c>
      <c r="I11" s="41" t="s">
        <v>91</v>
      </c>
      <c r="J11" s="40"/>
      <c r="K11" s="40"/>
      <c r="L11" s="35">
        <v>0.25</v>
      </c>
      <c r="M11" s="36">
        <v>0.15</v>
      </c>
      <c r="N11" s="28">
        <f>IF(M11/L11&gt;100%,100%,M11/L11)</f>
        <v>0.6</v>
      </c>
      <c r="O11" s="72" t="s">
        <v>94</v>
      </c>
      <c r="P11" s="37">
        <v>161591373</v>
      </c>
      <c r="Q11" s="37"/>
      <c r="R11" s="38"/>
      <c r="S11" s="38"/>
      <c r="T11" s="68"/>
      <c r="U11" s="66">
        <f>SUM(P11:T11)</f>
        <v>161591373</v>
      </c>
      <c r="V11" s="37">
        <v>90000000</v>
      </c>
      <c r="W11" s="38"/>
      <c r="X11" s="38"/>
      <c r="Y11" s="38"/>
      <c r="Z11" s="68"/>
      <c r="AA11" s="66">
        <f>SUM(V11:Z11)</f>
        <v>90000000</v>
      </c>
      <c r="AB11" s="30">
        <f t="shared" si="0"/>
        <v>0.55696042634652287</v>
      </c>
      <c r="AC11" s="29"/>
      <c r="AD11" s="32" t="s">
        <v>47</v>
      </c>
      <c r="AE11" s="33" t="s">
        <v>88</v>
      </c>
    </row>
    <row r="12" spans="1:31" ht="114.6" customHeight="1" x14ac:dyDescent="0.25">
      <c r="A12" s="17">
        <v>184</v>
      </c>
      <c r="B12" s="19" t="s">
        <v>39</v>
      </c>
      <c r="C12" s="20" t="s">
        <v>40</v>
      </c>
      <c r="D12" s="21" t="s">
        <v>48</v>
      </c>
      <c r="E12" s="22" t="s">
        <v>54</v>
      </c>
      <c r="F12" s="23" t="s">
        <v>55</v>
      </c>
      <c r="G12" s="79">
        <v>20200680010074</v>
      </c>
      <c r="H12" s="70" t="s">
        <v>51</v>
      </c>
      <c r="I12" s="41" t="s">
        <v>81</v>
      </c>
      <c r="J12" s="40"/>
      <c r="K12" s="40"/>
      <c r="L12" s="60">
        <v>1200</v>
      </c>
      <c r="M12" s="61">
        <v>2238</v>
      </c>
      <c r="N12" s="62">
        <f>IF(M12/L12&gt;100%,100%,M12/L12)</f>
        <v>1</v>
      </c>
      <c r="O12" s="72" t="s">
        <v>94</v>
      </c>
      <c r="P12" s="52">
        <v>482500000</v>
      </c>
      <c r="Q12" s="37"/>
      <c r="R12" s="38"/>
      <c r="S12" s="38"/>
      <c r="T12" s="68"/>
      <c r="U12" s="66">
        <f>SUM(P12:T12)</f>
        <v>482500000</v>
      </c>
      <c r="V12" s="52">
        <v>468540902</v>
      </c>
      <c r="W12" s="38"/>
      <c r="X12" s="38"/>
      <c r="Y12" s="38"/>
      <c r="Z12" s="68"/>
      <c r="AA12" s="67">
        <f>SUM(V12:Z12)</f>
        <v>468540902</v>
      </c>
      <c r="AB12" s="58">
        <f t="shared" si="0"/>
        <v>0.97106922694300513</v>
      </c>
      <c r="AC12" s="65">
        <v>94428868.666666701</v>
      </c>
      <c r="AD12" s="59" t="s">
        <v>47</v>
      </c>
      <c r="AE12" s="51" t="s">
        <v>88</v>
      </c>
    </row>
    <row r="13" spans="1:31" ht="85.8" customHeight="1" x14ac:dyDescent="0.25">
      <c r="A13" s="17">
        <v>185</v>
      </c>
      <c r="B13" s="19" t="s">
        <v>39</v>
      </c>
      <c r="C13" s="20" t="s">
        <v>40</v>
      </c>
      <c r="D13" s="21" t="s">
        <v>48</v>
      </c>
      <c r="E13" s="22" t="s">
        <v>56</v>
      </c>
      <c r="F13" s="23" t="s">
        <v>57</v>
      </c>
      <c r="G13" s="79">
        <v>20200680010074</v>
      </c>
      <c r="H13" s="70" t="s">
        <v>51</v>
      </c>
      <c r="I13" s="41" t="s">
        <v>83</v>
      </c>
      <c r="J13" s="40"/>
      <c r="K13" s="40"/>
      <c r="L13" s="53">
        <v>500</v>
      </c>
      <c r="M13" s="54">
        <v>506</v>
      </c>
      <c r="N13" s="55">
        <f t="shared" ref="N13:N21" si="1">IF(M13/L13&gt;100%,100%,M13/L13)</f>
        <v>1</v>
      </c>
      <c r="O13" s="72" t="s">
        <v>94</v>
      </c>
      <c r="P13" s="52">
        <v>482500000</v>
      </c>
      <c r="Q13" s="37"/>
      <c r="R13" s="38"/>
      <c r="S13" s="38"/>
      <c r="T13" s="68"/>
      <c r="U13" s="66">
        <f>SUM(P13:T13)</f>
        <v>482500000</v>
      </c>
      <c r="V13" s="52">
        <v>468540902</v>
      </c>
      <c r="W13" s="38"/>
      <c r="X13" s="38"/>
      <c r="Y13" s="38"/>
      <c r="Z13" s="68"/>
      <c r="AA13" s="67">
        <f t="shared" ref="AA13:AA21" si="2">SUM(V13:Z13)</f>
        <v>468540902</v>
      </c>
      <c r="AB13" s="49">
        <f t="shared" si="0"/>
        <v>0.97106922694300513</v>
      </c>
      <c r="AC13" s="56">
        <v>94428868.666666701</v>
      </c>
      <c r="AD13" s="50" t="s">
        <v>47</v>
      </c>
      <c r="AE13" s="33" t="s">
        <v>88</v>
      </c>
    </row>
    <row r="14" spans="1:31" ht="94.2" customHeight="1" x14ac:dyDescent="0.25">
      <c r="A14" s="17">
        <v>186</v>
      </c>
      <c r="B14" s="19" t="s">
        <v>39</v>
      </c>
      <c r="C14" s="20" t="s">
        <v>40</v>
      </c>
      <c r="D14" s="21" t="s">
        <v>58</v>
      </c>
      <c r="E14" s="22" t="s">
        <v>59</v>
      </c>
      <c r="F14" s="23" t="s">
        <v>60</v>
      </c>
      <c r="G14" s="79"/>
      <c r="H14" s="21" t="s">
        <v>92</v>
      </c>
      <c r="I14" s="40" t="s">
        <v>93</v>
      </c>
      <c r="J14" s="40"/>
      <c r="K14" s="40"/>
      <c r="L14" s="83">
        <v>600</v>
      </c>
      <c r="M14" s="104">
        <v>176</v>
      </c>
      <c r="N14" s="102">
        <f t="shared" si="1"/>
        <v>0.29333333333333333</v>
      </c>
      <c r="O14" s="75" t="s">
        <v>85</v>
      </c>
      <c r="P14" s="37">
        <v>210000000</v>
      </c>
      <c r="Q14" s="37"/>
      <c r="R14" s="45"/>
      <c r="S14" s="45"/>
      <c r="T14" s="69"/>
      <c r="U14" s="106">
        <f>SUM(P14:T15)</f>
        <v>265250000</v>
      </c>
      <c r="V14" s="37"/>
      <c r="W14" s="38"/>
      <c r="X14" s="38"/>
      <c r="Y14" s="38"/>
      <c r="Z14" s="68"/>
      <c r="AA14" s="106">
        <f>SUM(V14:Z15)</f>
        <v>54999000</v>
      </c>
      <c r="AB14" s="110">
        <f t="shared" si="0"/>
        <v>0.20734778510838831</v>
      </c>
      <c r="AC14" s="96"/>
      <c r="AD14" s="98" t="s">
        <v>47</v>
      </c>
      <c r="AE14" s="100" t="s">
        <v>88</v>
      </c>
    </row>
    <row r="15" spans="1:31" ht="91.8" customHeight="1" x14ac:dyDescent="0.25">
      <c r="A15" s="63">
        <v>186</v>
      </c>
      <c r="B15" s="19" t="s">
        <v>39</v>
      </c>
      <c r="C15" s="57" t="s">
        <v>40</v>
      </c>
      <c r="D15" s="21" t="s">
        <v>58</v>
      </c>
      <c r="E15" s="22" t="s">
        <v>59</v>
      </c>
      <c r="F15" s="23" t="s">
        <v>60</v>
      </c>
      <c r="G15" s="79">
        <v>20200680010084</v>
      </c>
      <c r="H15" s="71" t="s">
        <v>80</v>
      </c>
      <c r="I15" s="40"/>
      <c r="J15" s="40"/>
      <c r="K15" s="40"/>
      <c r="L15" s="84"/>
      <c r="M15" s="105"/>
      <c r="N15" s="103"/>
      <c r="O15" s="75" t="s">
        <v>38</v>
      </c>
      <c r="P15" s="52">
        <v>55250000</v>
      </c>
      <c r="Q15" s="37"/>
      <c r="R15" s="45"/>
      <c r="S15" s="45"/>
      <c r="T15" s="69"/>
      <c r="U15" s="107"/>
      <c r="V15" s="37">
        <v>54999000</v>
      </c>
      <c r="W15" s="38"/>
      <c r="X15" s="38"/>
      <c r="Y15" s="38"/>
      <c r="Z15" s="68"/>
      <c r="AA15" s="107"/>
      <c r="AB15" s="111"/>
      <c r="AC15" s="97"/>
      <c r="AD15" s="99"/>
      <c r="AE15" s="101"/>
    </row>
    <row r="16" spans="1:31" ht="165.6" x14ac:dyDescent="0.25">
      <c r="A16" s="17">
        <v>187</v>
      </c>
      <c r="B16" s="19" t="s">
        <v>39</v>
      </c>
      <c r="C16" s="20" t="s">
        <v>40</v>
      </c>
      <c r="D16" s="21" t="s">
        <v>58</v>
      </c>
      <c r="E16" s="22" t="s">
        <v>62</v>
      </c>
      <c r="F16" s="23" t="s">
        <v>63</v>
      </c>
      <c r="G16" s="79">
        <v>20200680010084</v>
      </c>
      <c r="H16" s="71" t="s">
        <v>80</v>
      </c>
      <c r="I16" s="40" t="s">
        <v>61</v>
      </c>
      <c r="J16" s="40"/>
      <c r="K16" s="40"/>
      <c r="L16" s="83">
        <v>1600</v>
      </c>
      <c r="M16" s="104">
        <v>1432</v>
      </c>
      <c r="N16" s="102">
        <f t="shared" si="1"/>
        <v>0.89500000000000002</v>
      </c>
      <c r="O16" s="75" t="s">
        <v>84</v>
      </c>
      <c r="P16" s="52">
        <v>475856575</v>
      </c>
      <c r="Q16" s="37"/>
      <c r="R16" s="45"/>
      <c r="S16" s="45"/>
      <c r="T16" s="69"/>
      <c r="U16" s="106">
        <f>SUM(P16:T17)</f>
        <v>790856575</v>
      </c>
      <c r="V16" s="52">
        <v>475856575</v>
      </c>
      <c r="W16" s="38"/>
      <c r="X16" s="38"/>
      <c r="Y16" s="38"/>
      <c r="Z16" s="68"/>
      <c r="AA16" s="108">
        <f>SUM(V16:Z17)</f>
        <v>790856575</v>
      </c>
      <c r="AB16" s="110">
        <f>IFERROR(AA16/U16,"-")</f>
        <v>1</v>
      </c>
      <c r="AC16" s="96"/>
      <c r="AD16" s="98" t="s">
        <v>47</v>
      </c>
      <c r="AE16" s="100" t="s">
        <v>88</v>
      </c>
    </row>
    <row r="17" spans="1:31" ht="130.80000000000001" customHeight="1" x14ac:dyDescent="0.25">
      <c r="A17" s="63">
        <v>187</v>
      </c>
      <c r="B17" s="19" t="s">
        <v>39</v>
      </c>
      <c r="C17" s="57" t="s">
        <v>40</v>
      </c>
      <c r="D17" s="21" t="s">
        <v>58</v>
      </c>
      <c r="E17" s="22" t="s">
        <v>62</v>
      </c>
      <c r="F17" s="23" t="s">
        <v>63</v>
      </c>
      <c r="G17" s="79">
        <v>20210680010193</v>
      </c>
      <c r="H17" s="71" t="s">
        <v>89</v>
      </c>
      <c r="I17" s="40" t="s">
        <v>90</v>
      </c>
      <c r="J17" s="40"/>
      <c r="K17" s="40"/>
      <c r="L17" s="84"/>
      <c r="M17" s="105"/>
      <c r="N17" s="103"/>
      <c r="O17" s="75" t="s">
        <v>84</v>
      </c>
      <c r="P17" s="52">
        <v>315000000</v>
      </c>
      <c r="Q17" s="37"/>
      <c r="R17" s="45"/>
      <c r="S17" s="45"/>
      <c r="T17" s="69"/>
      <c r="U17" s="107"/>
      <c r="V17" s="52">
        <v>315000000</v>
      </c>
      <c r="W17" s="38"/>
      <c r="X17" s="38"/>
      <c r="Y17" s="38"/>
      <c r="Z17" s="68"/>
      <c r="AA17" s="109"/>
      <c r="AB17" s="111"/>
      <c r="AC17" s="97"/>
      <c r="AD17" s="99"/>
      <c r="AE17" s="101"/>
    </row>
    <row r="18" spans="1:31" ht="73.8" customHeight="1" x14ac:dyDescent="0.25">
      <c r="A18" s="17">
        <v>188</v>
      </c>
      <c r="B18" s="19" t="s">
        <v>39</v>
      </c>
      <c r="C18" s="20" t="s">
        <v>64</v>
      </c>
      <c r="D18" s="21" t="s">
        <v>65</v>
      </c>
      <c r="E18" s="22" t="s">
        <v>66</v>
      </c>
      <c r="F18" s="23" t="s">
        <v>67</v>
      </c>
      <c r="G18" s="78">
        <v>20200680010061</v>
      </c>
      <c r="H18" s="71" t="s">
        <v>68</v>
      </c>
      <c r="I18" s="82" t="s">
        <v>69</v>
      </c>
      <c r="J18" s="40"/>
      <c r="K18" s="40"/>
      <c r="L18" s="26">
        <v>1200</v>
      </c>
      <c r="M18" s="27">
        <v>3932</v>
      </c>
      <c r="N18" s="28">
        <f t="shared" si="1"/>
        <v>1</v>
      </c>
      <c r="O18" s="40" t="s">
        <v>38</v>
      </c>
      <c r="P18" s="37">
        <v>69549999.99999997</v>
      </c>
      <c r="Q18" s="37"/>
      <c r="R18" s="45"/>
      <c r="S18" s="37">
        <v>83333.333333333328</v>
      </c>
      <c r="T18" s="69"/>
      <c r="U18" s="66">
        <f>SUM(P18:T18)</f>
        <v>69633333.333333299</v>
      </c>
      <c r="V18" s="37">
        <v>58755555.333333336</v>
      </c>
      <c r="W18" s="38"/>
      <c r="X18" s="38"/>
      <c r="Y18" s="38"/>
      <c r="Z18" s="68"/>
      <c r="AA18" s="66">
        <f t="shared" si="2"/>
        <v>58755555.333333336</v>
      </c>
      <c r="AB18" s="30">
        <f>IFERROR(AA18/U18,"-")</f>
        <v>0.84378490186692245</v>
      </c>
      <c r="AC18" s="29"/>
      <c r="AD18" s="32" t="s">
        <v>47</v>
      </c>
      <c r="AE18" s="33" t="s">
        <v>88</v>
      </c>
    </row>
    <row r="19" spans="1:31" ht="78.599999999999994" customHeight="1" x14ac:dyDescent="0.25">
      <c r="A19" s="17">
        <v>189</v>
      </c>
      <c r="B19" s="19" t="s">
        <v>39</v>
      </c>
      <c r="C19" s="20" t="s">
        <v>64</v>
      </c>
      <c r="D19" s="21" t="s">
        <v>65</v>
      </c>
      <c r="E19" s="22" t="s">
        <v>70</v>
      </c>
      <c r="F19" s="23" t="s">
        <v>71</v>
      </c>
      <c r="G19" s="78">
        <v>20200680010061</v>
      </c>
      <c r="H19" s="71" t="s">
        <v>68</v>
      </c>
      <c r="I19" s="82"/>
      <c r="J19" s="40"/>
      <c r="K19" s="40"/>
      <c r="L19" s="26">
        <v>700</v>
      </c>
      <c r="M19" s="27">
        <v>2827</v>
      </c>
      <c r="N19" s="28">
        <f t="shared" si="1"/>
        <v>1</v>
      </c>
      <c r="O19" s="40" t="s">
        <v>38</v>
      </c>
      <c r="P19" s="37">
        <v>69549999.99999997</v>
      </c>
      <c r="Q19" s="37"/>
      <c r="R19" s="45"/>
      <c r="S19" s="37">
        <v>83333.333333333328</v>
      </c>
      <c r="T19" s="69"/>
      <c r="U19" s="66">
        <f>SUM(P19:T19)</f>
        <v>69633333.333333299</v>
      </c>
      <c r="V19" s="37">
        <v>58755555.333333336</v>
      </c>
      <c r="W19" s="38"/>
      <c r="X19" s="38"/>
      <c r="Y19" s="38"/>
      <c r="Z19" s="68"/>
      <c r="AA19" s="66">
        <f t="shared" si="2"/>
        <v>58755555.333333336</v>
      </c>
      <c r="AB19" s="30">
        <f>IFERROR(AA19/U19,"-")</f>
        <v>0.84378490186692245</v>
      </c>
      <c r="AC19" s="29"/>
      <c r="AD19" s="32" t="s">
        <v>47</v>
      </c>
      <c r="AE19" s="33" t="s">
        <v>88</v>
      </c>
    </row>
    <row r="20" spans="1:31" ht="73.8" customHeight="1" x14ac:dyDescent="0.25">
      <c r="A20" s="17">
        <v>190</v>
      </c>
      <c r="B20" s="19" t="s">
        <v>39</v>
      </c>
      <c r="C20" s="20" t="s">
        <v>64</v>
      </c>
      <c r="D20" s="21" t="s">
        <v>65</v>
      </c>
      <c r="E20" s="22" t="s">
        <v>72</v>
      </c>
      <c r="F20" s="23" t="s">
        <v>73</v>
      </c>
      <c r="G20" s="78">
        <v>20200680010061</v>
      </c>
      <c r="H20" s="71" t="s">
        <v>68</v>
      </c>
      <c r="I20" s="82"/>
      <c r="J20" s="40"/>
      <c r="K20" s="40"/>
      <c r="L20" s="26">
        <v>370</v>
      </c>
      <c r="M20" s="27">
        <v>744</v>
      </c>
      <c r="N20" s="28">
        <f t="shared" si="1"/>
        <v>1</v>
      </c>
      <c r="O20" s="40" t="s">
        <v>38</v>
      </c>
      <c r="P20" s="37">
        <v>69549999.99999997</v>
      </c>
      <c r="Q20" s="37"/>
      <c r="R20" s="45"/>
      <c r="S20" s="37">
        <v>83333.333333333328</v>
      </c>
      <c r="T20" s="69"/>
      <c r="U20" s="66">
        <f>SUM(P20:T20)</f>
        <v>69633333.333333299</v>
      </c>
      <c r="V20" s="37">
        <v>58755555.333333336</v>
      </c>
      <c r="W20" s="38"/>
      <c r="X20" s="38"/>
      <c r="Y20" s="38"/>
      <c r="Z20" s="68"/>
      <c r="AA20" s="66">
        <f t="shared" si="2"/>
        <v>58755555.333333336</v>
      </c>
      <c r="AB20" s="30">
        <f>IFERROR(AA20/U20,"-")</f>
        <v>0.84378490186692245</v>
      </c>
      <c r="AC20" s="29"/>
      <c r="AD20" s="32" t="s">
        <v>47</v>
      </c>
      <c r="AE20" s="33" t="s">
        <v>88</v>
      </c>
    </row>
    <row r="21" spans="1:31" ht="63.6" customHeight="1" x14ac:dyDescent="0.25">
      <c r="A21" s="17">
        <v>302</v>
      </c>
      <c r="B21" s="19" t="s">
        <v>74</v>
      </c>
      <c r="C21" s="20" t="s">
        <v>75</v>
      </c>
      <c r="D21" s="21" t="s">
        <v>76</v>
      </c>
      <c r="E21" s="22" t="s">
        <v>77</v>
      </c>
      <c r="F21" s="23" t="s">
        <v>78</v>
      </c>
      <c r="G21" s="80"/>
      <c r="H21" s="21" t="s">
        <v>92</v>
      </c>
      <c r="I21" s="25"/>
      <c r="J21" s="25"/>
      <c r="K21" s="25"/>
      <c r="L21" s="35">
        <v>1</v>
      </c>
      <c r="M21" s="36">
        <v>1</v>
      </c>
      <c r="N21" s="28">
        <f t="shared" si="1"/>
        <v>1</v>
      </c>
      <c r="O21" s="75" t="s">
        <v>79</v>
      </c>
      <c r="P21" s="37">
        <v>2535000000</v>
      </c>
      <c r="Q21" s="37"/>
      <c r="R21" s="45"/>
      <c r="S21" s="37">
        <v>9050000</v>
      </c>
      <c r="T21" s="69"/>
      <c r="U21" s="66">
        <f>SUM(P21:T21)</f>
        <v>2544050000</v>
      </c>
      <c r="V21" s="37">
        <v>2179289372</v>
      </c>
      <c r="W21" s="38"/>
      <c r="X21" s="38"/>
      <c r="Y21" s="38"/>
      <c r="Z21" s="68"/>
      <c r="AA21" s="66">
        <f t="shared" si="2"/>
        <v>2179289372</v>
      </c>
      <c r="AB21" s="30">
        <f>IFERROR(AA21/U21,"-")</f>
        <v>0.85662206796250073</v>
      </c>
      <c r="AC21" s="29"/>
      <c r="AD21" s="32" t="s">
        <v>47</v>
      </c>
      <c r="AE21" s="33" t="s">
        <v>88</v>
      </c>
    </row>
    <row r="22" spans="1:31" x14ac:dyDescent="0.25">
      <c r="A22" s="11">
        <f>SUM(--(FREQUENCY(A9:A21,A9:A21)&gt;0))</f>
        <v>11</v>
      </c>
      <c r="B22" s="13"/>
      <c r="C22" s="14"/>
      <c r="D22" s="14"/>
      <c r="E22" s="14"/>
      <c r="F22" s="14"/>
      <c r="G22" s="14"/>
      <c r="H22" s="14"/>
      <c r="I22" s="14"/>
      <c r="J22" s="14"/>
      <c r="K22" s="15"/>
      <c r="L22" s="16"/>
      <c r="M22" s="12" t="s">
        <v>17</v>
      </c>
      <c r="N22" s="7">
        <f>IFERROR(AVERAGE(N9:N21),"-")</f>
        <v>0.88430303030303026</v>
      </c>
      <c r="O22" s="76"/>
      <c r="P22" s="43">
        <f>SUM(P9:P21)</f>
        <v>5946847948</v>
      </c>
      <c r="Q22" s="43">
        <f t="shared" ref="Q22:T22" si="3">SUM(Q9:Q21)</f>
        <v>0</v>
      </c>
      <c r="R22" s="43">
        <f t="shared" si="3"/>
        <v>0</v>
      </c>
      <c r="S22" s="43">
        <f t="shared" si="3"/>
        <v>9300000</v>
      </c>
      <c r="T22" s="43">
        <f t="shared" si="3"/>
        <v>0</v>
      </c>
      <c r="U22" s="9">
        <f t="shared" ref="U22:AA22" si="4">SUM(U9:U21)</f>
        <v>5956147948</v>
      </c>
      <c r="V22" s="43">
        <f t="shared" si="4"/>
        <v>5220500986</v>
      </c>
      <c r="W22" s="43">
        <f t="shared" si="4"/>
        <v>0</v>
      </c>
      <c r="X22" s="43">
        <f t="shared" si="4"/>
        <v>0</v>
      </c>
      <c r="Y22" s="43">
        <f t="shared" si="4"/>
        <v>0</v>
      </c>
      <c r="Z22" s="43">
        <f t="shared" si="4"/>
        <v>0</v>
      </c>
      <c r="AA22" s="9">
        <f t="shared" si="4"/>
        <v>5220500986</v>
      </c>
      <c r="AB22" s="10">
        <f>IFERROR(AA22/U22,"-")</f>
        <v>0.8764894746701144</v>
      </c>
      <c r="AC22" s="81">
        <f>SUM(AC9:AC21)</f>
        <v>695786606.00000012</v>
      </c>
      <c r="AD22" s="8"/>
      <c r="AE22" s="8"/>
    </row>
    <row r="24" spans="1:31" x14ac:dyDescent="0.25">
      <c r="M24" s="48"/>
    </row>
    <row r="25" spans="1:31" x14ac:dyDescent="0.25">
      <c r="O25"/>
      <c r="P25"/>
    </row>
    <row r="26" spans="1:31" x14ac:dyDescent="0.25">
      <c r="O26"/>
      <c r="P26"/>
    </row>
    <row r="27" spans="1:31" x14ac:dyDescent="0.25">
      <c r="O27"/>
      <c r="P27"/>
    </row>
    <row r="28" spans="1:31" x14ac:dyDescent="0.25">
      <c r="O28"/>
      <c r="P28"/>
    </row>
    <row r="29" spans="1:31" x14ac:dyDescent="0.25">
      <c r="U29" s="46"/>
      <c r="V29" s="47"/>
    </row>
    <row r="31" spans="1:31" x14ac:dyDescent="0.25">
      <c r="R31" s="39"/>
    </row>
  </sheetData>
  <mergeCells count="37">
    <mergeCell ref="AC14:AC15"/>
    <mergeCell ref="AD14:AD15"/>
    <mergeCell ref="AE14:AE15"/>
    <mergeCell ref="N16:N17"/>
    <mergeCell ref="M16:M17"/>
    <mergeCell ref="U16:U17"/>
    <mergeCell ref="AA16:AA17"/>
    <mergeCell ref="AB16:AB17"/>
    <mergeCell ref="AD16:AD17"/>
    <mergeCell ref="AE16:AE17"/>
    <mergeCell ref="AC16:AC17"/>
    <mergeCell ref="N14:N15"/>
    <mergeCell ref="M14:M15"/>
    <mergeCell ref="U14:U15"/>
    <mergeCell ref="AA14:AA15"/>
    <mergeCell ref="AB14:AB15"/>
    <mergeCell ref="A1:A4"/>
    <mergeCell ref="A5:C5"/>
    <mergeCell ref="A6:C6"/>
    <mergeCell ref="D5:L5"/>
    <mergeCell ref="D6:L6"/>
    <mergeCell ref="I18:I20"/>
    <mergeCell ref="L16:L17"/>
    <mergeCell ref="L14:L15"/>
    <mergeCell ref="AD7:AE7"/>
    <mergeCell ref="B1:AB4"/>
    <mergeCell ref="B7:F7"/>
    <mergeCell ref="G7:K7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</mergeCells>
  <conditionalFormatting sqref="N9:N14 N18:N21 N16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2021-08-18T21:03:07Z</cp:lastPrinted>
  <dcterms:created xsi:type="dcterms:W3CDTF">2008-07-08T21:30:46Z</dcterms:created>
  <dcterms:modified xsi:type="dcterms:W3CDTF">2022-02-03T16:31:41Z</dcterms:modified>
</cp:coreProperties>
</file>