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2 - Diciembre\Publicados\"/>
    </mc:Choice>
  </mc:AlternateContent>
  <xr:revisionPtr revIDLastSave="0" documentId="13_ncr:1_{BC9E054E-EFB5-4B3A-9009-9B697C60D578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ón" sheetId="14" r:id="rId1"/>
  </sheets>
  <definedNames>
    <definedName name="_xlnm._FilterDatabase" localSheetId="0" hidden="1">'Plan de Acción'!$A$8:$AA$50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0" i="14" l="1"/>
  <c r="AA9" i="14"/>
  <c r="U9" i="14"/>
  <c r="P13" i="14"/>
  <c r="T50" i="14"/>
  <c r="S50" i="14"/>
  <c r="X50" i="14"/>
  <c r="Y50" i="14"/>
  <c r="Q50" i="14"/>
  <c r="R50" i="14"/>
  <c r="U21" i="14" l="1"/>
  <c r="U18" i="14"/>
  <c r="U16" i="14"/>
  <c r="U12" i="14"/>
  <c r="U11" i="14"/>
  <c r="U10" i="14"/>
  <c r="AA49" i="14"/>
  <c r="AA47" i="14"/>
  <c r="AA45" i="14"/>
  <c r="AA43" i="14"/>
  <c r="AA39" i="14"/>
  <c r="AA34" i="14"/>
  <c r="AA32" i="14"/>
  <c r="AA31" i="14"/>
  <c r="AA30" i="14"/>
  <c r="AA29" i="14"/>
  <c r="AA28" i="14"/>
  <c r="AA26" i="14"/>
  <c r="AA24" i="14"/>
  <c r="AA23" i="14"/>
  <c r="AA21" i="14"/>
  <c r="AA16" i="14"/>
  <c r="AA12" i="14"/>
  <c r="AA11" i="14"/>
  <c r="AA10" i="14"/>
  <c r="U49" i="14"/>
  <c r="U47" i="14"/>
  <c r="U45" i="14"/>
  <c r="U43" i="14"/>
  <c r="U39" i="14"/>
  <c r="U35" i="14"/>
  <c r="U34" i="14"/>
  <c r="U32" i="14"/>
  <c r="U29" i="14"/>
  <c r="U30" i="14"/>
  <c r="U31" i="14"/>
  <c r="U28" i="14"/>
  <c r="U26" i="14"/>
  <c r="U24" i="14"/>
  <c r="U23" i="14"/>
  <c r="A50" i="14"/>
  <c r="N29" i="14"/>
  <c r="N28" i="14"/>
  <c r="N26" i="14"/>
  <c r="N24" i="14"/>
  <c r="N23" i="14"/>
  <c r="N21" i="14"/>
  <c r="N18" i="14"/>
  <c r="N16" i="14"/>
  <c r="N13" i="14"/>
  <c r="N12" i="14"/>
  <c r="N11" i="14"/>
  <c r="N10" i="14"/>
  <c r="N9" i="14"/>
  <c r="N49" i="14"/>
  <c r="N47" i="14"/>
  <c r="N43" i="14"/>
  <c r="P14" i="14"/>
  <c r="U13" i="14" l="1"/>
  <c r="U50" i="14" s="1"/>
  <c r="Z19" i="14"/>
  <c r="AA18" i="14" l="1"/>
  <c r="Z50" i="14"/>
  <c r="AA13" i="14"/>
  <c r="V50" i="14"/>
  <c r="W37" i="14" l="1"/>
  <c r="W50" i="14" s="1"/>
  <c r="AA35" i="14" l="1"/>
  <c r="AA50" i="14" s="1"/>
  <c r="AB11" i="14"/>
  <c r="AC50" i="14"/>
  <c r="N45" i="14"/>
  <c r="N34" i="14"/>
  <c r="N39" i="14"/>
  <c r="N35" i="14"/>
  <c r="N32" i="14"/>
  <c r="N31" i="14"/>
  <c r="N30" i="14"/>
  <c r="N50" i="14" l="1"/>
  <c r="AB10" i="14"/>
  <c r="AB18" i="14"/>
  <c r="AB29" i="14"/>
  <c r="AB45" i="14"/>
  <c r="AB47" i="14"/>
  <c r="AB34" i="14"/>
  <c r="AB23" i="14"/>
  <c r="AB32" i="14"/>
  <c r="AB49" i="14"/>
  <c r="AB31" i="14"/>
  <c r="AB21" i="14"/>
  <c r="AB35" i="14"/>
  <c r="AB39" i="14"/>
  <c r="AB26" i="14"/>
  <c r="AB30" i="14"/>
  <c r="AB43" i="14"/>
  <c r="AB13" i="14"/>
  <c r="AB28" i="14"/>
  <c r="AB9" i="14"/>
  <c r="AB12" i="14"/>
  <c r="AB24" i="14"/>
  <c r="AB16" i="14" l="1"/>
  <c r="AB50" i="14" l="1"/>
</calcChain>
</file>

<file path=xl/sharedStrings.xml><?xml version="1.0" encoding="utf-8"?>
<sst xmlns="http://schemas.openxmlformats.org/spreadsheetml/2006/main" count="398" uniqueCount="154">
  <si>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</si>
  <si>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</si>
  <si>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</si>
  <si>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</si>
  <si>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</si>
  <si>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</si>
  <si>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</si>
  <si>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</si>
  <si>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</si>
  <si>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</si>
  <si>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</si>
  <si>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</si>
  <si>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</si>
  <si>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</si>
  <si>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</si>
  <si>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</si>
  <si>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</si>
  <si>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</si>
  <si>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</si>
  <si>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</si>
  <si>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</si>
  <si>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</si>
  <si>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</si>
  <si>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</si>
  <si>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</si>
  <si>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</si>
  <si>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</si>
  <si>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</si>
  <si>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</si>
  <si>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</si>
  <si>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</si>
  <si>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</si>
  <si>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</si>
  <si>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</si>
  <si>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</si>
  <si>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</si>
  <si>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</si>
  <si>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</si>
  <si>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</si>
  <si>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</si>
  <si>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</si>
  <si>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</si>
  <si>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</si>
  <si>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</si>
  <si>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</si>
  <si>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</si>
  <si>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</si>
  <si>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</si>
  <si>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</si>
  <si>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</si>
  <si>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2.3.2.02.02.008 </t>
  </si>
  <si>
    <t>Realizar 2 iniciativas artísticas y culturales enmarcadas en el Plan Integral Zonal.</t>
  </si>
  <si>
    <t>.Número de iniciativas artísticas y culturales enmarcadas en el Plan Integral Zonal realizadas.</t>
  </si>
  <si>
    <t>2.3.2.02.02.009 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</si>
  <si>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</si>
  <si>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</si>
  <si>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</si>
  <si>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</si>
  <si>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2.3.2.02.02.008 2.3.2.02.02.009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</si>
  <si>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</si>
  <si>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</si>
  <si>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</si>
  <si>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</si>
  <si>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>2.3.2.02.02.008</t>
  </si>
  <si>
    <t>2.3.4.02.02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</si>
  <si>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</si>
  <si>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</si>
  <si>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2.3.2.02.02.009
 2.3.2.02.01.003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</si>
  <si>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</si>
  <si>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</si>
  <si>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</si>
  <si>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2.3.2.02.02.008  2.3.2.02.02.009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</si>
  <si>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</si>
  <si>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</si>
  <si>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</si>
  <si>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</si>
  <si>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</si>
  <si>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2.3.2.02.02.009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</si>
  <si>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</si>
  <si>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</si>
  <si>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</si>
  <si>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</si>
  <si>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</si>
  <si>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</si>
  <si>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</si>
  <si>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</si>
  <si>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MEJORAMIENTO EN LA OPERACIÓN DE LA EMISORA LUIS CARLOS GALÁN SARMIENTO DE LA CIUDAD DE BUCARAMANGA</t>
  </si>
  <si>
    <t xml:space="preserve"> Brindar participación en los procesos de la emisora a 16000 ciudadanos </t>
  </si>
  <si>
    <t>2.3.2.02.02.008  2.3.2.01.01.003.05.02  2.3.2.02.01.003  2.3.2.02.01.004 2.3.2.02.02.007 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</si>
  <si>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</si>
  <si>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</si>
  <si>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</si>
  <si>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</si>
  <si>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</si>
  <si>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</si>
  <si>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</si>
  <si>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</si>
  <si>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2.3.2.02.01.003  2.3.2.02.02.008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</si>
  <si>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</si>
  <si>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</si>
  <si>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</si>
  <si>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</si>
  <si>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</si>
  <si>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</si>
  <si>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</si>
  <si>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2.3.2.02.02.009  2.3.2.01.01.004.01.01.04  2.3.2.02.01.003  2.3.2.02.01.004  2.3.2.02.02.008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</si>
  <si>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</si>
  <si>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</si>
  <si>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</si>
  <si>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</si>
  <si>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</si>
  <si>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</si>
  <si>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</si>
  <si>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</si>
  <si>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</si>
  <si>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</si>
  <si>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</si>
  <si>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</si>
  <si>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</si>
  <si>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2.3.2.02.02.008   2.3.2.02.02.009</t>
  </si>
  <si>
    <t>FORTALECIMIENTO Y POSICIONAMIENTO COMO DESTINO TURÍSTICO SOSTENIBLE Y COMPETITIVO DE LA CIUDAD DE BUCARAMANGA</t>
  </si>
  <si>
    <t xml:space="preserve">Desarrollar 16 Acciones 
para dar respuesta a las 
necesidades del sector 
turismo en Bucaramanga
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</si>
  <si>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</si>
  <si>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</si>
  <si>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</si>
  <si>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</si>
  <si>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</si>
  <si>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>Desarrollar 16 Acciones 
para dar respuesta a las 
necesidades del sector 
turismo en Bucaramanga</t>
  </si>
  <si>
    <t>IMPLEMENTACIÓN Y PUESTA EN MARCHA DE LAS ZONAS DE DESARROLLO TURÍSTICO PRIORITARIO (ZDTP) DE BUCARAMANGA</t>
  </si>
  <si>
    <t>Realizar 4 acciones para impulsar las Zonas de desarrollo turístico prioritario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</si>
  <si>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</si>
  <si>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</si>
  <si>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</si>
  <si>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 xml:space="preserve">2.3.2.02.02.008     2.3.2.02.02.009 </t>
  </si>
  <si>
    <t>Programa lectura, escritura y oralidad - LEO</t>
  </si>
  <si>
    <t>Participantes en la captación de eventos de turismo -MICE</t>
  </si>
  <si>
    <t>-</t>
  </si>
  <si>
    <t>ESTUDIO DE PRE INVERSIÓN PARA DETERMINAR LOS PARÁMETROS DE LOS DISEÑOS PARA LA MODERNIZACIÓN DEL AUDITORIO PEDRO GÓMEZ VALDERRAMA Y DEL EDIFICIO ANTIGUO DE LA EMISORA DE LA BIBLIOTECA GABRIEL TURBAY DE BUCARAMANGA</t>
  </si>
  <si>
    <t>Realizar  1 estudio de pre inversión</t>
  </si>
  <si>
    <t>2.3.2.02.02.009  2.3.2.02.02.008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</si>
  <si>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</si>
  <si>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</si>
  <si>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APOYO PARA LA PRE CELEBRACION DEL CUADRIGENTÉSIMO ANIVERSARIO DE BUCARAMANGA</t>
  </si>
  <si>
    <t>Realizar (4)encuentros culturales</t>
  </si>
  <si>
    <t>2.3.2.02.02.008
2.3.2.02.02.009 
2.3.2.01.01.003.02.08 
2.3.2.01.01.004.01.02 
2.3.2.02.01.004  2.3.2.02.01.003 </t>
  </si>
  <si>
    <t xml:space="preserve">2.3.2.02.02.009  </t>
  </si>
  <si>
    <t xml:space="preserve">2.3.2.02.02.009  
</t>
  </si>
  <si>
    <t>2.3.2.02.02.008  2.3.2.02.02.009</t>
  </si>
  <si>
    <t>2.3.2.02.02.008  2.3.2.01.01.003.05.02  2.3.2.02.01.003  2.3.2.02.01.004 2.3.2.02.02.007</t>
  </si>
  <si>
    <t>Fonpet</t>
  </si>
  <si>
    <r>
      <t xml:space="preserve">Código:  </t>
    </r>
    <r>
      <rPr>
        <sz val="11"/>
        <rFont val="Arial"/>
        <family val="2"/>
      </rPr>
      <t>F-DPM-1210-238,37-030</t>
    </r>
  </si>
  <si>
    <t>2.3.1.01.01.001
2.3.1.01.01.001.08
2.3.1.01.02
2.3.1.01.03.001 </t>
  </si>
  <si>
    <t>2.3.2.02.01.002
2.3.2.02.01.003   2.3.2.02.01.004
2.3.2.02.02.008    2.3.2.02.02.009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</si>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</sst>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  <numFmt numFmtId="168" formatCode="_-* #,##0_-;\-* #,##0_-;_-* &quot;-&quot;??_-;_-@_-"/>
  </numFmts>
  <fonts count="8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114">
    <xf numFmtId="0" fontId="0" fillId="0" borderId="0" xfId="0"/>
    <xf numFmtId="9" fontId="6" fillId="2" borderId="2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0" fontId="6" fillId="2" borderId="2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/>
    </xf>
    <xf numFmtId="0" fontId="6" fillId="0" borderId="0" xfId="0" applyFont="1"/>
    <xf numFmtId="166" fontId="6" fillId="2" borderId="2" xfId="108" applyNumberFormat="1" applyFont="1" applyFill="1" applyBorder="1" applyAlignment="1">
      <alignment vertical="center"/>
    </xf>
    <xf numFmtId="0" fontId="5" fillId="0" borderId="0" xfId="0" applyFont="1"/>
    <xf numFmtId="0" fontId="5" fillId="3" borderId="0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  <xf numFmtId="0" fontId="5" fillId="3" borderId="0" xfId="0" applyFont="1" applyFill="1" applyBorder="1"/>
    <xf numFmtId="0" fontId="5" fillId="3" borderId="6" xfId="0" applyFont="1" applyFill="1" applyBorder="1"/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4" fontId="5" fillId="0" borderId="0" xfId="0" applyNumberFormat="1" applyFont="1"/>
    <xf numFmtId="43" fontId="5" fillId="0" borderId="0" xfId="110" applyFont="1"/>
    <xf numFmtId="43" fontId="5" fillId="0" borderId="0" xfId="0" applyNumberFormat="1" applyFont="1"/>
    <xf numFmtId="166" fontId="5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justify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1" fontId="5" fillId="0" borderId="2" xfId="0" applyNumberFormat="1" applyFont="1" applyFill="1" applyBorder="1" applyAlignment="1">
      <alignment horizontal="right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67" fontId="5" fillId="0" borderId="2" xfId="108" applyNumberFormat="1" applyFont="1" applyFill="1" applyBorder="1" applyAlignment="1">
      <alignment horizontal="right" vertical="center" wrapText="1"/>
    </xf>
    <xf numFmtId="167" fontId="5" fillId="0" borderId="2" xfId="0" applyNumberFormat="1" applyFont="1" applyFill="1" applyBorder="1" applyAlignment="1">
      <alignment horizontal="right" vertical="center" wrapText="1"/>
    </xf>
    <xf numFmtId="167" fontId="6" fillId="0" borderId="2" xfId="0" applyNumberFormat="1" applyFont="1" applyFill="1" applyBorder="1" applyAlignment="1">
      <alignment horizontal="right" vertical="center" wrapText="1"/>
    </xf>
    <xf numFmtId="167" fontId="5" fillId="0" borderId="2" xfId="110" applyNumberFormat="1" applyFont="1" applyFill="1" applyBorder="1" applyAlignment="1">
      <alignment horizontal="right" vertical="center" wrapText="1"/>
    </xf>
    <xf numFmtId="167" fontId="5" fillId="0" borderId="2" xfId="110" applyNumberFormat="1" applyFont="1" applyFill="1" applyBorder="1" applyAlignment="1">
      <alignment horizontal="right" vertical="center"/>
    </xf>
    <xf numFmtId="167" fontId="5" fillId="0" borderId="2" xfId="108" applyNumberFormat="1" applyFont="1" applyFill="1" applyBorder="1" applyAlignment="1">
      <alignment horizontal="right" vertical="center"/>
    </xf>
    <xf numFmtId="167" fontId="6" fillId="2" borderId="2" xfId="108" applyNumberFormat="1" applyFont="1" applyFill="1" applyBorder="1" applyAlignment="1">
      <alignment vertical="center"/>
    </xf>
    <xf numFmtId="167" fontId="6" fillId="2" borderId="2" xfId="108" applyNumberFormat="1" applyFont="1" applyFill="1" applyBorder="1" applyAlignment="1">
      <alignment horizontal="right" vertical="center" wrapText="1"/>
    </xf>
    <xf numFmtId="167" fontId="6" fillId="2" borderId="2" xfId="0" applyNumberFormat="1" applyFont="1" applyFill="1" applyBorder="1" applyAlignment="1">
      <alignment vertical="center"/>
    </xf>
    <xf numFmtId="167" fontId="5" fillId="2" borderId="2" xfId="108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justify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66" fontId="6" fillId="2" borderId="2" xfId="108" applyNumberFormat="1" applyFont="1" applyFill="1" applyBorder="1" applyAlignment="1">
      <alignment horizontal="right" vertical="center" wrapText="1"/>
    </xf>
    <xf numFmtId="168" fontId="5" fillId="0" borderId="0" xfId="110" applyNumberFormat="1" applyFont="1"/>
    <xf numFmtId="43" fontId="5" fillId="0" borderId="0" xfId="110" applyNumberFormat="1" applyFont="1"/>
    <xf numFmtId="168" fontId="5" fillId="0" borderId="0" xfId="0" applyNumberFormat="1" applyFont="1"/>
    <xf numFmtId="167" fontId="5" fillId="0" borderId="0" xfId="0" applyNumberFormat="1" applyFont="1"/>
    <xf numFmtId="0" fontId="5" fillId="0" borderId="2" xfId="0" applyFont="1" applyBorder="1"/>
    <xf numFmtId="43" fontId="5" fillId="0" borderId="2" xfId="108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9" fontId="5" fillId="0" borderId="8" xfId="107" applyFont="1" applyFill="1" applyBorder="1" applyAlignment="1">
      <alignment horizontal="center" vertical="center" wrapText="1"/>
    </xf>
    <xf numFmtId="9" fontId="5" fillId="0" borderId="7" xfId="107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6" fillId="0" borderId="8" xfId="0" applyNumberFormat="1" applyFont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167" fontId="5" fillId="0" borderId="8" xfId="0" applyNumberFormat="1" applyFont="1" applyBorder="1" applyAlignment="1">
      <alignment horizontal="center" vertical="center" wrapText="1"/>
    </xf>
    <xf numFmtId="167" fontId="5" fillId="0" borderId="7" xfId="0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166" fontId="6" fillId="2" borderId="1" xfId="108" applyNumberFormat="1" applyFont="1" applyFill="1" applyBorder="1" applyAlignment="1">
      <alignment horizontal="right" vertical="center" wrapText="1"/>
    </xf>
    <xf numFmtId="166" fontId="6" fillId="2" borderId="8" xfId="108" applyNumberFormat="1" applyFont="1" applyFill="1" applyBorder="1" applyAlignment="1">
      <alignment horizontal="right" vertical="center" wrapText="1"/>
    </xf>
    <xf numFmtId="166" fontId="6" fillId="2" borderId="7" xfId="108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" fontId="5" fillId="0" borderId="2" xfId="109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167" fontId="6" fillId="2" borderId="1" xfId="108" applyNumberFormat="1" applyFont="1" applyFill="1" applyBorder="1" applyAlignment="1">
      <alignment horizontal="right" vertical="center" wrapText="1"/>
    </xf>
    <xf numFmtId="167" fontId="6" fillId="2" borderId="7" xfId="108" applyNumberFormat="1" applyFont="1" applyFill="1" applyBorder="1" applyAlignment="1">
      <alignment horizontal="right" vertical="center" wrapText="1"/>
    </xf>
    <xf numFmtId="167" fontId="6" fillId="2" borderId="8" xfId="108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7" xfId="0" applyNumberFormat="1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ADF7"/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93475</xdr:colOff>
      <xdr:row>0</xdr:row>
      <xdr:rowOff>28575</xdr:rowOff>
    </xdr:from>
    <xdr:to>
      <xdr:col>1</xdr:col>
      <xdr:colOff>114747</xdr:colOff>
      <xdr:row>3</xdr:row>
      <xdr:rowOff>106398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75" y="28575"/>
          <a:ext cx="632777" cy="592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7"/>
  <sheetViews>
    <sheetView tabSelected="1" zoomScale="90" zoomScaleNormal="90" workbookViewId="0">
      <selection activeCell="H11" sqref="H11"/>
    </sheetView>
  </sheetViews>
  <sheetFormatPr baseColWidth="10" defaultColWidth="11.19921875" defaultRowHeight="13.8" x14ac:dyDescent="0.25"/>
  <cols>
    <col min="1" max="1" width="8" style="14" customWidth="1"/>
    <col min="2" max="4" width="21" style="14" customWidth="1"/>
    <col min="5" max="6" width="54.19921875" style="14" customWidth="1"/>
    <col min="7" max="7" width="20.796875" style="21" customWidth="1"/>
    <col min="8" max="8" width="57.59765625" style="14" customWidth="1"/>
    <col min="9" max="9" width="40.19921875" style="14" customWidth="1"/>
    <col min="10" max="11" width="12.59765625" style="14" customWidth="1"/>
    <col min="12" max="12" width="15.296875" style="14" customWidth="1"/>
    <col min="13" max="14" width="12.5" style="14" customWidth="1"/>
    <col min="15" max="15" width="20.59765625" style="14" customWidth="1"/>
    <col min="16" max="16" width="19" style="14" customWidth="1"/>
    <col min="17" max="17" width="19.09765625" style="14" customWidth="1"/>
    <col min="18" max="18" width="14.19921875" style="14" customWidth="1"/>
    <col min="19" max="19" width="18.69921875" style="14" customWidth="1"/>
    <col min="20" max="20" width="16" style="14" customWidth="1"/>
    <col min="21" max="21" width="21.3984375" style="14" customWidth="1"/>
    <col min="22" max="22" width="23.3984375" style="14" customWidth="1"/>
    <col min="23" max="23" width="21.796875" style="14" customWidth="1"/>
    <col min="24" max="24" width="9" style="14" customWidth="1"/>
    <col min="25" max="25" width="16.8984375" style="14" customWidth="1"/>
    <col min="26" max="26" width="15.19921875" style="14" customWidth="1"/>
    <col min="27" max="27" width="25.5" style="14" customWidth="1"/>
    <col min="28" max="28" width="13.796875" style="14" customWidth="1"/>
    <col min="29" max="29" width="17" style="14" customWidth="1"/>
    <col min="30" max="31" width="15.69921875" style="14" customWidth="1"/>
    <col min="32" max="32" width="14.69921875" style="14" bestFit="1" customWidth="1"/>
    <col min="33" max="16384" width="11.19921875" style="14"/>
  </cols>
  <sheetData>
    <row r="1" spans="1:32" x14ac:dyDescent="0.25">
      <c r="A1" s="94"/>
      <c r="B1" s="90" t="s">
        <v>38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9" t="s">
        <v>150</v>
      </c>
      <c r="AD1" s="99"/>
      <c r="AE1" s="99"/>
    </row>
    <row r="2" spans="1:32" x14ac:dyDescent="0.25">
      <c r="A2" s="94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100" t="s">
        <v>37</v>
      </c>
      <c r="AD2" s="100"/>
      <c r="AE2" s="100"/>
    </row>
    <row r="3" spans="1:32" x14ac:dyDescent="0.25">
      <c r="A3" s="94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100" t="s">
        <v>34</v>
      </c>
      <c r="AD3" s="100"/>
      <c r="AE3" s="100"/>
    </row>
    <row r="4" spans="1:32" x14ac:dyDescent="0.25">
      <c r="A4" s="94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100" t="s">
        <v>33</v>
      </c>
      <c r="AD4" s="100"/>
      <c r="AE4" s="100"/>
    </row>
    <row r="5" spans="1:32" x14ac:dyDescent="0.25">
      <c r="A5" s="95" t="s">
        <v>31</v>
      </c>
      <c r="B5" s="95"/>
      <c r="C5" s="95"/>
      <c r="D5" s="97">
        <v>44580</v>
      </c>
      <c r="E5" s="97"/>
      <c r="F5" s="97"/>
      <c r="G5" s="97"/>
      <c r="H5" s="97"/>
      <c r="I5" s="97"/>
      <c r="J5" s="97"/>
      <c r="K5" s="97"/>
      <c r="L5" s="97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2" x14ac:dyDescent="0.25">
      <c r="A6" s="96" t="s">
        <v>32</v>
      </c>
      <c r="B6" s="96"/>
      <c r="C6" s="96"/>
      <c r="D6" s="98">
        <v>44560</v>
      </c>
      <c r="E6" s="98"/>
      <c r="F6" s="98"/>
      <c r="G6" s="98"/>
      <c r="H6" s="98"/>
      <c r="I6" s="98"/>
      <c r="J6" s="98"/>
      <c r="K6" s="98"/>
      <c r="L6" s="98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7"/>
      <c r="AE6" s="18"/>
    </row>
    <row r="7" spans="1:32" x14ac:dyDescent="0.25">
      <c r="A7" s="19"/>
      <c r="B7" s="92" t="s">
        <v>10</v>
      </c>
      <c r="C7" s="92"/>
      <c r="D7" s="92"/>
      <c r="E7" s="92"/>
      <c r="F7" s="92"/>
      <c r="G7" s="92" t="s">
        <v>11</v>
      </c>
      <c r="H7" s="92"/>
      <c r="I7" s="92"/>
      <c r="J7" s="92"/>
      <c r="K7" s="92"/>
      <c r="L7" s="92" t="s">
        <v>26</v>
      </c>
      <c r="M7" s="92"/>
      <c r="N7" s="92"/>
      <c r="O7" s="92" t="s">
        <v>24</v>
      </c>
      <c r="P7" s="92"/>
      <c r="Q7" s="92"/>
      <c r="R7" s="92"/>
      <c r="S7" s="92"/>
      <c r="T7" s="92"/>
      <c r="U7" s="92"/>
      <c r="V7" s="92" t="s">
        <v>18</v>
      </c>
      <c r="W7" s="92"/>
      <c r="X7" s="92"/>
      <c r="Y7" s="92"/>
      <c r="Z7" s="92"/>
      <c r="AA7" s="92"/>
      <c r="AB7" s="93" t="s">
        <v>19</v>
      </c>
      <c r="AC7" s="93" t="s">
        <v>27</v>
      </c>
      <c r="AD7" s="93" t="s">
        <v>25</v>
      </c>
      <c r="AE7" s="93"/>
    </row>
    <row r="8" spans="1:32" s="20" customFormat="1" ht="41.4" x14ac:dyDescent="0.25">
      <c r="A8" s="26" t="s">
        <v>30</v>
      </c>
      <c r="B8" s="26" t="s">
        <v>1</v>
      </c>
      <c r="C8" s="26" t="s">
        <v>6</v>
      </c>
      <c r="D8" s="26" t="s">
        <v>2</v>
      </c>
      <c r="E8" s="26" t="s">
        <v>7</v>
      </c>
      <c r="F8" s="26" t="s">
        <v>20</v>
      </c>
      <c r="G8" s="64" t="s">
        <v>15</v>
      </c>
      <c r="H8" s="26" t="s">
        <v>3</v>
      </c>
      <c r="I8" s="26" t="s">
        <v>16</v>
      </c>
      <c r="J8" s="26" t="s">
        <v>22</v>
      </c>
      <c r="K8" s="26" t="s">
        <v>23</v>
      </c>
      <c r="L8" s="26" t="s">
        <v>4</v>
      </c>
      <c r="M8" s="26" t="s">
        <v>5</v>
      </c>
      <c r="N8" s="26" t="s">
        <v>0</v>
      </c>
      <c r="O8" s="26" t="s">
        <v>9</v>
      </c>
      <c r="P8" s="26" t="s">
        <v>36</v>
      </c>
      <c r="Q8" s="26" t="s">
        <v>8</v>
      </c>
      <c r="R8" s="26" t="s">
        <v>28</v>
      </c>
      <c r="S8" s="26" t="s">
        <v>35</v>
      </c>
      <c r="T8" s="26" t="s">
        <v>12</v>
      </c>
      <c r="U8" s="26" t="s">
        <v>21</v>
      </c>
      <c r="V8" s="26" t="s">
        <v>36</v>
      </c>
      <c r="W8" s="26" t="s">
        <v>8</v>
      </c>
      <c r="X8" s="26" t="s">
        <v>28</v>
      </c>
      <c r="Y8" s="26" t="s">
        <v>35</v>
      </c>
      <c r="Z8" s="26" t="s">
        <v>12</v>
      </c>
      <c r="AA8" s="26" t="s">
        <v>29</v>
      </c>
      <c r="AB8" s="93"/>
      <c r="AC8" s="93"/>
      <c r="AD8" s="26" t="s">
        <v>13</v>
      </c>
      <c r="AE8" s="26" t="s">
        <v>14</v>
      </c>
    </row>
    <row r="9" spans="1:32" ht="97.8" customHeight="1" x14ac:dyDescent="0.25">
      <c r="A9" s="27">
        <v>132</v>
      </c>
      <c r="B9" s="28" t="s">
        <v>39</v>
      </c>
      <c r="C9" s="28" t="s">
        <v>40</v>
      </c>
      <c r="D9" s="28" t="s">
        <v>47</v>
      </c>
      <c r="E9" s="53" t="s">
        <v>41</v>
      </c>
      <c r="F9" s="38" t="s">
        <v>42</v>
      </c>
      <c r="G9" s="29">
        <v>20200680010054</v>
      </c>
      <c r="H9" s="37" t="s">
        <v>43</v>
      </c>
      <c r="I9" s="38" t="s">
        <v>44</v>
      </c>
      <c r="J9" s="30">
        <v>44197</v>
      </c>
      <c r="K9" s="30">
        <v>44561</v>
      </c>
      <c r="L9" s="31">
        <v>1</v>
      </c>
      <c r="M9" s="54">
        <v>1</v>
      </c>
      <c r="N9" s="32">
        <f>IFERROR(IF(M9/L9&gt;100%,100%,M9/L9),"-")</f>
        <v>1</v>
      </c>
      <c r="O9" s="33" t="s">
        <v>144</v>
      </c>
      <c r="P9" s="43">
        <v>1618611999.95</v>
      </c>
      <c r="Q9" s="43">
        <v>562652419.04999995</v>
      </c>
      <c r="R9" s="43"/>
      <c r="S9" s="43">
        <v>6971087</v>
      </c>
      <c r="T9" s="43">
        <v>96749455</v>
      </c>
      <c r="U9" s="57">
        <f>SUM(P9:T9)</f>
        <v>2284984961</v>
      </c>
      <c r="V9" s="43">
        <v>1599292431.95</v>
      </c>
      <c r="W9" s="44">
        <v>557607724.04999995</v>
      </c>
      <c r="X9" s="45"/>
      <c r="Y9" s="44">
        <v>6971087</v>
      </c>
      <c r="Z9" s="43">
        <v>96749455</v>
      </c>
      <c r="AA9" s="50">
        <f>SUM(V9:Z9)</f>
        <v>2260620698</v>
      </c>
      <c r="AB9" s="34">
        <f t="shared" ref="AB9:AB13" si="0">IFERROR(AA9/U9,"-")</f>
        <v>0.9893372326663642</v>
      </c>
      <c r="AC9" s="35"/>
      <c r="AD9" s="36" t="s">
        <v>45</v>
      </c>
      <c r="AE9" s="36" t="s">
        <v>46</v>
      </c>
    </row>
    <row r="10" spans="1:32" ht="69" x14ac:dyDescent="0.25">
      <c r="A10" s="27">
        <v>133</v>
      </c>
      <c r="B10" s="28" t="s">
        <v>39</v>
      </c>
      <c r="C10" s="28" t="s">
        <v>40</v>
      </c>
      <c r="D10" s="28" t="s">
        <v>47</v>
      </c>
      <c r="E10" s="53" t="s">
        <v>48</v>
      </c>
      <c r="F10" s="38" t="s">
        <v>49</v>
      </c>
      <c r="G10" s="29">
        <v>20200680010054</v>
      </c>
      <c r="H10" s="37" t="s">
        <v>43</v>
      </c>
      <c r="I10" s="38" t="s">
        <v>44</v>
      </c>
      <c r="J10" s="30">
        <v>44197</v>
      </c>
      <c r="K10" s="30">
        <v>44561</v>
      </c>
      <c r="L10" s="31">
        <v>1</v>
      </c>
      <c r="M10" s="54">
        <v>1</v>
      </c>
      <c r="N10" s="32">
        <f>IFERROR(IF(M10/L10&gt;100%,100%,M10/L10),"-")</f>
        <v>1</v>
      </c>
      <c r="O10" s="33" t="s">
        <v>50</v>
      </c>
      <c r="P10" s="43"/>
      <c r="Q10" s="43">
        <v>93435999</v>
      </c>
      <c r="R10" s="43"/>
      <c r="S10" s="43"/>
      <c r="T10" s="43"/>
      <c r="U10" s="57">
        <f>SUM(P10:T10)</f>
        <v>93435999</v>
      </c>
      <c r="V10" s="43"/>
      <c r="W10" s="43">
        <v>93435999</v>
      </c>
      <c r="X10" s="45"/>
      <c r="Y10" s="44"/>
      <c r="Z10" s="43"/>
      <c r="AA10" s="50">
        <f>SUM(V10:Z10)</f>
        <v>93435999</v>
      </c>
      <c r="AB10" s="34">
        <f t="shared" si="0"/>
        <v>1</v>
      </c>
      <c r="AC10" s="35"/>
      <c r="AD10" s="36" t="s">
        <v>45</v>
      </c>
      <c r="AE10" s="36" t="s">
        <v>46</v>
      </c>
    </row>
    <row r="11" spans="1:32" ht="69" x14ac:dyDescent="0.25">
      <c r="A11" s="27">
        <v>134</v>
      </c>
      <c r="B11" s="28" t="s">
        <v>39</v>
      </c>
      <c r="C11" s="28" t="s">
        <v>40</v>
      </c>
      <c r="D11" s="28" t="s">
        <v>47</v>
      </c>
      <c r="E11" s="53" t="s">
        <v>54</v>
      </c>
      <c r="F11" s="38" t="s">
        <v>55</v>
      </c>
      <c r="G11" s="29">
        <v>20210680010060</v>
      </c>
      <c r="H11" s="37" t="s">
        <v>56</v>
      </c>
      <c r="I11" s="33" t="s">
        <v>57</v>
      </c>
      <c r="J11" s="30">
        <v>44197</v>
      </c>
      <c r="K11" s="30">
        <v>44561</v>
      </c>
      <c r="L11" s="31">
        <v>1</v>
      </c>
      <c r="M11" s="54">
        <v>1</v>
      </c>
      <c r="N11" s="32">
        <f>IFERROR(IF(M11/L11&gt;100%,100%,M11/L11),"-")</f>
        <v>1</v>
      </c>
      <c r="O11" s="33" t="s">
        <v>58</v>
      </c>
      <c r="P11" s="43">
        <v>80000000</v>
      </c>
      <c r="Q11" s="43">
        <v>2000000</v>
      </c>
      <c r="R11" s="43"/>
      <c r="S11" s="43"/>
      <c r="T11" s="43"/>
      <c r="U11" s="57">
        <f>SUM(P11:T11)</f>
        <v>82000000</v>
      </c>
      <c r="V11" s="43">
        <v>80000000</v>
      </c>
      <c r="W11" s="44">
        <v>2000000</v>
      </c>
      <c r="X11" s="45"/>
      <c r="Y11" s="44"/>
      <c r="Z11" s="43"/>
      <c r="AA11" s="50">
        <f>SUM(V11:Z11)</f>
        <v>82000000</v>
      </c>
      <c r="AB11" s="34">
        <f>IFERROR(AA11/U11,"-")</f>
        <v>1</v>
      </c>
      <c r="AC11" s="65">
        <v>20000000</v>
      </c>
      <c r="AD11" s="36" t="s">
        <v>45</v>
      </c>
      <c r="AE11" s="36" t="s">
        <v>46</v>
      </c>
    </row>
    <row r="12" spans="1:32" ht="69" x14ac:dyDescent="0.25">
      <c r="A12" s="27">
        <v>135</v>
      </c>
      <c r="B12" s="28" t="s">
        <v>39</v>
      </c>
      <c r="C12" s="28" t="s">
        <v>40</v>
      </c>
      <c r="D12" s="28" t="s">
        <v>47</v>
      </c>
      <c r="E12" s="53" t="s">
        <v>68</v>
      </c>
      <c r="F12" s="38" t="s">
        <v>69</v>
      </c>
      <c r="G12" s="29">
        <v>20200680010046</v>
      </c>
      <c r="H12" s="37" t="s">
        <v>70</v>
      </c>
      <c r="I12" s="38" t="s">
        <v>74</v>
      </c>
      <c r="J12" s="30">
        <v>44197</v>
      </c>
      <c r="K12" s="30">
        <v>44561</v>
      </c>
      <c r="L12" s="31">
        <v>1</v>
      </c>
      <c r="M12" s="54">
        <v>1</v>
      </c>
      <c r="N12" s="32">
        <f>IFERROR(IF(M12/L12&gt;100%,100%,M12/L12),"-")</f>
        <v>1</v>
      </c>
      <c r="O12" s="33" t="s">
        <v>71</v>
      </c>
      <c r="P12" s="62"/>
      <c r="Q12" s="43">
        <v>100000000</v>
      </c>
      <c r="R12" s="43"/>
      <c r="S12" s="43"/>
      <c r="T12" s="43">
        <v>74749998</v>
      </c>
      <c r="U12" s="57">
        <f>SUM(Q12:T12)</f>
        <v>174749998</v>
      </c>
      <c r="V12" s="43">
        <v>74749998</v>
      </c>
      <c r="W12" s="44">
        <v>100000000</v>
      </c>
      <c r="X12" s="45"/>
      <c r="Y12" s="44"/>
      <c r="Z12" s="43"/>
      <c r="AA12" s="50">
        <f>SUM(V12:Z12)</f>
        <v>174749998</v>
      </c>
      <c r="AB12" s="34">
        <f t="shared" si="0"/>
        <v>1</v>
      </c>
      <c r="AC12" s="35"/>
      <c r="AD12" s="36" t="s">
        <v>45</v>
      </c>
      <c r="AE12" s="36" t="s">
        <v>46</v>
      </c>
    </row>
    <row r="13" spans="1:32" ht="72.599999999999994" customHeight="1" x14ac:dyDescent="0.25">
      <c r="A13" s="27">
        <v>136</v>
      </c>
      <c r="B13" s="28" t="s">
        <v>39</v>
      </c>
      <c r="C13" s="28" t="s">
        <v>40</v>
      </c>
      <c r="D13" s="28" t="s">
        <v>47</v>
      </c>
      <c r="E13" s="53" t="s">
        <v>59</v>
      </c>
      <c r="F13" s="38" t="s">
        <v>60</v>
      </c>
      <c r="G13" s="29">
        <v>20200680010037</v>
      </c>
      <c r="H13" s="37" t="s">
        <v>61</v>
      </c>
      <c r="I13" s="38" t="s">
        <v>62</v>
      </c>
      <c r="J13" s="30">
        <v>44197</v>
      </c>
      <c r="K13" s="30">
        <v>44561</v>
      </c>
      <c r="L13" s="78">
        <v>1</v>
      </c>
      <c r="M13" s="79">
        <v>1</v>
      </c>
      <c r="N13" s="80">
        <f>IFERROR(IF(M13/L13&gt;100%,100%,M13/L13),"-")</f>
        <v>1</v>
      </c>
      <c r="O13" s="39" t="s">
        <v>152</v>
      </c>
      <c r="P13" s="43">
        <f>1419927221.26-T13</f>
        <v>1258990152.21</v>
      </c>
      <c r="Q13" s="43">
        <v>259971001</v>
      </c>
      <c r="R13" s="43"/>
      <c r="S13" s="43">
        <v>161780048.47</v>
      </c>
      <c r="T13" s="43">
        <v>160937069.05000001</v>
      </c>
      <c r="U13" s="81">
        <f>SUM(P13:T15)</f>
        <v>3715077440.7799997</v>
      </c>
      <c r="V13" s="43">
        <v>1258990152.21</v>
      </c>
      <c r="W13" s="44">
        <v>259971001</v>
      </c>
      <c r="X13" s="45"/>
      <c r="Y13" s="44">
        <v>161780048.47</v>
      </c>
      <c r="Z13" s="43">
        <v>160937069.05000001</v>
      </c>
      <c r="AA13" s="105">
        <f>SUM(V13:Z15)</f>
        <v>3368716017.8699999</v>
      </c>
      <c r="AB13" s="103">
        <f t="shared" si="0"/>
        <v>0.906768720590309</v>
      </c>
      <c r="AC13" s="101">
        <v>12000000</v>
      </c>
      <c r="AD13" s="102" t="s">
        <v>45</v>
      </c>
      <c r="AE13" s="102" t="s">
        <v>46</v>
      </c>
      <c r="AF13" s="25"/>
    </row>
    <row r="14" spans="1:32" ht="74.400000000000006" customHeight="1" x14ac:dyDescent="0.25">
      <c r="A14" s="27">
        <v>136</v>
      </c>
      <c r="B14" s="28" t="s">
        <v>39</v>
      </c>
      <c r="C14" s="28" t="s">
        <v>40</v>
      </c>
      <c r="D14" s="28" t="s">
        <v>47</v>
      </c>
      <c r="E14" s="53" t="s">
        <v>59</v>
      </c>
      <c r="F14" s="38" t="s">
        <v>60</v>
      </c>
      <c r="G14" s="29"/>
      <c r="H14" s="38"/>
      <c r="I14" s="38" t="s">
        <v>149</v>
      </c>
      <c r="J14" s="30">
        <v>44197</v>
      </c>
      <c r="K14" s="30">
        <v>44561</v>
      </c>
      <c r="L14" s="78"/>
      <c r="M14" s="79"/>
      <c r="N14" s="80"/>
      <c r="O14" s="39" t="s">
        <v>152</v>
      </c>
      <c r="P14" s="43">
        <f>98768976.91+72330193.14</f>
        <v>171099170.05000001</v>
      </c>
      <c r="Q14" s="43"/>
      <c r="R14" s="43"/>
      <c r="S14" s="43"/>
      <c r="T14" s="43"/>
      <c r="U14" s="82"/>
      <c r="V14" s="43">
        <v>72330193.140000001</v>
      </c>
      <c r="W14" s="44"/>
      <c r="X14" s="45"/>
      <c r="Y14" s="44"/>
      <c r="Z14" s="43"/>
      <c r="AA14" s="107"/>
      <c r="AB14" s="103"/>
      <c r="AC14" s="101"/>
      <c r="AD14" s="102"/>
      <c r="AE14" s="102"/>
    </row>
    <row r="15" spans="1:32" ht="69" x14ac:dyDescent="0.25">
      <c r="A15" s="27">
        <v>136</v>
      </c>
      <c r="B15" s="28" t="s">
        <v>39</v>
      </c>
      <c r="C15" s="28" t="s">
        <v>40</v>
      </c>
      <c r="D15" s="28" t="s">
        <v>47</v>
      </c>
      <c r="E15" s="53" t="s">
        <v>59</v>
      </c>
      <c r="F15" s="38" t="s">
        <v>60</v>
      </c>
      <c r="G15" s="29"/>
      <c r="H15" s="37"/>
      <c r="I15" s="33" t="s">
        <v>134</v>
      </c>
      <c r="J15" s="30">
        <v>44197</v>
      </c>
      <c r="K15" s="30">
        <v>44561</v>
      </c>
      <c r="L15" s="78"/>
      <c r="M15" s="79"/>
      <c r="N15" s="80"/>
      <c r="O15" s="33" t="s">
        <v>151</v>
      </c>
      <c r="P15" s="43">
        <v>1702300000</v>
      </c>
      <c r="Q15" s="43"/>
      <c r="R15" s="43"/>
      <c r="S15" s="43"/>
      <c r="T15" s="43"/>
      <c r="U15" s="83"/>
      <c r="V15" s="43">
        <v>1454707554</v>
      </c>
      <c r="W15" s="44"/>
      <c r="X15" s="45"/>
      <c r="Y15" s="44"/>
      <c r="Z15" s="43"/>
      <c r="AA15" s="106"/>
      <c r="AB15" s="103"/>
      <c r="AC15" s="101"/>
      <c r="AD15" s="102"/>
      <c r="AE15" s="102"/>
      <c r="AF15" s="25"/>
    </row>
    <row r="16" spans="1:32" ht="69" x14ac:dyDescent="0.25">
      <c r="A16" s="27">
        <v>137</v>
      </c>
      <c r="B16" s="28" t="s">
        <v>39</v>
      </c>
      <c r="C16" s="28" t="s">
        <v>40</v>
      </c>
      <c r="D16" s="28" t="s">
        <v>47</v>
      </c>
      <c r="E16" s="53" t="s">
        <v>65</v>
      </c>
      <c r="F16" s="38" t="s">
        <v>66</v>
      </c>
      <c r="G16" s="29">
        <v>20200680010037</v>
      </c>
      <c r="H16" s="37" t="s">
        <v>61</v>
      </c>
      <c r="I16" s="33" t="s">
        <v>62</v>
      </c>
      <c r="J16" s="30">
        <v>44197</v>
      </c>
      <c r="K16" s="30">
        <v>44561</v>
      </c>
      <c r="L16" s="88">
        <v>50</v>
      </c>
      <c r="M16" s="86">
        <v>50</v>
      </c>
      <c r="N16" s="84">
        <f>IFERROR(IF(M16/L16&gt;100%,100%,M16/L16),"-")</f>
        <v>1</v>
      </c>
      <c r="O16" s="33" t="s">
        <v>67</v>
      </c>
      <c r="P16" s="43">
        <v>81141800</v>
      </c>
      <c r="Q16" s="43"/>
      <c r="R16" s="43"/>
      <c r="S16" s="43"/>
      <c r="T16" s="43"/>
      <c r="U16" s="81">
        <f>SUM(P16:T17)</f>
        <v>90000000</v>
      </c>
      <c r="V16" s="43">
        <v>81141800</v>
      </c>
      <c r="W16" s="44"/>
      <c r="X16" s="45"/>
      <c r="Y16" s="44"/>
      <c r="Z16" s="43"/>
      <c r="AA16" s="105">
        <f>SUM(V16:Z17)</f>
        <v>81141800</v>
      </c>
      <c r="AB16" s="66">
        <f>IFERROR(AA16/U16,"-")</f>
        <v>0.90157555555555557</v>
      </c>
      <c r="AC16" s="69"/>
      <c r="AD16" s="72" t="s">
        <v>45</v>
      </c>
      <c r="AE16" s="72" t="s">
        <v>46</v>
      </c>
      <c r="AF16" s="25"/>
    </row>
    <row r="17" spans="1:32" ht="69" x14ac:dyDescent="0.25">
      <c r="A17" s="27">
        <v>137</v>
      </c>
      <c r="B17" s="28" t="s">
        <v>39</v>
      </c>
      <c r="C17" s="28" t="s">
        <v>40</v>
      </c>
      <c r="D17" s="28" t="s">
        <v>47</v>
      </c>
      <c r="E17" s="53" t="s">
        <v>65</v>
      </c>
      <c r="F17" s="38" t="s">
        <v>66</v>
      </c>
      <c r="G17" s="29"/>
      <c r="H17" s="38" t="s">
        <v>153</v>
      </c>
      <c r="I17" s="33"/>
      <c r="J17" s="30"/>
      <c r="K17" s="30"/>
      <c r="L17" s="89"/>
      <c r="M17" s="87"/>
      <c r="N17" s="85"/>
      <c r="O17" s="33" t="s">
        <v>67</v>
      </c>
      <c r="P17" s="43">
        <v>8858200</v>
      </c>
      <c r="Q17" s="43"/>
      <c r="R17" s="43"/>
      <c r="S17" s="43"/>
      <c r="T17" s="43"/>
      <c r="U17" s="83"/>
      <c r="V17" s="43"/>
      <c r="W17" s="44"/>
      <c r="X17" s="45"/>
      <c r="Y17" s="44"/>
      <c r="Z17" s="43"/>
      <c r="AA17" s="106"/>
      <c r="AB17" s="68"/>
      <c r="AC17" s="71"/>
      <c r="AD17" s="74"/>
      <c r="AE17" s="74"/>
      <c r="AF17" s="25"/>
    </row>
    <row r="18" spans="1:32" ht="69" x14ac:dyDescent="0.25">
      <c r="A18" s="27">
        <v>138</v>
      </c>
      <c r="B18" s="28" t="s">
        <v>39</v>
      </c>
      <c r="C18" s="28" t="s">
        <v>40</v>
      </c>
      <c r="D18" s="28" t="s">
        <v>47</v>
      </c>
      <c r="E18" s="53" t="s">
        <v>72</v>
      </c>
      <c r="F18" s="38" t="s">
        <v>73</v>
      </c>
      <c r="G18" s="29">
        <v>20200680010046</v>
      </c>
      <c r="H18" s="37" t="s">
        <v>70</v>
      </c>
      <c r="I18" s="33" t="s">
        <v>74</v>
      </c>
      <c r="J18" s="30">
        <v>44197</v>
      </c>
      <c r="K18" s="30">
        <v>44561</v>
      </c>
      <c r="L18" s="88">
        <v>4</v>
      </c>
      <c r="M18" s="111">
        <v>4</v>
      </c>
      <c r="N18" s="84">
        <f>IFERROR(IF(M18/L18&gt;100%,100%,M18/L18),"-")</f>
        <v>1</v>
      </c>
      <c r="O18" s="33" t="s">
        <v>71</v>
      </c>
      <c r="P18" s="43">
        <v>1440224788.8199999</v>
      </c>
      <c r="Q18" s="43">
        <v>523821620</v>
      </c>
      <c r="R18" s="46"/>
      <c r="S18" s="46">
        <v>31000000</v>
      </c>
      <c r="T18" s="43"/>
      <c r="U18" s="81">
        <f>SUM(P18:T20)</f>
        <v>5563293057.5599995</v>
      </c>
      <c r="V18" s="43">
        <v>1377050002</v>
      </c>
      <c r="W18" s="44">
        <v>523417828</v>
      </c>
      <c r="X18" s="45"/>
      <c r="Y18" s="44">
        <v>31000000</v>
      </c>
      <c r="Z18" s="43"/>
      <c r="AA18" s="105">
        <f>SUM(V18:Z20)</f>
        <v>4851502772</v>
      </c>
      <c r="AB18" s="66">
        <f>IFERROR(AA18/U18,"-")</f>
        <v>0.87205594273112352</v>
      </c>
      <c r="AC18" s="75">
        <v>140000000</v>
      </c>
      <c r="AD18" s="72" t="s">
        <v>45</v>
      </c>
      <c r="AE18" s="72" t="s">
        <v>46</v>
      </c>
    </row>
    <row r="19" spans="1:32" ht="69" x14ac:dyDescent="0.25">
      <c r="A19" s="27">
        <v>138</v>
      </c>
      <c r="B19" s="28" t="s">
        <v>39</v>
      </c>
      <c r="C19" s="28" t="s">
        <v>40</v>
      </c>
      <c r="D19" s="28" t="s">
        <v>47</v>
      </c>
      <c r="E19" s="53" t="s">
        <v>72</v>
      </c>
      <c r="F19" s="38" t="s">
        <v>73</v>
      </c>
      <c r="G19" s="29">
        <v>20210680010089</v>
      </c>
      <c r="H19" s="37" t="s">
        <v>140</v>
      </c>
      <c r="I19" s="33" t="s">
        <v>141</v>
      </c>
      <c r="J19" s="30"/>
      <c r="K19" s="30"/>
      <c r="L19" s="108"/>
      <c r="M19" s="112"/>
      <c r="N19" s="109"/>
      <c r="O19" s="33"/>
      <c r="Q19" s="43"/>
      <c r="R19" s="43"/>
      <c r="S19" s="43"/>
      <c r="T19" s="43">
        <v>2173355890</v>
      </c>
      <c r="U19" s="82"/>
      <c r="W19" s="44"/>
      <c r="X19" s="45"/>
      <c r="Y19" s="44"/>
      <c r="Z19" s="43">
        <f>T19</f>
        <v>2173355890</v>
      </c>
      <c r="AA19" s="107"/>
      <c r="AB19" s="67"/>
      <c r="AC19" s="76"/>
      <c r="AD19" s="73"/>
      <c r="AE19" s="73"/>
    </row>
    <row r="20" spans="1:32" ht="69" x14ac:dyDescent="0.25">
      <c r="A20" s="27">
        <v>138</v>
      </c>
      <c r="B20" s="28" t="s">
        <v>39</v>
      </c>
      <c r="C20" s="28" t="s">
        <v>40</v>
      </c>
      <c r="D20" s="28" t="s">
        <v>47</v>
      </c>
      <c r="E20" s="53" t="s">
        <v>72</v>
      </c>
      <c r="F20" s="38" t="s">
        <v>73</v>
      </c>
      <c r="G20" s="29"/>
      <c r="H20" s="38" t="s">
        <v>153</v>
      </c>
      <c r="I20" s="33"/>
      <c r="J20" s="30">
        <v>44197</v>
      </c>
      <c r="K20" s="30">
        <v>44561</v>
      </c>
      <c r="L20" s="89"/>
      <c r="M20" s="113"/>
      <c r="N20" s="85"/>
      <c r="O20" s="33" t="s">
        <v>64</v>
      </c>
      <c r="P20" s="43">
        <v>1121429050.0000002</v>
      </c>
      <c r="Q20" s="43"/>
      <c r="R20" s="43"/>
      <c r="S20" s="43"/>
      <c r="T20" s="43">
        <v>273461708.73999977</v>
      </c>
      <c r="U20" s="82"/>
      <c r="V20" s="43">
        <v>746679052</v>
      </c>
      <c r="W20" s="44"/>
      <c r="X20" s="45"/>
      <c r="Y20" s="44"/>
      <c r="Z20" s="43"/>
      <c r="AA20" s="107"/>
      <c r="AB20" s="68"/>
      <c r="AC20" s="77"/>
      <c r="AD20" s="74"/>
      <c r="AE20" s="74"/>
    </row>
    <row r="21" spans="1:32" ht="69" x14ac:dyDescent="0.25">
      <c r="A21" s="27">
        <v>139</v>
      </c>
      <c r="B21" s="28" t="s">
        <v>39</v>
      </c>
      <c r="C21" s="28" t="s">
        <v>40</v>
      </c>
      <c r="D21" s="28" t="s">
        <v>47</v>
      </c>
      <c r="E21" s="53" t="s">
        <v>78</v>
      </c>
      <c r="F21" s="38" t="s">
        <v>79</v>
      </c>
      <c r="G21" s="29">
        <v>20210680010010</v>
      </c>
      <c r="H21" s="37" t="s">
        <v>80</v>
      </c>
      <c r="I21" s="38" t="s">
        <v>81</v>
      </c>
      <c r="J21" s="30">
        <v>44197</v>
      </c>
      <c r="K21" s="30">
        <v>44561</v>
      </c>
      <c r="L21" s="88">
        <v>1</v>
      </c>
      <c r="M21" s="86">
        <v>1</v>
      </c>
      <c r="N21" s="84">
        <f>IFERROR(IF(M21/L21&gt;100%,100%,M21/L21),"-")</f>
        <v>1</v>
      </c>
      <c r="O21" s="33" t="s">
        <v>63</v>
      </c>
      <c r="P21" s="47"/>
      <c r="Q21" s="43">
        <v>98400000</v>
      </c>
      <c r="R21" s="43"/>
      <c r="S21" s="43"/>
      <c r="T21" s="43"/>
      <c r="U21" s="81">
        <f>SUM(P21:T22)</f>
        <v>100000000</v>
      </c>
      <c r="V21" s="43"/>
      <c r="W21" s="44">
        <v>98400000</v>
      </c>
      <c r="X21" s="45"/>
      <c r="Y21" s="44"/>
      <c r="Z21" s="43"/>
      <c r="AA21" s="105">
        <f>SUM(V21:Z22)</f>
        <v>98400000</v>
      </c>
      <c r="AB21" s="66">
        <f>IFERROR(AA21/U21,"-")</f>
        <v>0.98399999999999999</v>
      </c>
      <c r="AC21" s="69"/>
      <c r="AD21" s="72" t="s">
        <v>45</v>
      </c>
      <c r="AE21" s="72" t="s">
        <v>46</v>
      </c>
    </row>
    <row r="22" spans="1:32" ht="69" x14ac:dyDescent="0.25">
      <c r="A22" s="27">
        <v>139</v>
      </c>
      <c r="B22" s="28" t="s">
        <v>39</v>
      </c>
      <c r="C22" s="28" t="s">
        <v>40</v>
      </c>
      <c r="D22" s="28" t="s">
        <v>47</v>
      </c>
      <c r="E22" s="53" t="s">
        <v>78</v>
      </c>
      <c r="F22" s="38" t="s">
        <v>79</v>
      </c>
      <c r="G22" s="29"/>
      <c r="H22" s="38" t="s">
        <v>153</v>
      </c>
      <c r="I22" s="38"/>
      <c r="J22" s="30"/>
      <c r="K22" s="30"/>
      <c r="L22" s="89"/>
      <c r="M22" s="87"/>
      <c r="N22" s="85"/>
      <c r="O22" s="33"/>
      <c r="P22" s="47"/>
      <c r="Q22" s="43">
        <v>1600000</v>
      </c>
      <c r="R22" s="43"/>
      <c r="S22" s="43"/>
      <c r="T22" s="43"/>
      <c r="U22" s="83"/>
      <c r="V22" s="43"/>
      <c r="W22" s="44"/>
      <c r="X22" s="45"/>
      <c r="Y22" s="44"/>
      <c r="Z22" s="43"/>
      <c r="AA22" s="106"/>
      <c r="AB22" s="68"/>
      <c r="AC22" s="71"/>
      <c r="AD22" s="74"/>
      <c r="AE22" s="74"/>
    </row>
    <row r="23" spans="1:32" ht="69" x14ac:dyDescent="0.25">
      <c r="A23" s="27">
        <v>140</v>
      </c>
      <c r="B23" s="28" t="s">
        <v>39</v>
      </c>
      <c r="C23" s="28" t="s">
        <v>40</v>
      </c>
      <c r="D23" s="28" t="s">
        <v>47</v>
      </c>
      <c r="E23" s="53" t="s">
        <v>75</v>
      </c>
      <c r="F23" s="38" t="s">
        <v>76</v>
      </c>
      <c r="G23" s="29">
        <v>20200680010046</v>
      </c>
      <c r="H23" s="37" t="s">
        <v>70</v>
      </c>
      <c r="I23" s="33" t="s">
        <v>74</v>
      </c>
      <c r="J23" s="30">
        <v>44197</v>
      </c>
      <c r="K23" s="30">
        <v>44561</v>
      </c>
      <c r="L23" s="31">
        <v>1</v>
      </c>
      <c r="M23" s="55">
        <v>1</v>
      </c>
      <c r="N23" s="32">
        <f>IFERROR(IF(M23/L23&gt;100%,100%,M23/L23),"-")</f>
        <v>1</v>
      </c>
      <c r="O23" s="40" t="s">
        <v>77</v>
      </c>
      <c r="P23" s="48">
        <v>80000000</v>
      </c>
      <c r="Q23" s="43"/>
      <c r="R23" s="43"/>
      <c r="S23" s="43"/>
      <c r="T23" s="43"/>
      <c r="U23" s="57">
        <f>SUM(P23:T23)</f>
        <v>80000000</v>
      </c>
      <c r="V23" s="43">
        <v>80000000</v>
      </c>
      <c r="W23" s="44"/>
      <c r="X23" s="45"/>
      <c r="Y23" s="44"/>
      <c r="Z23" s="43"/>
      <c r="AA23" s="50">
        <f>SUM(V23:Z23)</f>
        <v>80000000</v>
      </c>
      <c r="AB23" s="34">
        <f>IFERROR(AA23/U23,"-")</f>
        <v>1</v>
      </c>
      <c r="AC23" s="35"/>
      <c r="AD23" s="36" t="s">
        <v>45</v>
      </c>
      <c r="AE23" s="36" t="s">
        <v>46</v>
      </c>
    </row>
    <row r="24" spans="1:32" ht="69" x14ac:dyDescent="0.25">
      <c r="A24" s="27">
        <v>141</v>
      </c>
      <c r="B24" s="28" t="s">
        <v>39</v>
      </c>
      <c r="C24" s="28" t="s">
        <v>40</v>
      </c>
      <c r="D24" s="28" t="s">
        <v>47</v>
      </c>
      <c r="E24" s="53" t="s">
        <v>82</v>
      </c>
      <c r="F24" s="38" t="s">
        <v>83</v>
      </c>
      <c r="G24" s="29">
        <v>20210680010010</v>
      </c>
      <c r="H24" s="37" t="s">
        <v>80</v>
      </c>
      <c r="I24" s="38" t="s">
        <v>81</v>
      </c>
      <c r="J24" s="30">
        <v>44197</v>
      </c>
      <c r="K24" s="30">
        <v>44561</v>
      </c>
      <c r="L24" s="88">
        <v>1</v>
      </c>
      <c r="M24" s="86">
        <v>1</v>
      </c>
      <c r="N24" s="84">
        <f>IFERROR(IF(M24/L24&gt;100%,100%,M24/L24),"-")</f>
        <v>1</v>
      </c>
      <c r="O24" s="33" t="s">
        <v>63</v>
      </c>
      <c r="P24" s="43">
        <v>18500000</v>
      </c>
      <c r="Q24" s="43"/>
      <c r="R24" s="43"/>
      <c r="S24" s="43"/>
      <c r="T24" s="43"/>
      <c r="U24" s="81">
        <f>SUM(P24:T25)</f>
        <v>23000000</v>
      </c>
      <c r="V24" s="43">
        <v>18500000</v>
      </c>
      <c r="W24" s="44"/>
      <c r="X24" s="45"/>
      <c r="Y24" s="44"/>
      <c r="Z24" s="43"/>
      <c r="AA24" s="105">
        <f>SUM(V24:Z25)</f>
        <v>18500000</v>
      </c>
      <c r="AB24" s="66">
        <f>IFERROR(AA24/U24,"-")</f>
        <v>0.80434782608695654</v>
      </c>
      <c r="AC24" s="69"/>
      <c r="AD24" s="72" t="s">
        <v>45</v>
      </c>
      <c r="AE24" s="72" t="s">
        <v>46</v>
      </c>
    </row>
    <row r="25" spans="1:32" ht="69" x14ac:dyDescent="0.25">
      <c r="A25" s="27">
        <v>141</v>
      </c>
      <c r="B25" s="28" t="s">
        <v>39</v>
      </c>
      <c r="C25" s="28" t="s">
        <v>40</v>
      </c>
      <c r="D25" s="28" t="s">
        <v>47</v>
      </c>
      <c r="E25" s="53" t="s">
        <v>82</v>
      </c>
      <c r="F25" s="38" t="s">
        <v>83</v>
      </c>
      <c r="G25" s="29"/>
      <c r="H25" s="37"/>
      <c r="I25" s="38"/>
      <c r="J25" s="30"/>
      <c r="K25" s="30"/>
      <c r="L25" s="89"/>
      <c r="M25" s="87"/>
      <c r="N25" s="85"/>
      <c r="O25" s="33"/>
      <c r="P25" s="43">
        <v>4500000</v>
      </c>
      <c r="Q25" s="43"/>
      <c r="R25" s="43"/>
      <c r="S25" s="43"/>
      <c r="T25" s="43"/>
      <c r="U25" s="83"/>
      <c r="V25" s="43"/>
      <c r="W25" s="44"/>
      <c r="X25" s="45"/>
      <c r="Y25" s="44"/>
      <c r="Z25" s="43"/>
      <c r="AA25" s="106"/>
      <c r="AB25" s="68"/>
      <c r="AC25" s="71"/>
      <c r="AD25" s="74"/>
      <c r="AE25" s="74"/>
    </row>
    <row r="26" spans="1:32" ht="69" x14ac:dyDescent="0.25">
      <c r="A26" s="27">
        <v>142</v>
      </c>
      <c r="B26" s="28" t="s">
        <v>39</v>
      </c>
      <c r="C26" s="28" t="s">
        <v>40</v>
      </c>
      <c r="D26" s="28" t="s">
        <v>47</v>
      </c>
      <c r="E26" s="53" t="s">
        <v>84</v>
      </c>
      <c r="F26" s="38" t="s">
        <v>85</v>
      </c>
      <c r="G26" s="29">
        <v>20200680010058</v>
      </c>
      <c r="H26" s="37" t="s">
        <v>86</v>
      </c>
      <c r="I26" s="38" t="s">
        <v>87</v>
      </c>
      <c r="J26" s="30">
        <v>44197</v>
      </c>
      <c r="K26" s="30">
        <v>44561</v>
      </c>
      <c r="L26" s="88">
        <v>1</v>
      </c>
      <c r="M26" s="86">
        <v>1</v>
      </c>
      <c r="N26" s="84">
        <f>IFERROR(IF(M26/L26&gt;100%,100%,M26/L26),"-")</f>
        <v>1</v>
      </c>
      <c r="O26" s="33" t="s">
        <v>88</v>
      </c>
      <c r="P26" s="43">
        <v>589734559</v>
      </c>
      <c r="Q26" s="43">
        <v>117888732</v>
      </c>
      <c r="R26" s="43"/>
      <c r="S26" s="43"/>
      <c r="T26" s="43"/>
      <c r="U26" s="81">
        <f>SUM(P26:T27)</f>
        <v>735630871</v>
      </c>
      <c r="V26" s="43">
        <v>589734559</v>
      </c>
      <c r="W26" s="44">
        <v>117888732</v>
      </c>
      <c r="X26" s="45"/>
      <c r="Y26" s="44"/>
      <c r="Z26" s="43"/>
      <c r="AA26" s="105">
        <f>SUM(V26:Z27)</f>
        <v>707623291</v>
      </c>
      <c r="AB26" s="66">
        <f>IFERROR(AA26/U26,"-")</f>
        <v>0.96192712798753655</v>
      </c>
      <c r="AC26" s="69"/>
      <c r="AD26" s="72" t="s">
        <v>45</v>
      </c>
      <c r="AE26" s="72" t="s">
        <v>46</v>
      </c>
    </row>
    <row r="27" spans="1:32" ht="69" x14ac:dyDescent="0.25">
      <c r="A27" s="27">
        <v>142</v>
      </c>
      <c r="B27" s="28" t="s">
        <v>39</v>
      </c>
      <c r="C27" s="28" t="s">
        <v>40</v>
      </c>
      <c r="D27" s="28" t="s">
        <v>47</v>
      </c>
      <c r="E27" s="53" t="s">
        <v>84</v>
      </c>
      <c r="F27" s="38" t="s">
        <v>85</v>
      </c>
      <c r="G27" s="29"/>
      <c r="H27" s="38" t="s">
        <v>153</v>
      </c>
      <c r="I27" s="38"/>
      <c r="J27" s="30"/>
      <c r="K27" s="30"/>
      <c r="L27" s="89"/>
      <c r="M27" s="87"/>
      <c r="N27" s="85"/>
      <c r="O27" s="33" t="s">
        <v>148</v>
      </c>
      <c r="P27" s="43">
        <v>5763447</v>
      </c>
      <c r="Q27" s="43">
        <v>22244133</v>
      </c>
      <c r="R27" s="43"/>
      <c r="S27" s="43"/>
      <c r="T27" s="43"/>
      <c r="U27" s="83"/>
      <c r="V27" s="43"/>
      <c r="W27" s="44"/>
      <c r="X27" s="45"/>
      <c r="Y27" s="44"/>
      <c r="Z27" s="43"/>
      <c r="AA27" s="106"/>
      <c r="AB27" s="68"/>
      <c r="AC27" s="71"/>
      <c r="AD27" s="74"/>
      <c r="AE27" s="74"/>
    </row>
    <row r="28" spans="1:32" ht="69" x14ac:dyDescent="0.25">
      <c r="A28" s="27">
        <v>143</v>
      </c>
      <c r="B28" s="28" t="s">
        <v>39</v>
      </c>
      <c r="C28" s="28" t="s">
        <v>40</v>
      </c>
      <c r="D28" s="28" t="s">
        <v>47</v>
      </c>
      <c r="E28" s="53" t="s">
        <v>89</v>
      </c>
      <c r="F28" s="38" t="s">
        <v>90</v>
      </c>
      <c r="G28" s="29">
        <v>20210680010052</v>
      </c>
      <c r="H28" s="37" t="s">
        <v>91</v>
      </c>
      <c r="I28" s="38" t="s">
        <v>92</v>
      </c>
      <c r="J28" s="30">
        <v>44197</v>
      </c>
      <c r="K28" s="30">
        <v>44561</v>
      </c>
      <c r="L28" s="31">
        <v>1</v>
      </c>
      <c r="M28" s="54">
        <v>1</v>
      </c>
      <c r="N28" s="32">
        <f>IFERROR(IF(M28/L28&gt;100%,100%,M28/L28),"-")</f>
        <v>1</v>
      </c>
      <c r="O28" s="33" t="s">
        <v>139</v>
      </c>
      <c r="P28" s="43">
        <v>23000000</v>
      </c>
      <c r="Q28" s="43">
        <v>25000000</v>
      </c>
      <c r="R28" s="43"/>
      <c r="S28" s="43"/>
      <c r="T28" s="43"/>
      <c r="U28" s="57">
        <f>SUM(P28:T28)</f>
        <v>48000000</v>
      </c>
      <c r="V28" s="43">
        <v>23000000</v>
      </c>
      <c r="W28" s="44">
        <v>25000000</v>
      </c>
      <c r="X28" s="45"/>
      <c r="Y28" s="44"/>
      <c r="Z28" s="43"/>
      <c r="AA28" s="50">
        <f>SUM(V28:Z28)</f>
        <v>48000000</v>
      </c>
      <c r="AB28" s="34">
        <f t="shared" ref="AB28:AB35" si="1">IFERROR(AA28/U28,"-")</f>
        <v>1</v>
      </c>
      <c r="AC28" s="35"/>
      <c r="AD28" s="36" t="s">
        <v>45</v>
      </c>
      <c r="AE28" s="36" t="s">
        <v>46</v>
      </c>
    </row>
    <row r="29" spans="1:32" ht="69" x14ac:dyDescent="0.25">
      <c r="A29" s="27">
        <v>144</v>
      </c>
      <c r="B29" s="28" t="s">
        <v>39</v>
      </c>
      <c r="C29" s="28" t="s">
        <v>40</v>
      </c>
      <c r="D29" s="28" t="s">
        <v>47</v>
      </c>
      <c r="E29" s="53" t="s">
        <v>93</v>
      </c>
      <c r="F29" s="38" t="s">
        <v>94</v>
      </c>
      <c r="G29" s="29">
        <v>20210680010061</v>
      </c>
      <c r="H29" s="37" t="s">
        <v>95</v>
      </c>
      <c r="I29" s="38" t="s">
        <v>96</v>
      </c>
      <c r="J29" s="30">
        <v>44197</v>
      </c>
      <c r="K29" s="30">
        <v>44561</v>
      </c>
      <c r="L29" s="31">
        <v>1</v>
      </c>
      <c r="M29" s="54">
        <v>1</v>
      </c>
      <c r="N29" s="32">
        <f>IFERROR(IF(M29/L29&gt;100%,100%,M29/L29),"-")</f>
        <v>1</v>
      </c>
      <c r="O29" s="33" t="s">
        <v>97</v>
      </c>
      <c r="P29" s="43">
        <v>35666000</v>
      </c>
      <c r="Q29" s="43">
        <v>49300000</v>
      </c>
      <c r="R29" s="43"/>
      <c r="S29" s="43"/>
      <c r="T29" s="43"/>
      <c r="U29" s="57">
        <f t="shared" ref="U29:U31" si="2">SUM(P29:T29)</f>
        <v>84966000</v>
      </c>
      <c r="V29" s="43">
        <v>35666000</v>
      </c>
      <c r="W29" s="44">
        <v>49300000</v>
      </c>
      <c r="X29" s="45"/>
      <c r="Y29" s="44"/>
      <c r="Z29" s="43"/>
      <c r="AA29" s="50">
        <f t="shared" ref="AA29:AA31" si="3">SUM(V29:Z29)</f>
        <v>84966000</v>
      </c>
      <c r="AB29" s="34">
        <f t="shared" si="1"/>
        <v>1</v>
      </c>
      <c r="AC29" s="35"/>
      <c r="AD29" s="36" t="s">
        <v>45</v>
      </c>
      <c r="AE29" s="36" t="s">
        <v>46</v>
      </c>
    </row>
    <row r="30" spans="1:32" ht="69" x14ac:dyDescent="0.25">
      <c r="A30" s="27">
        <v>145</v>
      </c>
      <c r="B30" s="28" t="s">
        <v>39</v>
      </c>
      <c r="C30" s="28" t="s">
        <v>40</v>
      </c>
      <c r="D30" s="28" t="s">
        <v>47</v>
      </c>
      <c r="E30" s="53" t="s">
        <v>51</v>
      </c>
      <c r="F30" s="38" t="s">
        <v>52</v>
      </c>
      <c r="G30" s="29">
        <v>20200680010054</v>
      </c>
      <c r="H30" s="37" t="s">
        <v>43</v>
      </c>
      <c r="I30" s="38" t="s">
        <v>44</v>
      </c>
      <c r="J30" s="30">
        <v>44197</v>
      </c>
      <c r="K30" s="30">
        <v>44561</v>
      </c>
      <c r="L30" s="31">
        <v>1</v>
      </c>
      <c r="M30" s="54">
        <v>1</v>
      </c>
      <c r="N30" s="32">
        <f t="shared" ref="N30:N35" si="4">IFERROR(IF(M30/L30&gt;100%,100%,M30/L30),"-")</f>
        <v>1</v>
      </c>
      <c r="O30" s="33" t="s">
        <v>53</v>
      </c>
      <c r="P30" s="48">
        <v>80042666</v>
      </c>
      <c r="Q30" s="43"/>
      <c r="R30" s="43"/>
      <c r="S30" s="43"/>
      <c r="T30" s="43"/>
      <c r="U30" s="57">
        <f t="shared" si="2"/>
        <v>80042666</v>
      </c>
      <c r="V30" s="48">
        <v>80042666</v>
      </c>
      <c r="W30" s="44"/>
      <c r="X30" s="45"/>
      <c r="Y30" s="44"/>
      <c r="Z30" s="43"/>
      <c r="AA30" s="50">
        <f t="shared" si="3"/>
        <v>80042666</v>
      </c>
      <c r="AB30" s="34">
        <f t="shared" si="1"/>
        <v>1</v>
      </c>
      <c r="AC30" s="35"/>
      <c r="AD30" s="36" t="s">
        <v>45</v>
      </c>
      <c r="AE30" s="36" t="s">
        <v>46</v>
      </c>
    </row>
    <row r="31" spans="1:32" ht="69" x14ac:dyDescent="0.25">
      <c r="A31" s="27">
        <v>146</v>
      </c>
      <c r="B31" s="28" t="s">
        <v>39</v>
      </c>
      <c r="C31" s="28" t="s">
        <v>40</v>
      </c>
      <c r="D31" s="28" t="s">
        <v>98</v>
      </c>
      <c r="E31" s="53" t="s">
        <v>99</v>
      </c>
      <c r="F31" s="38" t="s">
        <v>100</v>
      </c>
      <c r="G31" s="41"/>
      <c r="H31" s="37"/>
      <c r="I31" s="33"/>
      <c r="J31" s="30"/>
      <c r="K31" s="30"/>
      <c r="L31" s="31">
        <v>0</v>
      </c>
      <c r="M31" s="54" t="s">
        <v>136</v>
      </c>
      <c r="N31" s="32" t="str">
        <f t="shared" si="4"/>
        <v>-</v>
      </c>
      <c r="O31" s="33" t="s">
        <v>53</v>
      </c>
      <c r="P31" s="43">
        <v>1100000000</v>
      </c>
      <c r="Q31" s="43"/>
      <c r="R31" s="43"/>
      <c r="S31" s="43"/>
      <c r="T31" s="43"/>
      <c r="U31" s="57">
        <f t="shared" si="2"/>
        <v>1100000000</v>
      </c>
      <c r="V31" s="43"/>
      <c r="W31" s="44"/>
      <c r="X31" s="45"/>
      <c r="Y31" s="44"/>
      <c r="Z31" s="43"/>
      <c r="AA31" s="50">
        <f t="shared" si="3"/>
        <v>0</v>
      </c>
      <c r="AB31" s="34">
        <f t="shared" si="1"/>
        <v>0</v>
      </c>
      <c r="AC31" s="35"/>
      <c r="AD31" s="36" t="s">
        <v>45</v>
      </c>
      <c r="AE31" s="36" t="s">
        <v>46</v>
      </c>
    </row>
    <row r="32" spans="1:32" ht="69" x14ac:dyDescent="0.25">
      <c r="A32" s="27">
        <v>147</v>
      </c>
      <c r="B32" s="28" t="s">
        <v>39</v>
      </c>
      <c r="C32" s="28" t="s">
        <v>40</v>
      </c>
      <c r="D32" s="28" t="s">
        <v>98</v>
      </c>
      <c r="E32" s="53" t="s">
        <v>101</v>
      </c>
      <c r="F32" s="38" t="s">
        <v>102</v>
      </c>
      <c r="G32" s="29">
        <v>20200680010143</v>
      </c>
      <c r="H32" s="37" t="s">
        <v>103</v>
      </c>
      <c r="I32" s="38" t="s">
        <v>104</v>
      </c>
      <c r="J32" s="30">
        <v>44197</v>
      </c>
      <c r="K32" s="30">
        <v>44561</v>
      </c>
      <c r="L32" s="88">
        <v>2</v>
      </c>
      <c r="M32" s="86">
        <v>2</v>
      </c>
      <c r="N32" s="84">
        <f t="shared" si="4"/>
        <v>1</v>
      </c>
      <c r="O32" s="33" t="s">
        <v>105</v>
      </c>
      <c r="P32" s="43">
        <v>1028252466</v>
      </c>
      <c r="Q32" s="43"/>
      <c r="R32" s="43"/>
      <c r="S32" s="43">
        <v>22590916</v>
      </c>
      <c r="T32" s="43"/>
      <c r="U32" s="81">
        <f>SUM(P32:T33)</f>
        <v>5050843382</v>
      </c>
      <c r="V32" s="43">
        <v>951268809</v>
      </c>
      <c r="W32" s="44"/>
      <c r="X32" s="45"/>
      <c r="Y32" s="44">
        <v>14862000</v>
      </c>
      <c r="Z32" s="43"/>
      <c r="AA32" s="105">
        <f>SUM(V32:Z33)</f>
        <v>966130809</v>
      </c>
      <c r="AB32" s="66">
        <f t="shared" si="1"/>
        <v>0.19128108633165294</v>
      </c>
      <c r="AC32" s="69"/>
      <c r="AD32" s="72" t="s">
        <v>45</v>
      </c>
      <c r="AE32" s="72" t="s">
        <v>46</v>
      </c>
    </row>
    <row r="33" spans="1:31" ht="69" x14ac:dyDescent="0.25">
      <c r="A33" s="27">
        <v>147</v>
      </c>
      <c r="B33" s="28" t="s">
        <v>39</v>
      </c>
      <c r="C33" s="28" t="s">
        <v>40</v>
      </c>
      <c r="D33" s="28" t="s">
        <v>98</v>
      </c>
      <c r="E33" s="53" t="s">
        <v>101</v>
      </c>
      <c r="F33" s="38" t="s">
        <v>102</v>
      </c>
      <c r="G33" s="29"/>
      <c r="H33" s="38" t="s">
        <v>153</v>
      </c>
      <c r="I33" s="38"/>
      <c r="J33" s="30"/>
      <c r="K33" s="30"/>
      <c r="L33" s="89"/>
      <c r="M33" s="87"/>
      <c r="N33" s="85"/>
      <c r="O33" s="33" t="s">
        <v>145</v>
      </c>
      <c r="P33" s="43">
        <v>4000000000</v>
      </c>
      <c r="Q33" s="43"/>
      <c r="R33" s="43"/>
      <c r="S33" s="43"/>
      <c r="T33" s="43"/>
      <c r="U33" s="83"/>
      <c r="V33" s="43"/>
      <c r="W33" s="44"/>
      <c r="X33" s="45"/>
      <c r="Y33" s="44"/>
      <c r="Z33" s="43"/>
      <c r="AA33" s="106"/>
      <c r="AB33" s="68"/>
      <c r="AC33" s="71"/>
      <c r="AD33" s="74"/>
      <c r="AE33" s="74"/>
    </row>
    <row r="34" spans="1:31" ht="91.8" customHeight="1" x14ac:dyDescent="0.25">
      <c r="A34" s="27">
        <v>148</v>
      </c>
      <c r="B34" s="28" t="s">
        <v>39</v>
      </c>
      <c r="C34" s="28" t="s">
        <v>40</v>
      </c>
      <c r="D34" s="28" t="s">
        <v>98</v>
      </c>
      <c r="E34" s="53" t="s">
        <v>110</v>
      </c>
      <c r="F34" s="38" t="s">
        <v>111</v>
      </c>
      <c r="G34" s="29">
        <v>20210680010074</v>
      </c>
      <c r="H34" s="37" t="s">
        <v>137</v>
      </c>
      <c r="I34" s="33" t="s">
        <v>138</v>
      </c>
      <c r="J34" s="30">
        <v>44197</v>
      </c>
      <c r="K34" s="30">
        <v>44561</v>
      </c>
      <c r="L34" s="42">
        <v>0.05</v>
      </c>
      <c r="M34" s="56">
        <v>0</v>
      </c>
      <c r="N34" s="32">
        <f t="shared" si="4"/>
        <v>0</v>
      </c>
      <c r="O34" s="33" t="s">
        <v>63</v>
      </c>
      <c r="P34" s="43">
        <v>218836800</v>
      </c>
      <c r="Q34" s="43"/>
      <c r="R34" s="43"/>
      <c r="S34" s="43"/>
      <c r="T34" s="43"/>
      <c r="U34" s="57">
        <f>SUM(P34:T34)</f>
        <v>218836800</v>
      </c>
      <c r="V34" s="43"/>
      <c r="W34" s="44"/>
      <c r="X34" s="45"/>
      <c r="Y34" s="44"/>
      <c r="Z34" s="43"/>
      <c r="AA34" s="50">
        <f>SUM(V34:Z34)</f>
        <v>0</v>
      </c>
      <c r="AB34" s="34">
        <f t="shared" si="1"/>
        <v>0</v>
      </c>
      <c r="AC34" s="35"/>
      <c r="AD34" s="36" t="s">
        <v>45</v>
      </c>
      <c r="AE34" s="36" t="s">
        <v>46</v>
      </c>
    </row>
    <row r="35" spans="1:31" ht="71.400000000000006" customHeight="1" x14ac:dyDescent="0.25">
      <c r="A35" s="27">
        <v>149</v>
      </c>
      <c r="B35" s="28" t="s">
        <v>39</v>
      </c>
      <c r="C35" s="28" t="s">
        <v>40</v>
      </c>
      <c r="D35" s="28" t="s">
        <v>98</v>
      </c>
      <c r="E35" s="53" t="s">
        <v>106</v>
      </c>
      <c r="F35" s="38" t="s">
        <v>107</v>
      </c>
      <c r="G35" s="29">
        <v>20200680010143</v>
      </c>
      <c r="H35" s="37" t="s">
        <v>103</v>
      </c>
      <c r="I35" s="38" t="s">
        <v>104</v>
      </c>
      <c r="J35" s="30">
        <v>44197</v>
      </c>
      <c r="K35" s="30">
        <v>44561</v>
      </c>
      <c r="L35" s="88">
        <v>1</v>
      </c>
      <c r="M35" s="86">
        <v>1</v>
      </c>
      <c r="N35" s="84">
        <f t="shared" si="4"/>
        <v>1</v>
      </c>
      <c r="O35" s="33" t="s">
        <v>146</v>
      </c>
      <c r="P35" s="43">
        <v>229500000</v>
      </c>
      <c r="Q35" s="43">
        <v>65000000</v>
      </c>
      <c r="R35" s="43"/>
      <c r="S35" s="43"/>
      <c r="T35" s="43"/>
      <c r="U35" s="81">
        <f>SUM(P35:T38)</f>
        <v>486644446.64999998</v>
      </c>
      <c r="V35" s="43">
        <v>229500000</v>
      </c>
      <c r="W35" s="44">
        <v>65000000</v>
      </c>
      <c r="X35" s="45"/>
      <c r="Y35" s="44"/>
      <c r="Z35" s="43"/>
      <c r="AA35" s="105">
        <f>SUM(V35:Z38)</f>
        <v>482338140</v>
      </c>
      <c r="AB35" s="66">
        <f t="shared" si="1"/>
        <v>0.99115102066890093</v>
      </c>
      <c r="AC35" s="69"/>
      <c r="AD35" s="72" t="s">
        <v>45</v>
      </c>
      <c r="AE35" s="72" t="s">
        <v>46</v>
      </c>
    </row>
    <row r="36" spans="1:31" ht="69" x14ac:dyDescent="0.25">
      <c r="A36" s="27">
        <v>149</v>
      </c>
      <c r="B36" s="28" t="s">
        <v>39</v>
      </c>
      <c r="C36" s="28" t="s">
        <v>40</v>
      </c>
      <c r="D36" s="28" t="s">
        <v>98</v>
      </c>
      <c r="E36" s="53" t="s">
        <v>106</v>
      </c>
      <c r="F36" s="38" t="s">
        <v>107</v>
      </c>
      <c r="G36" s="29"/>
      <c r="H36" s="38" t="s">
        <v>153</v>
      </c>
      <c r="I36" s="38"/>
      <c r="J36" s="30">
        <v>44197</v>
      </c>
      <c r="K36" s="30">
        <v>44561</v>
      </c>
      <c r="L36" s="108"/>
      <c r="M36" s="110"/>
      <c r="N36" s="109"/>
      <c r="O36" s="33" t="s">
        <v>146</v>
      </c>
      <c r="P36" s="43">
        <v>1934189.43</v>
      </c>
      <c r="Q36" s="43"/>
      <c r="R36" s="43"/>
      <c r="S36" s="43"/>
      <c r="T36" s="43"/>
      <c r="U36" s="82"/>
      <c r="V36" s="43"/>
      <c r="W36" s="44"/>
      <c r="X36" s="45"/>
      <c r="Y36" s="44"/>
      <c r="Z36" s="43"/>
      <c r="AA36" s="107"/>
      <c r="AB36" s="67"/>
      <c r="AC36" s="70"/>
      <c r="AD36" s="73"/>
      <c r="AE36" s="73"/>
    </row>
    <row r="37" spans="1:31" ht="69" x14ac:dyDescent="0.25">
      <c r="A37" s="27">
        <v>149</v>
      </c>
      <c r="B37" s="28" t="s">
        <v>39</v>
      </c>
      <c r="C37" s="28" t="s">
        <v>40</v>
      </c>
      <c r="D37" s="28" t="s">
        <v>98</v>
      </c>
      <c r="E37" s="53" t="s">
        <v>106</v>
      </c>
      <c r="F37" s="38" t="s">
        <v>107</v>
      </c>
      <c r="G37" s="29">
        <v>20210680010199</v>
      </c>
      <c r="H37" s="37" t="s">
        <v>142</v>
      </c>
      <c r="I37" s="38" t="s">
        <v>143</v>
      </c>
      <c r="J37" s="30">
        <v>44197</v>
      </c>
      <c r="K37" s="30">
        <v>44561</v>
      </c>
      <c r="L37" s="108"/>
      <c r="M37" s="110"/>
      <c r="N37" s="109"/>
      <c r="O37" s="33" t="s">
        <v>146</v>
      </c>
      <c r="P37" s="43">
        <v>7143883.3200000003</v>
      </c>
      <c r="Q37" s="43">
        <v>180694256.94999999</v>
      </c>
      <c r="R37" s="43"/>
      <c r="S37" s="43"/>
      <c r="T37" s="43"/>
      <c r="U37" s="82"/>
      <c r="V37" s="43">
        <v>7143883.0499999998</v>
      </c>
      <c r="W37" s="44">
        <f>Q37</f>
        <v>180694256.94999999</v>
      </c>
      <c r="X37" s="45"/>
      <c r="Y37" s="44"/>
      <c r="Z37" s="43"/>
      <c r="AA37" s="107"/>
      <c r="AB37" s="67"/>
      <c r="AC37" s="70"/>
      <c r="AD37" s="73"/>
      <c r="AE37" s="73"/>
    </row>
    <row r="38" spans="1:31" ht="69" x14ac:dyDescent="0.25">
      <c r="A38" s="27">
        <v>149</v>
      </c>
      <c r="B38" s="28" t="s">
        <v>39</v>
      </c>
      <c r="C38" s="28" t="s">
        <v>40</v>
      </c>
      <c r="D38" s="28" t="s">
        <v>98</v>
      </c>
      <c r="E38" s="53" t="s">
        <v>106</v>
      </c>
      <c r="F38" s="38" t="s">
        <v>107</v>
      </c>
      <c r="G38" s="29"/>
      <c r="H38" s="38" t="s">
        <v>153</v>
      </c>
      <c r="I38" s="38"/>
      <c r="J38" s="30"/>
      <c r="K38" s="30"/>
      <c r="L38" s="89"/>
      <c r="M38" s="87"/>
      <c r="N38" s="85"/>
      <c r="O38" s="33"/>
      <c r="P38" s="43">
        <v>2372116.9500000002</v>
      </c>
      <c r="Q38" s="43"/>
      <c r="R38" s="43"/>
      <c r="S38" s="43"/>
      <c r="T38" s="43"/>
      <c r="U38" s="83"/>
      <c r="V38" s="43"/>
      <c r="W38" s="44"/>
      <c r="X38" s="45"/>
      <c r="Y38" s="44"/>
      <c r="Z38" s="43"/>
      <c r="AA38" s="106"/>
      <c r="AB38" s="68"/>
      <c r="AC38" s="71"/>
      <c r="AD38" s="74"/>
      <c r="AE38" s="74"/>
    </row>
    <row r="39" spans="1:31" ht="78.599999999999994" customHeight="1" x14ac:dyDescent="0.25">
      <c r="A39" s="27">
        <v>150</v>
      </c>
      <c r="B39" s="28" t="s">
        <v>39</v>
      </c>
      <c r="C39" s="28" t="s">
        <v>40</v>
      </c>
      <c r="D39" s="28" t="s">
        <v>98</v>
      </c>
      <c r="E39" s="53" t="s">
        <v>108</v>
      </c>
      <c r="F39" s="38" t="s">
        <v>109</v>
      </c>
      <c r="G39" s="29">
        <v>20200680010143</v>
      </c>
      <c r="H39" s="37" t="s">
        <v>103</v>
      </c>
      <c r="I39" s="38" t="s">
        <v>104</v>
      </c>
      <c r="J39" s="30">
        <v>44197</v>
      </c>
      <c r="K39" s="30">
        <v>44561</v>
      </c>
      <c r="L39" s="88">
        <v>1</v>
      </c>
      <c r="M39" s="86">
        <v>1</v>
      </c>
      <c r="N39" s="84">
        <f>IFERROR(IF(M39/L39&gt;100%,100%,M39/L39),"-")</f>
        <v>1</v>
      </c>
      <c r="O39" s="33" t="s">
        <v>147</v>
      </c>
      <c r="P39" s="43">
        <v>65749455</v>
      </c>
      <c r="Q39" s="43"/>
      <c r="R39" s="43"/>
      <c r="S39" s="43"/>
      <c r="T39" s="63">
        <v>3250545</v>
      </c>
      <c r="U39" s="81">
        <f>SUM(P39:T42)</f>
        <v>1665849719</v>
      </c>
      <c r="V39" s="43">
        <v>65749455</v>
      </c>
      <c r="W39" s="44"/>
      <c r="X39" s="45"/>
      <c r="Y39" s="44"/>
      <c r="Z39" s="63">
        <v>3250545</v>
      </c>
      <c r="AA39" s="105">
        <f>SUM(V39:Z42)</f>
        <v>565849719</v>
      </c>
      <c r="AB39" s="66">
        <f>IFERROR(AA39/U39,"-")</f>
        <v>0.3396763300711641</v>
      </c>
      <c r="AC39" s="69"/>
      <c r="AD39" s="72" t="s">
        <v>45</v>
      </c>
      <c r="AE39" s="72" t="s">
        <v>46</v>
      </c>
    </row>
    <row r="40" spans="1:31" ht="69" x14ac:dyDescent="0.25">
      <c r="A40" s="27">
        <v>150</v>
      </c>
      <c r="B40" s="28" t="s">
        <v>39</v>
      </c>
      <c r="C40" s="28" t="s">
        <v>40</v>
      </c>
      <c r="D40" s="28" t="s">
        <v>98</v>
      </c>
      <c r="E40" s="53" t="s">
        <v>108</v>
      </c>
      <c r="F40" s="38" t="s">
        <v>109</v>
      </c>
      <c r="G40" s="29"/>
      <c r="H40" s="38" t="s">
        <v>153</v>
      </c>
      <c r="I40" s="38"/>
      <c r="J40" s="30"/>
      <c r="K40" s="30"/>
      <c r="L40" s="108"/>
      <c r="M40" s="110"/>
      <c r="N40" s="109"/>
      <c r="O40" s="33"/>
      <c r="P40" s="43">
        <v>100000000</v>
      </c>
      <c r="Q40" s="43"/>
      <c r="R40" s="43"/>
      <c r="S40" s="43"/>
      <c r="T40" s="43"/>
      <c r="U40" s="82"/>
      <c r="V40" s="43"/>
      <c r="W40" s="44"/>
      <c r="X40" s="45"/>
      <c r="Y40" s="44"/>
      <c r="Z40" s="43"/>
      <c r="AA40" s="107"/>
      <c r="AB40" s="67"/>
      <c r="AC40" s="70"/>
      <c r="AD40" s="73"/>
      <c r="AE40" s="73"/>
    </row>
    <row r="41" spans="1:31" ht="69" x14ac:dyDescent="0.25">
      <c r="A41" s="27">
        <v>150</v>
      </c>
      <c r="B41" s="28" t="s">
        <v>39</v>
      </c>
      <c r="C41" s="28" t="s">
        <v>40</v>
      </c>
      <c r="D41" s="28" t="s">
        <v>98</v>
      </c>
      <c r="E41" s="53" t="s">
        <v>108</v>
      </c>
      <c r="F41" s="38" t="s">
        <v>109</v>
      </c>
      <c r="G41" s="29">
        <v>20210680010199</v>
      </c>
      <c r="H41" s="37" t="s">
        <v>142</v>
      </c>
      <c r="I41" s="38" t="s">
        <v>143</v>
      </c>
      <c r="J41" s="30">
        <v>44197</v>
      </c>
      <c r="K41" s="30">
        <v>44561</v>
      </c>
      <c r="L41" s="108"/>
      <c r="M41" s="110"/>
      <c r="N41" s="109"/>
      <c r="O41" s="33" t="s">
        <v>147</v>
      </c>
      <c r="P41" s="43">
        <v>375634049.05000001</v>
      </c>
      <c r="Q41" s="43">
        <v>117077672.95</v>
      </c>
      <c r="R41" s="43"/>
      <c r="S41" s="43">
        <v>4137997</v>
      </c>
      <c r="T41" s="43"/>
      <c r="U41" s="82"/>
      <c r="V41" s="43">
        <v>375634049.05000001</v>
      </c>
      <c r="W41" s="44">
        <v>117077672.95</v>
      </c>
      <c r="X41" s="45"/>
      <c r="Y41" s="44">
        <v>4137997</v>
      </c>
      <c r="Z41" s="43"/>
      <c r="AA41" s="107"/>
      <c r="AB41" s="67"/>
      <c r="AC41" s="70"/>
      <c r="AD41" s="73"/>
      <c r="AE41" s="73"/>
    </row>
    <row r="42" spans="1:31" ht="69" x14ac:dyDescent="0.25">
      <c r="A42" s="27">
        <v>150</v>
      </c>
      <c r="B42" s="28" t="s">
        <v>39</v>
      </c>
      <c r="C42" s="28" t="s">
        <v>40</v>
      </c>
      <c r="D42" s="28" t="s">
        <v>98</v>
      </c>
      <c r="E42" s="53" t="s">
        <v>108</v>
      </c>
      <c r="F42" s="38" t="s">
        <v>109</v>
      </c>
      <c r="G42" s="29"/>
      <c r="H42" s="38" t="s">
        <v>153</v>
      </c>
      <c r="I42" s="38"/>
      <c r="J42" s="30"/>
      <c r="K42" s="30"/>
      <c r="L42" s="89"/>
      <c r="M42" s="87"/>
      <c r="N42" s="85"/>
      <c r="O42" s="33" t="s">
        <v>147</v>
      </c>
      <c r="P42" s="43">
        <v>1000000000</v>
      </c>
      <c r="Q42" s="43"/>
      <c r="R42" s="43"/>
      <c r="S42" s="43"/>
      <c r="T42" s="43"/>
      <c r="U42" s="83"/>
      <c r="V42" s="43"/>
      <c r="W42" s="44"/>
      <c r="X42" s="45"/>
      <c r="Y42" s="44"/>
      <c r="Z42" s="43"/>
      <c r="AA42" s="106"/>
      <c r="AB42" s="68"/>
      <c r="AC42" s="71"/>
      <c r="AD42" s="74"/>
      <c r="AE42" s="74"/>
    </row>
    <row r="43" spans="1:31" ht="96.6" x14ac:dyDescent="0.25">
      <c r="A43" s="27">
        <v>197</v>
      </c>
      <c r="B43" s="28" t="s">
        <v>112</v>
      </c>
      <c r="C43" s="28" t="s">
        <v>113</v>
      </c>
      <c r="D43" s="28" t="s">
        <v>114</v>
      </c>
      <c r="E43" s="53" t="s">
        <v>115</v>
      </c>
      <c r="F43" s="38" t="s">
        <v>116</v>
      </c>
      <c r="G43" s="29">
        <v>20200680010053</v>
      </c>
      <c r="H43" s="37" t="s">
        <v>117</v>
      </c>
      <c r="I43" s="38" t="s">
        <v>118</v>
      </c>
      <c r="J43" s="30">
        <v>44197</v>
      </c>
      <c r="K43" s="30">
        <v>44561</v>
      </c>
      <c r="L43" s="78">
        <v>6</v>
      </c>
      <c r="M43" s="79">
        <v>6</v>
      </c>
      <c r="N43" s="80">
        <f>IFERROR(IF(M43/L43&gt;100%,100%,M43/L43),"-")</f>
        <v>1</v>
      </c>
      <c r="O43" s="33" t="s">
        <v>119</v>
      </c>
      <c r="P43" s="43">
        <v>198975177</v>
      </c>
      <c r="Q43" s="43"/>
      <c r="R43" s="43"/>
      <c r="S43" s="43"/>
      <c r="T43" s="43"/>
      <c r="U43" s="81">
        <f>SUM(P43:T44)</f>
        <v>552414910</v>
      </c>
      <c r="V43" s="43">
        <v>198975177</v>
      </c>
      <c r="W43" s="44"/>
      <c r="X43" s="45"/>
      <c r="Y43" s="44"/>
      <c r="Z43" s="43"/>
      <c r="AA43" s="105">
        <f>SUM(V43:Z44)</f>
        <v>552414910</v>
      </c>
      <c r="AB43" s="103">
        <f>IFERROR(AA43/U43,"-")</f>
        <v>1</v>
      </c>
      <c r="AC43" s="101">
        <v>715000000</v>
      </c>
      <c r="AD43" s="102" t="s">
        <v>45</v>
      </c>
      <c r="AE43" s="102" t="s">
        <v>46</v>
      </c>
    </row>
    <row r="44" spans="1:31" ht="96.6" x14ac:dyDescent="0.25">
      <c r="A44" s="27">
        <v>197</v>
      </c>
      <c r="B44" s="28" t="s">
        <v>112</v>
      </c>
      <c r="C44" s="28" t="s">
        <v>113</v>
      </c>
      <c r="D44" s="28" t="s">
        <v>114</v>
      </c>
      <c r="E44" s="53" t="s">
        <v>115</v>
      </c>
      <c r="F44" s="38" t="s">
        <v>116</v>
      </c>
      <c r="G44" s="29">
        <v>20210680010055</v>
      </c>
      <c r="H44" s="37" t="s">
        <v>120</v>
      </c>
      <c r="I44" s="38" t="s">
        <v>121</v>
      </c>
      <c r="J44" s="30">
        <v>44197</v>
      </c>
      <c r="K44" s="30">
        <v>44561</v>
      </c>
      <c r="L44" s="78"/>
      <c r="M44" s="79"/>
      <c r="N44" s="80"/>
      <c r="O44" s="33" t="s">
        <v>119</v>
      </c>
      <c r="P44" s="43">
        <v>353439733</v>
      </c>
      <c r="Q44" s="43"/>
      <c r="R44" s="43"/>
      <c r="S44" s="43"/>
      <c r="T44" s="43"/>
      <c r="U44" s="83"/>
      <c r="V44" s="43">
        <v>353439733</v>
      </c>
      <c r="W44" s="44"/>
      <c r="X44" s="45"/>
      <c r="Y44" s="44"/>
      <c r="Z44" s="43"/>
      <c r="AA44" s="106"/>
      <c r="AB44" s="103"/>
      <c r="AC44" s="101"/>
      <c r="AD44" s="102"/>
      <c r="AE44" s="102"/>
    </row>
    <row r="45" spans="1:31" ht="96.6" x14ac:dyDescent="0.25">
      <c r="A45" s="27">
        <v>198</v>
      </c>
      <c r="B45" s="28" t="s">
        <v>112</v>
      </c>
      <c r="C45" s="28" t="s">
        <v>113</v>
      </c>
      <c r="D45" s="28" t="s">
        <v>114</v>
      </c>
      <c r="E45" s="53" t="s">
        <v>122</v>
      </c>
      <c r="F45" s="38" t="s">
        <v>123</v>
      </c>
      <c r="G45" s="29">
        <v>20210680010055</v>
      </c>
      <c r="H45" s="37" t="s">
        <v>120</v>
      </c>
      <c r="I45" s="33" t="s">
        <v>121</v>
      </c>
      <c r="J45" s="30">
        <v>44197</v>
      </c>
      <c r="K45" s="30">
        <v>44561</v>
      </c>
      <c r="L45" s="88">
        <v>1</v>
      </c>
      <c r="M45" s="86">
        <v>1</v>
      </c>
      <c r="N45" s="84">
        <f>IFERROR(IF(M45/L45&gt;100%,100%,M45/L45),"-")</f>
        <v>1</v>
      </c>
      <c r="O45" s="33" t="s">
        <v>119</v>
      </c>
      <c r="P45" s="43">
        <v>960949696.04999995</v>
      </c>
      <c r="Q45" s="43"/>
      <c r="R45" s="43"/>
      <c r="S45" s="43">
        <v>34856268</v>
      </c>
      <c r="T45" s="43">
        <v>173508633.94999999</v>
      </c>
      <c r="U45" s="81">
        <f>SUM(P45:T46)</f>
        <v>1169758330</v>
      </c>
      <c r="V45" s="43">
        <v>960949696.04999995</v>
      </c>
      <c r="W45" s="43"/>
      <c r="X45" s="43"/>
      <c r="Z45" s="43">
        <v>208364901.95000005</v>
      </c>
      <c r="AA45" s="105">
        <f>SUM(V45:Z46)</f>
        <v>1169314598</v>
      </c>
      <c r="AB45" s="66">
        <f>IFERROR(AA45/U45,"-")</f>
        <v>0.99962066352628576</v>
      </c>
      <c r="AC45" s="69"/>
      <c r="AD45" s="72" t="s">
        <v>45</v>
      </c>
      <c r="AE45" s="72" t="s">
        <v>46</v>
      </c>
    </row>
    <row r="46" spans="1:31" ht="96.6" x14ac:dyDescent="0.25">
      <c r="A46" s="27">
        <v>198</v>
      </c>
      <c r="B46" s="28" t="s">
        <v>112</v>
      </c>
      <c r="C46" s="28" t="s">
        <v>113</v>
      </c>
      <c r="D46" s="28" t="s">
        <v>114</v>
      </c>
      <c r="E46" s="53" t="s">
        <v>122</v>
      </c>
      <c r="F46" s="38" t="s">
        <v>123</v>
      </c>
      <c r="G46" s="29"/>
      <c r="H46" s="38" t="s">
        <v>153</v>
      </c>
      <c r="I46" s="33"/>
      <c r="J46" s="30"/>
      <c r="K46" s="30"/>
      <c r="L46" s="89"/>
      <c r="M46" s="87"/>
      <c r="N46" s="85"/>
      <c r="O46" s="33"/>
      <c r="P46" s="43"/>
      <c r="Q46" s="43"/>
      <c r="R46" s="43"/>
      <c r="S46" s="43">
        <v>443732</v>
      </c>
      <c r="T46" s="43"/>
      <c r="U46" s="83"/>
      <c r="V46" s="43"/>
      <c r="W46" s="44"/>
      <c r="X46" s="45"/>
      <c r="Y46" s="44"/>
      <c r="Z46" s="43"/>
      <c r="AA46" s="106"/>
      <c r="AB46" s="68"/>
      <c r="AC46" s="71"/>
      <c r="AD46" s="74"/>
      <c r="AE46" s="74"/>
    </row>
    <row r="47" spans="1:31" ht="96.6" x14ac:dyDescent="0.25">
      <c r="A47" s="27">
        <v>199</v>
      </c>
      <c r="B47" s="28" t="s">
        <v>112</v>
      </c>
      <c r="C47" s="28" t="s">
        <v>113</v>
      </c>
      <c r="D47" s="28" t="s">
        <v>124</v>
      </c>
      <c r="E47" s="53" t="s">
        <v>125</v>
      </c>
      <c r="F47" s="38" t="s">
        <v>126</v>
      </c>
      <c r="G47" s="29">
        <v>20210680010055</v>
      </c>
      <c r="H47" s="37" t="s">
        <v>120</v>
      </c>
      <c r="I47" s="33" t="s">
        <v>127</v>
      </c>
      <c r="J47" s="30">
        <v>44197</v>
      </c>
      <c r="K47" s="30">
        <v>44561</v>
      </c>
      <c r="L47" s="78">
        <v>3</v>
      </c>
      <c r="M47" s="79">
        <v>3</v>
      </c>
      <c r="N47" s="80">
        <f>IFERROR(IF(M47/L47&gt;100%,100%,M47/L47),"-")</f>
        <v>1</v>
      </c>
      <c r="O47" s="33" t="s">
        <v>119</v>
      </c>
      <c r="P47" s="43">
        <v>157715680</v>
      </c>
      <c r="Q47" s="43"/>
      <c r="R47" s="43"/>
      <c r="S47" s="43"/>
      <c r="T47" s="43"/>
      <c r="U47" s="81">
        <f>SUM(P47:T48)</f>
        <v>473126760</v>
      </c>
      <c r="V47" s="43">
        <v>157715680</v>
      </c>
      <c r="W47" s="44"/>
      <c r="X47" s="45"/>
      <c r="Y47" s="44"/>
      <c r="Z47" s="43"/>
      <c r="AA47" s="105">
        <f>SUM(V47:Z48)</f>
        <v>473126760</v>
      </c>
      <c r="AB47" s="103">
        <f>IFERROR(AA47/U47,"-")</f>
        <v>1</v>
      </c>
      <c r="AC47" s="104"/>
      <c r="AD47" s="102" t="s">
        <v>45</v>
      </c>
      <c r="AE47" s="102" t="s">
        <v>46</v>
      </c>
    </row>
    <row r="48" spans="1:31" ht="96.6" x14ac:dyDescent="0.25">
      <c r="A48" s="27">
        <v>199</v>
      </c>
      <c r="B48" s="28" t="s">
        <v>112</v>
      </c>
      <c r="C48" s="28" t="s">
        <v>113</v>
      </c>
      <c r="D48" s="28" t="s">
        <v>124</v>
      </c>
      <c r="E48" s="53" t="s">
        <v>125</v>
      </c>
      <c r="F48" s="38" t="s">
        <v>126</v>
      </c>
      <c r="G48" s="29">
        <v>20200680010088</v>
      </c>
      <c r="H48" s="37" t="s">
        <v>128</v>
      </c>
      <c r="I48" s="33" t="s">
        <v>129</v>
      </c>
      <c r="J48" s="30">
        <v>44197</v>
      </c>
      <c r="K48" s="30">
        <v>44561</v>
      </c>
      <c r="L48" s="78"/>
      <c r="M48" s="79"/>
      <c r="N48" s="80"/>
      <c r="O48" s="33" t="s">
        <v>119</v>
      </c>
      <c r="P48" s="43">
        <v>315411080</v>
      </c>
      <c r="Q48" s="43"/>
      <c r="R48" s="43"/>
      <c r="S48" s="43"/>
      <c r="T48" s="43"/>
      <c r="U48" s="83"/>
      <c r="V48" s="43">
        <v>315411080</v>
      </c>
      <c r="W48" s="44"/>
      <c r="X48" s="45"/>
      <c r="Y48" s="44"/>
      <c r="Z48" s="43"/>
      <c r="AA48" s="106"/>
      <c r="AB48" s="103"/>
      <c r="AC48" s="104"/>
      <c r="AD48" s="102"/>
      <c r="AE48" s="102"/>
    </row>
    <row r="49" spans="1:31" ht="96.6" x14ac:dyDescent="0.25">
      <c r="A49" s="27">
        <v>200</v>
      </c>
      <c r="B49" s="28" t="s">
        <v>112</v>
      </c>
      <c r="C49" s="28" t="s">
        <v>113</v>
      </c>
      <c r="D49" s="28" t="s">
        <v>124</v>
      </c>
      <c r="E49" s="53" t="s">
        <v>130</v>
      </c>
      <c r="F49" s="38" t="s">
        <v>131</v>
      </c>
      <c r="G49" s="29">
        <v>20200680010077</v>
      </c>
      <c r="H49" s="37" t="s">
        <v>132</v>
      </c>
      <c r="I49" s="33" t="s">
        <v>135</v>
      </c>
      <c r="J49" s="30">
        <v>44197</v>
      </c>
      <c r="K49" s="30">
        <v>44561</v>
      </c>
      <c r="L49" s="31">
        <v>1</v>
      </c>
      <c r="M49" s="54">
        <v>1</v>
      </c>
      <c r="N49" s="32">
        <f>IFERROR(IF(M49/L49&gt;100%,100%,M49/L49),"-")</f>
        <v>1</v>
      </c>
      <c r="O49" s="33" t="s">
        <v>133</v>
      </c>
      <c r="P49" s="43">
        <v>100000000</v>
      </c>
      <c r="Q49" s="43"/>
      <c r="R49" s="43"/>
      <c r="S49" s="43"/>
      <c r="T49" s="43"/>
      <c r="U49" s="57">
        <f>SUM(P49:T49)</f>
        <v>100000000</v>
      </c>
      <c r="V49" s="43">
        <v>100000000</v>
      </c>
      <c r="W49" s="44"/>
      <c r="X49" s="45"/>
      <c r="Y49" s="44"/>
      <c r="Z49" s="43"/>
      <c r="AA49" s="50">
        <f>SUM(V49:Z49)</f>
        <v>100000000</v>
      </c>
      <c r="AB49" s="34">
        <f>IFERROR(AA49/U49,"-")</f>
        <v>1</v>
      </c>
      <c r="AC49" s="35"/>
      <c r="AD49" s="36" t="s">
        <v>45</v>
      </c>
      <c r="AE49" s="36" t="s">
        <v>46</v>
      </c>
    </row>
    <row r="50" spans="1:31" s="12" customFormat="1" x14ac:dyDescent="0.25">
      <c r="A50" s="4">
        <f>SUM(--(FREQUENCY(A9:A49,A9:A49)&gt;0))</f>
        <v>23</v>
      </c>
      <c r="B50" s="8"/>
      <c r="C50" s="9"/>
      <c r="D50" s="9"/>
      <c r="E50" s="9"/>
      <c r="F50" s="9"/>
      <c r="G50" s="11"/>
      <c r="H50" s="9"/>
      <c r="I50" s="9"/>
      <c r="J50" s="9"/>
      <c r="K50" s="6"/>
      <c r="L50" s="7"/>
      <c r="M50" s="5" t="s">
        <v>17</v>
      </c>
      <c r="N50" s="1">
        <f>IFERROR(AVERAGE(N9:N49),"-")</f>
        <v>0.95454545454545459</v>
      </c>
      <c r="O50" s="51"/>
      <c r="P50" s="52">
        <f>SUM(P9:P49)</f>
        <v>18535776158.829998</v>
      </c>
      <c r="Q50" s="52">
        <f t="shared" ref="Q50:S50" si="5">SUM(Q9:Q49)</f>
        <v>2219085833.9499998</v>
      </c>
      <c r="R50" s="52">
        <f t="shared" si="5"/>
        <v>0</v>
      </c>
      <c r="S50" s="52">
        <f t="shared" si="5"/>
        <v>261780048.47</v>
      </c>
      <c r="T50" s="52">
        <f>SUM(T9:T49)</f>
        <v>2956013299.7399998</v>
      </c>
      <c r="U50" s="13">
        <f>SUM(U9:U49)</f>
        <v>23972655340.990002</v>
      </c>
      <c r="V50" s="52">
        <f>SUM(V9:V49)</f>
        <v>11287671970.449997</v>
      </c>
      <c r="W50" s="52">
        <f t="shared" ref="W50:Y50" si="6">SUM(W9:W49)</f>
        <v>2189793213.9499998</v>
      </c>
      <c r="X50" s="52">
        <f t="shared" si="6"/>
        <v>0</v>
      </c>
      <c r="Y50" s="52">
        <f t="shared" si="6"/>
        <v>218751132.47</v>
      </c>
      <c r="Z50" s="52">
        <f>SUM(Z9:Z49)</f>
        <v>2642657861</v>
      </c>
      <c r="AA50" s="49">
        <f>SUM(AA9:AA49)</f>
        <v>16338874177.869999</v>
      </c>
      <c r="AB50" s="3">
        <f>IFERROR(AA50/U50,"-")</f>
        <v>0.68156297020350232</v>
      </c>
      <c r="AC50" s="2">
        <f>SUM(AC9:AC49)</f>
        <v>887000000</v>
      </c>
      <c r="AD50" s="10"/>
      <c r="AE50" s="10"/>
    </row>
    <row r="51" spans="1:31" x14ac:dyDescent="0.25">
      <c r="U51" s="22"/>
      <c r="V51" s="22"/>
      <c r="AA51" s="22"/>
    </row>
    <row r="52" spans="1:31" x14ac:dyDescent="0.25">
      <c r="T52" s="58"/>
      <c r="U52" s="59"/>
      <c r="AA52" s="59"/>
    </row>
    <row r="53" spans="1:31" x14ac:dyDescent="0.25">
      <c r="P53" s="58"/>
      <c r="Q53" s="58"/>
      <c r="R53" s="60"/>
      <c r="S53" s="60"/>
      <c r="U53" s="23"/>
      <c r="AA53" s="23"/>
    </row>
    <row r="54" spans="1:31" x14ac:dyDescent="0.25">
      <c r="P54" s="58"/>
      <c r="T54" s="60"/>
      <c r="U54" s="23"/>
      <c r="AA54" s="23"/>
    </row>
    <row r="55" spans="1:31" x14ac:dyDescent="0.25">
      <c r="P55" s="61"/>
      <c r="U55" s="22"/>
      <c r="AA55" s="22"/>
    </row>
    <row r="56" spans="1:31" x14ac:dyDescent="0.25">
      <c r="P56" s="60"/>
      <c r="AA56" s="24"/>
    </row>
    <row r="57" spans="1:31" x14ac:dyDescent="0.25">
      <c r="P57" s="61"/>
      <c r="U57" s="25"/>
      <c r="AA57" s="25"/>
    </row>
  </sheetData>
  <mergeCells count="126">
    <mergeCell ref="N35:N38"/>
    <mergeCell ref="M35:M38"/>
    <mergeCell ref="AA45:AA46"/>
    <mergeCell ref="AA47:AA48"/>
    <mergeCell ref="AA13:AA15"/>
    <mergeCell ref="AA16:AA17"/>
    <mergeCell ref="AA21:AA22"/>
    <mergeCell ref="AA24:AA25"/>
    <mergeCell ref="AA26:AA27"/>
    <mergeCell ref="L35:L38"/>
    <mergeCell ref="N39:N42"/>
    <mergeCell ref="M39:M42"/>
    <mergeCell ref="L39:L42"/>
    <mergeCell ref="AA18:AA20"/>
    <mergeCell ref="L18:L20"/>
    <mergeCell ref="M18:M20"/>
    <mergeCell ref="N18:N20"/>
    <mergeCell ref="N21:N22"/>
    <mergeCell ref="M21:M22"/>
    <mergeCell ref="L21:L22"/>
    <mergeCell ref="N24:N25"/>
    <mergeCell ref="M24:M25"/>
    <mergeCell ref="L24:L25"/>
    <mergeCell ref="U26:U27"/>
    <mergeCell ref="U32:U33"/>
    <mergeCell ref="U35:U38"/>
    <mergeCell ref="N26:N27"/>
    <mergeCell ref="M26:M27"/>
    <mergeCell ref="L26:L27"/>
    <mergeCell ref="N32:N33"/>
    <mergeCell ref="M32:M33"/>
    <mergeCell ref="L32:L33"/>
    <mergeCell ref="U39:U42"/>
    <mergeCell ref="U18:U20"/>
    <mergeCell ref="U43:U44"/>
    <mergeCell ref="AA43:AA44"/>
    <mergeCell ref="AB43:AB44"/>
    <mergeCell ref="AC43:AC44"/>
    <mergeCell ref="AD43:AD44"/>
    <mergeCell ref="AA39:AA42"/>
    <mergeCell ref="U21:U22"/>
    <mergeCell ref="U24:U25"/>
    <mergeCell ref="AA32:AA33"/>
    <mergeCell ref="AA35:AA38"/>
    <mergeCell ref="AB18:AB20"/>
    <mergeCell ref="AB21:AB22"/>
    <mergeCell ref="AC21:AC22"/>
    <mergeCell ref="AD21:AD22"/>
    <mergeCell ref="L47:L48"/>
    <mergeCell ref="M47:M48"/>
    <mergeCell ref="N47:N48"/>
    <mergeCell ref="L43:L44"/>
    <mergeCell ref="M43:M44"/>
    <mergeCell ref="N43:N44"/>
    <mergeCell ref="AE47:AE48"/>
    <mergeCell ref="U47:U48"/>
    <mergeCell ref="AB47:AB48"/>
    <mergeCell ref="AC47:AC48"/>
    <mergeCell ref="AD47:AD48"/>
    <mergeCell ref="AE43:AE44"/>
    <mergeCell ref="N45:N46"/>
    <mergeCell ref="M45:M46"/>
    <mergeCell ref="L45:L46"/>
    <mergeCell ref="U45:U46"/>
    <mergeCell ref="AC1:AE1"/>
    <mergeCell ref="AC2:AE2"/>
    <mergeCell ref="AC3:AE3"/>
    <mergeCell ref="AC4:AE4"/>
    <mergeCell ref="AC7:AC8"/>
    <mergeCell ref="AD7:AE7"/>
    <mergeCell ref="AC13:AC15"/>
    <mergeCell ref="AE13:AE15"/>
    <mergeCell ref="AD13:AD15"/>
    <mergeCell ref="A1:A4"/>
    <mergeCell ref="A5:C5"/>
    <mergeCell ref="A6:C6"/>
    <mergeCell ref="D5:L5"/>
    <mergeCell ref="D6:L6"/>
    <mergeCell ref="O7:U7"/>
    <mergeCell ref="B7:F7"/>
    <mergeCell ref="G7:K7"/>
    <mergeCell ref="L7:N7"/>
    <mergeCell ref="L13:L15"/>
    <mergeCell ref="M13:M15"/>
    <mergeCell ref="N13:N15"/>
    <mergeCell ref="U13:U15"/>
    <mergeCell ref="N16:N17"/>
    <mergeCell ref="M16:M17"/>
    <mergeCell ref="L16:L17"/>
    <mergeCell ref="B1:AB4"/>
    <mergeCell ref="V7:AA7"/>
    <mergeCell ref="AB7:AB8"/>
    <mergeCell ref="AB13:AB15"/>
    <mergeCell ref="U16:U17"/>
    <mergeCell ref="AE21:AE22"/>
    <mergeCell ref="AB24:AB25"/>
    <mergeCell ref="AC24:AC25"/>
    <mergeCell ref="AD24:AD25"/>
    <mergeCell ref="AE24:AE25"/>
    <mergeCell ref="AB16:AB17"/>
    <mergeCell ref="AC16:AC17"/>
    <mergeCell ref="AD16:AD17"/>
    <mergeCell ref="AE16:AE17"/>
    <mergeCell ref="AE18:AE20"/>
    <mergeCell ref="AD18:AD20"/>
    <mergeCell ref="AC18:AC20"/>
    <mergeCell ref="AB39:AB42"/>
    <mergeCell ref="AC39:AC42"/>
    <mergeCell ref="AD39:AD42"/>
    <mergeCell ref="AE39:AE42"/>
    <mergeCell ref="AB45:AB46"/>
    <mergeCell ref="AC45:AC46"/>
    <mergeCell ref="AD45:AD46"/>
    <mergeCell ref="AE45:AE46"/>
    <mergeCell ref="AB26:AB27"/>
    <mergeCell ref="AC26:AC27"/>
    <mergeCell ref="AD26:AD27"/>
    <mergeCell ref="AE26:AE27"/>
    <mergeCell ref="AB35:AB38"/>
    <mergeCell ref="AC35:AC38"/>
    <mergeCell ref="AD35:AD38"/>
    <mergeCell ref="AE35:AE38"/>
    <mergeCell ref="AB32:AB33"/>
    <mergeCell ref="AC32:AC33"/>
    <mergeCell ref="AD32:AD33"/>
    <mergeCell ref="AE32:AE33"/>
  </mergeCells>
  <phoneticPr fontId="7" type="noConversion"/>
  <conditionalFormatting sqref="N21 N39 N9:N16 N43:N45 N18:N19 N23:N24 N26 N28:N32 N34:N35 N47:N49">
    <cfRule type="cellIs" dxfId="2" priority="7" operator="between">
      <formula>0.66</formula>
      <formula>1</formula>
    </cfRule>
    <cfRule type="cellIs" dxfId="1" priority="8" operator="between">
      <formula>0.33</formula>
      <formula>0.66</formula>
    </cfRule>
    <cfRule type="cellIs" dxfId="0" priority="9" operator="between">
      <formula>0</formula>
      <formula>0.33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154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2021-12-11T22:02:52Z</cp:lastPrinted>
  <dcterms:created xsi:type="dcterms:W3CDTF">2008-07-08T21:30:46Z</dcterms:created>
  <dcterms:modified xsi:type="dcterms:W3CDTF">2022-02-03T16:40:04Z</dcterms:modified>
</cp:coreProperties>
</file>