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0 - Octubre\Publicados\"/>
    </mc:Choice>
  </mc:AlternateContent>
  <xr:revisionPtr revIDLastSave="0" documentId="13_ncr:1_{FC539A3E-2EC5-493C-B7EA-DCF506F95BF1}" xr6:coauthVersionLast="47" xr6:coauthVersionMax="47" xr10:uidLastSave="{00000000-0000-0000-0000-000000000000}"/>
  <bookViews>
    <workbookView xWindow="-25308" yWindow="288" windowWidth="25416" windowHeight="15252" xr2:uid="{00000000-000D-0000-FFFF-FFFF00000000}"/>
  </bookViews>
  <sheets>
    <sheet name="Plan de Acción" sheetId="14" r:id="rId1"/>
  </sheets>
  <definedNames>
    <definedName name="_xlnm._FilterDatabase" localSheetId="0" hidden="1">'Plan de Acción'!$A$8:$AE$42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8" i="14" l="1"/>
  <c r="U18" i="14"/>
  <c r="U42" i="14" l="1"/>
  <c r="N41" i="14"/>
  <c r="N39" i="14"/>
  <c r="N38" i="14"/>
  <c r="N36" i="14"/>
  <c r="N34" i="14"/>
  <c r="N32" i="14"/>
  <c r="N31" i="14"/>
  <c r="N30" i="14"/>
  <c r="N29" i="14"/>
  <c r="N28" i="14"/>
  <c r="N27" i="14"/>
  <c r="N26" i="14"/>
  <c r="N25" i="14"/>
  <c r="N24" i="14"/>
  <c r="N23" i="14"/>
  <c r="N22" i="14"/>
  <c r="N18" i="14"/>
  <c r="N17" i="14"/>
  <c r="N14" i="14"/>
  <c r="N13" i="14"/>
  <c r="N11" i="14"/>
  <c r="N10" i="14"/>
  <c r="N9" i="14"/>
  <c r="N42" i="14" s="1"/>
  <c r="P38" i="14"/>
  <c r="AA17" i="14"/>
  <c r="AB17" i="14" s="1"/>
  <c r="AA14" i="14"/>
  <c r="AB14" i="14" s="1"/>
  <c r="AA41" i="14"/>
  <c r="AB41" i="14" s="1"/>
  <c r="AA39" i="14"/>
  <c r="AB39" i="14" s="1"/>
  <c r="AA38" i="14"/>
  <c r="AA36" i="14"/>
  <c r="AB36" i="14" s="1"/>
  <c r="AA34" i="14"/>
  <c r="AB34" i="14" s="1"/>
  <c r="AA32" i="14"/>
  <c r="AB32" i="14" s="1"/>
  <c r="AA31" i="14"/>
  <c r="AB31" i="14" s="1"/>
  <c r="AA30" i="14"/>
  <c r="AB30" i="14" s="1"/>
  <c r="AA29" i="14"/>
  <c r="AB29" i="14" s="1"/>
  <c r="AA28" i="14"/>
  <c r="AB28" i="14" s="1"/>
  <c r="AA27" i="14"/>
  <c r="AB27" i="14" s="1"/>
  <c r="AA26" i="14"/>
  <c r="AB26" i="14" s="1"/>
  <c r="AA25" i="14"/>
  <c r="AB25" i="14" s="1"/>
  <c r="AA24" i="14"/>
  <c r="AB24" i="14" s="1"/>
  <c r="AA23" i="14"/>
  <c r="AB23" i="14" s="1"/>
  <c r="AA22" i="14"/>
  <c r="AB22" i="14" s="1"/>
  <c r="AA13" i="14"/>
  <c r="AB13" i="14" s="1"/>
  <c r="AA11" i="14"/>
  <c r="AB11" i="14" s="1"/>
  <c r="AA10" i="14"/>
  <c r="AB10" i="14" s="1"/>
  <c r="AA9" i="14"/>
  <c r="AB9" i="14" s="1"/>
  <c r="U41" i="14"/>
  <c r="U39" i="14"/>
  <c r="U36" i="14"/>
  <c r="U34" i="14"/>
  <c r="U32" i="14"/>
  <c r="U31" i="14"/>
  <c r="U30" i="14"/>
  <c r="U29" i="14"/>
  <c r="U28" i="14"/>
  <c r="U27" i="14"/>
  <c r="U26" i="14"/>
  <c r="U25" i="14"/>
  <c r="U24" i="14"/>
  <c r="U23" i="14"/>
  <c r="U22" i="14"/>
  <c r="U17" i="14"/>
  <c r="U13" i="14"/>
  <c r="U11" i="14"/>
  <c r="U10" i="14"/>
  <c r="U9" i="14"/>
  <c r="P15" i="14"/>
  <c r="U14" i="14" s="1"/>
  <c r="V42" i="14"/>
  <c r="S42" i="14"/>
  <c r="Q42" i="14"/>
  <c r="Y42" i="14"/>
  <c r="W42" i="14"/>
  <c r="AC42" i="14"/>
  <c r="X42" i="14"/>
  <c r="Z42" i="14"/>
  <c r="R42" i="14"/>
  <c r="T42" i="14"/>
  <c r="A42" i="14"/>
  <c r="AB18" i="14" l="1"/>
  <c r="P42" i="14"/>
  <c r="U38" i="14"/>
  <c r="AA42" i="14"/>
  <c r="AB42" i="14" l="1"/>
  <c r="AB38" i="14"/>
</calcChain>
</file>

<file path=xl/sharedStrings.xml><?xml version="1.0" encoding="utf-8"?>
<sst xmlns="http://schemas.openxmlformats.org/spreadsheetml/2006/main" count="344" uniqueCount="152">
  <si>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</si>
  <si>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</si>
  <si>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</si>
  <si>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</si>
  <si>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</si>
  <si>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</si>
  <si>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</si>
  <si>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</si>
  <si>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</si>
  <si>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</si>
  <si>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</si>
  <si>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</si>
  <si>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</si>
  <si>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</si>
  <si>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</si>
  <si>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</si>
  <si>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</si>
  <si>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</si>
  <si>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</si>
  <si>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</si>
  <si>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</si>
  <si>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</si>
  <si>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</si>
  <si>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</si>
  <si>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</si>
  <si>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</si>
  <si>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</si>
  <si>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</si>
  <si>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</si>
  <si>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</si>
  <si>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</si>
  <si>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</si>
  <si>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</si>
  <si>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</si>
  <si>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</si>
  <si>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</si>
  <si>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</si>
  <si>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</si>
  <si>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POR DEFINIR</t>
  </si>
  <si>
    <t xml:space="preserve"> PLAN DE ACCIÓN - PLAN DE DESARROLLO MUNICIPAL
INSTITUTO MUNICIPAL DE CULTURA Y TURISMO - IMCT</t>
  </si>
  <si>
    <t>BUCARAMANGA EQUITATIVA E INCLUYENTE: UNA CIUDAD DE BIENESTAR</t>
  </si>
  <si>
    <t>Vida Cultural Y Bienestar Creativo Sostenible</t>
  </si>
  <si>
    <t>Mantener la Escuela Municipal de Artes y Oficios en el Municipio.</t>
  </si>
  <si>
    <t>Número de Escuelas Municipales de Artes y Oficios mantenidas.</t>
  </si>
  <si>
    <t>FORMACION EN ARTES Y OFICIOS PARA EL DESARROLLO SOCIAL, ARTISTICO Y CREATIVO DE LOS CIUDADANOS DE BUCARAMANGA</t>
  </si>
  <si>
    <t>Brindar acceso a 1.500 personas a formación artística</t>
  </si>
  <si>
    <t>IMCT</t>
  </si>
  <si>
    <t>Néstor Rueda</t>
  </si>
  <si>
    <t>Arte, Cultura Y Creatividad Para La Transformación Social</t>
  </si>
  <si>
    <t>Implementar y mantener 4 iniciativas de formación artística en extensión para atención de población desde la primera infancia con enfoque diferencial y/o terapéutico.</t>
  </si>
  <si>
    <t>Número de iniciativas de formación artística en extensión implementadas y mantenidas para atención de población desde la primera infancia con enfoque diferencial y/o terapéutico</t>
  </si>
  <si>
    <t>2.3.2.02.02.008 </t>
  </si>
  <si>
    <t>Realizar 2 iniciativas artísticas y culturales enmarcadas en el Plan Integral Zonal.</t>
  </si>
  <si>
    <t>.Número de iniciativas artísticas y culturales enmarcadas en el Plan Integral Zonal realizadas.</t>
  </si>
  <si>
    <t>2.3.2.02.02.009 </t>
  </si>
  <si>
    <t>Realizar 4 iniciativas de cultura ciudadana.</t>
  </si>
  <si>
    <t>Número de iniciativas de cultura ciudadana realizadas.</t>
  </si>
  <si>
    <t>DESARROLLO DE ESTRATEGIAS DE CULTURA CIUDADANA EN EL MUNICIPIO DE BUCARAMANGA</t>
  </si>
  <si>
    <t>Realizar 4 iniciativas de cultura ciudadana</t>
  </si>
  <si>
    <t>2.3.2.02.02.008 2.3.2.02.02.009</t>
  </si>
  <si>
    <t>Mantener 1 red municipal de bibliotecas que incorpore a la Biblioteca Pública Gabriel Turbay.</t>
  </si>
  <si>
    <t>Número de redes municipales de bibliotecas mantenidas que incorporen a la Biblioteca Pública Gabriel Turbay.</t>
  </si>
  <si>
    <t>FORTALECIMIENTO DE LOS PROCESOS Y PROGRAMAS QUE DESARROLLA LA BIBLIOTECA PÚBLICA GABRIEL TURBAY Y SU RED DE BIBLIOTECAS PARA LA PRESTACIÓN DEL SERVICIO EN LA CIUDAD DE BUCARAMANGA</t>
  </si>
  <si>
    <t>Atender a 200.000 usuarios con servicios bibliotecarios en la Biblioteca Gabriel Turbay</t>
  </si>
  <si>
    <t xml:space="preserve">
2.3.2.02.01.002
2.3.2.02.01.003   2.3.2.02.01.004
2.3.2.02.02.008    2.3.2.02.02.009</t>
  </si>
  <si>
    <t>2.3.2.02.02.008</t>
  </si>
  <si>
    <t>2.3.1.01.01.001   2.3.1.01.01.001.08          2.3.1.01.02               2.3.1.01.03.001 </t>
  </si>
  <si>
    <t>2.3.4.02.02</t>
  </si>
  <si>
    <t>Realizar 200 talleres de lectura, escritura y oralidad con niñas, niños y adolescentes en concordancia con el  plan nacional de lectura, escritura y la política nacional de lectura y bibliotecas.</t>
  </si>
  <si>
    <t>Número de talleres de lectura, escritura y oralidad realizados con niñas, niños y adolescentes en concordancia con el  plan nacional de lectura, escritura y la política nacional de lectura y bibliotecas.</t>
  </si>
  <si>
    <t>2.3.2.02.02.009
 2.3.2.02.01.003</t>
  </si>
  <si>
    <t>Desarrollar 4 proyectos para fortalecimiento a modelos de gestión artística, cultural o de la industria creativa.</t>
  </si>
  <si>
    <t>Número de proyectos desarrollados para fortalecimiento a modelos de gestión artística, cultural o de la industria creativa.</t>
  </si>
  <si>
    <t>FORTALECIMIENTO DE LAS DIFERENTES ÁREAS ARTÍSTICAS Y CULTURALES EN LAS LÍNEAS DE CREACIÓN, CIRCULACIÓN, INVESTIGACIÓN, FORMACIÓN, DISTRIBUCIÓN O COMERCIALIZACIÓN PARA LOS ARTISTAS Y GESTORES CULTURALES LOCALES EN BUCARAMANGA.</t>
  </si>
  <si>
    <t>POR INCLUIR EN PROYECTO</t>
  </si>
  <si>
    <t>2.3.2.02.02.008  2.3.2.02.02.009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</si>
  <si>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</si>
  <si>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Número de convocatorias de fomento a la creación, circulación investigación, formación, distribución y/o comercialización artística, cultural y de gestión cutlural para los artistas y gestores culturales locales realizadas.</t>
  </si>
  <si>
    <t>Realizar 16 convocatorias artísticas y culturales</t>
  </si>
  <si>
    <t>Realizar 3 iniciativas de innovación artística, cultural y creativa que contribuyan a fortalecer las cadenas de valor productivo de las artes.</t>
  </si>
  <si>
    <t>Número de iniciativas de innovación artística, cultural y creativa realizadas que contribuyan a fortalecer las cadenas de valor productivo de las artes.</t>
  </si>
  <si>
    <t>2.3.2.02.02.009</t>
  </si>
  <si>
    <t>Implementar y mantener 1 centro de acceso a la información, observación y aceleración para fomento del desarrollo artístico, creativo y de gestión cultural.</t>
  </si>
  <si>
    <t>Número de centros de acceso a la información, observación y aceleración implementados y mantenidos para fomento del desarrollo artístico, creativo y de gestión cultural.</t>
  </si>
  <si>
    <t>FORTALECIMIENTO DEL CENTRO DE ACCESO A LA INFORMACIÓN (IAC) DEL IMCT DE BUCARAMANGA</t>
  </si>
  <si>
    <t>Fortalecer las competencias digitales de (8.000) artistas y creadores.</t>
  </si>
  <si>
    <t>Mantener 1 plataforma digital de comunicación y difusión artística y cultural.</t>
  </si>
  <si>
    <t>Número de plataformas digitales de comunicación y difusión artística y cultural mantenidas.</t>
  </si>
  <si>
    <t>Mantener en funcionamiento la Emisora Cultural Luis Carlos Galán Sarmiento - La Cultural 100.7.</t>
  </si>
  <si>
    <t>Número de Emisoras Culturales Luis Carlos Galán Sarmiento - La Cultural 100.7 en funcionamiento.</t>
  </si>
  <si>
    <t>MEJORAMIENTO EN LA OPERACIÓN DE LA EMISORA LUIS CARLOS GALÁN SARMIENTO DE LA CIUDAD DE BUCARAMANGA</t>
  </si>
  <si>
    <t xml:space="preserve"> Brindar participación en los procesos de la emisora a 16000 ciudadanos </t>
  </si>
  <si>
    <t>2.3.2.02.02.008  2.3.2.01.01.003.05.02  2.3.2.02.01.003  2.3.2.02.01.004 2.3.2.02.02.007 </t>
  </si>
  <si>
    <t>Realizar 3 acciones de fortalecimiento al Consejo Municipal de Cultura y de Turismo.</t>
  </si>
  <si>
    <t>Número de acciones de fortalecimiento realizadas al Consejo Municipal de Cultura y de Turismo.</t>
  </si>
  <si>
    <t>FORTALECIMIENTO DEL CONSEJO MUNICIPAL DE CULTURA DE BUCARAMANGA</t>
  </si>
  <si>
    <t xml:space="preserve">Capacitar a los 19 consejeros de cultura municipal en temas de gobernanza </t>
  </si>
  <si>
    <t>Formular e implementar 1 Plan Decenal de Cultura y Turismo.</t>
  </si>
  <si>
    <t>Número de Planes Decenales de Cultura y Turismo formulados e implementados.</t>
  </si>
  <si>
    <t>FORMULACIÓN E IMPLEMENTACIÓN DEL PLAN DECENAL DE CULTURA Y TURISMO DE BUCARAMANGA</t>
  </si>
  <si>
    <t xml:space="preserve">Formular e implementar un plan decenal de cultura </t>
  </si>
  <si>
    <t>2.3.2.02.01.003  2.3.2.02.02.008</t>
  </si>
  <si>
    <t>Patrimonio Cultural: Circuitos Culturales Y Creativos Para Todos</t>
  </si>
  <si>
    <t>Adquirir 1 Bien de Interés Cultural Patrimonial.</t>
  </si>
  <si>
    <t>Número de Bienes de Interés Cultural Patrimonial adquiridos.</t>
  </si>
  <si>
    <t>Realizar 14 acciones de restauración, conservación, recuperación, mantenimiento, apropiación, promoción y/o difusión del patrimonio cultural material mueble e inmueble e inmaterial.</t>
  </si>
  <si>
    <t>Número de acciones de restauración, conservación, recuperación, mantenimiento, apropiación, promoción y/o difusión del patrimonio cultural material mueble e inmueble e inmaterial realizados.</t>
  </si>
  <si>
    <t>FORTALECIMIENTO Y CONSOLIDACIÓN DE ACCIONES PARA LA CONSERVACIÓN Y SALVAGUARDA DE PATRIMONIO CULTURAL MATERIAL E INMATERIAL EN EL MUNICIPIO DE BUCARAMANGA</t>
  </si>
  <si>
    <t>Desarrollar 14 acciones para el reconocimiento y apropiación social del patrimonio material e inmaterial</t>
  </si>
  <si>
    <t>2.3.2.02.02.009  2.3.2.01.01.004.01.01.04  2.3.2.02.01.003  2.3.2.02.01.004  2.3.2.02.02.008</t>
  </si>
  <si>
    <t>Mantener 1 agenda de programación artística, cultural y creativa que fortalezca los circuitos artísticos y culturales.</t>
  </si>
  <si>
    <t>Número de agendas de programación artística, cultural y creativas mantenidas que fortalezcan los circuitos artísticos y culturales.</t>
  </si>
  <si>
    <t>Crear 1 agenda cultural, artística, educativa y deportiva en el marco de celebración de los 400 años de la ciudad.</t>
  </si>
  <si>
    <t>Número de agendas culturales, artísticas, educativas y deportivas creadas en el marco de celebración de los 400 años de la ciudad.</t>
  </si>
  <si>
    <t>Ejecutar 1 proyecto de adecuación, recuperación, modernización y/o dotación de la Biblioteca Gabriel Turbay.</t>
  </si>
  <si>
    <t>Porcentaje de avance de la ejecución del proyecto de adecuación, recuperación, modernización y/o dotación de la Biblioteca Gabriel Turbay.</t>
  </si>
  <si>
    <t>BUCARAMANGA PRODUCTIVA Y COMPETITIVA: EMPRESAS INNOVADORAS, RESPONSABLES Y CONSCIENTES</t>
  </si>
  <si>
    <t>Bga Nodo De Activación Turística</t>
  </si>
  <si>
    <t>Gestión Integral De Destino Y Fortalecimiento De La Oferta Turística De La Ciudad</t>
  </si>
  <si>
    <t>Realizar 20 acciones para fortalecer el reconocimiento, difusión y promoción turística y potenciar los puntos PITs.</t>
  </si>
  <si>
    <t>Número de acciones realizadas para fortalecer el reconocimiento, difusión y promoción turística y potenciar los puntos PITs.</t>
  </si>
  <si>
    <t>DIFUSIÓN Y PROMOCIÓN DE LA OFERTA TURÍSTICA DE LA CIUDAD DE BUCARAMANGA</t>
  </si>
  <si>
    <t>Desarrollar 4 acción de promoción del turismo en Bucaramanga</t>
  </si>
  <si>
    <t>2.3.2.02.02.008   2.3.2.02.02.009</t>
  </si>
  <si>
    <t>FORTALECIMIENTO Y POSICIONAMIENTO COMO DESTINO TURÍSTICO SOSTENIBLE Y COMPETITIVO DE LA CIUDAD DE BUCARAMANGA</t>
  </si>
  <si>
    <t xml:space="preserve">Desarrollar 16 Acciones 
para dar respuesta a las 
necesidades del sector 
turismo en Bucaramanga
</t>
  </si>
  <si>
    <t>Realizar 4 eventos culturales para fomentar la promoción y la competitividad turística del destino.</t>
  </si>
  <si>
    <t>Número de eventos culturales realizados  para fomentar la promoción y la competitividad turística del destino.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</si>
  <si>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</si>
  <si>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</si>
  <si>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t>Número de acciones implementadas para fortalecer la competitividad del sector turístico, impulsar la industria turística y las Zonas de Desarrollo Turístico Prioritario, enmarcadas en las líneas de Política Pública Sectorial.</t>
  </si>
  <si>
    <t>Desarrollar 16 Acciones 
para dar respuesta a las 
necesidades del sector 
turismo en Bucaramanga</t>
  </si>
  <si>
    <t>IMPLEMENTACIÓN Y PUESTA EN MARCHA DE LAS ZONAS DE DESARROLLO TURÍSTICO PRIORITARIO (ZDTP) DE BUCARAMANGA</t>
  </si>
  <si>
    <t>Realizar 4 acciones para impulsar las Zonas de desarrollo turístico prioritario</t>
  </si>
  <si>
    <t xml:space="preserve">Realizar 4 acciones de fortalecimiento al Bureau de Convenciones de Bucaramanga para promoción y posicionamiento de la ciudad y la región como destinos. </t>
  </si>
  <si>
    <t xml:space="preserve">Número de acciones de fortalecimiento al Bureau de Convenciones de Bucaramanga implementadas para promoción y posicionamiento de la ciudad y la región como destinos. </t>
  </si>
  <si>
    <t>FORTALECIMIENTO DEL BUREAU DE CONVENCIONES DE BUCARAMANGA</t>
  </si>
  <si>
    <t xml:space="preserve">2.3.2.02.02.008     2.3.2.02.02.009 </t>
  </si>
  <si>
    <t>Programa lectura, escritura y oralidad - LEO</t>
  </si>
  <si>
    <t>Participantes en la captación de eventos de turismo -MICE</t>
  </si>
  <si>
    <t>-</t>
  </si>
  <si>
    <t>MISIONAL</t>
  </si>
  <si>
    <t>ESTUDIO DE PRE INVERSIÓN PARA DETERMINAR LOS PARÁMETROS DE LOS DISEÑOS PARA LA MODERNIZACIÓN DEL AUDITORIO PEDRO GÓMEZ VALDERRAMA Y DEL EDIFICIO ANTIGUO DE LA EMISORA DE LA BIBLIOTECA GABRIEL TURBAY DE BUCARAMANGA</t>
  </si>
  <si>
    <t>Realizar  1 estudio de pre inversión</t>
  </si>
  <si>
    <t>2.3.2.02.02.008
2.3.2.02.02.009 
2.3.2.01.01.003.02.08
2.3.2.01.01.004.01.02
2.3.2.02.01.004  2.3.2.02.01.003 </t>
  </si>
  <si>
    <t>2.3.2.02.02.009  2.3.2.02.02.008</t>
  </si>
  <si>
    <t>IMPLEMENTACIÓN DE LOS BENEFICIOS ECONÓMICOS PERIÓDICOS - BEPS PARA GARANTIZAR LA VEJEZ DE LOS GESTORES Y CREADORES CULTURALES DE LA CIUDAD DE BUCARAMANGA</t>
  </si>
  <si>
    <t>Beneficiar a (91) Creadores y gestores culturales con el programa BEPS</t>
  </si>
  <si>
    <t>2.3.2.02.02.009  
2.3.2.02.02.008</t>
  </si>
  <si>
    <t>FONPET</t>
  </si>
  <si>
    <t>Pendiente por adicionar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</si>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</sst>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.00"/>
    <numFmt numFmtId="167" formatCode="&quot;$&quot;\ #,##0"/>
    <numFmt numFmtId="168" formatCode="_-* #,##0_-;\-* #,##0_-;_-* &quot;-&quot;??_-;_-@_-"/>
  </numFmts>
  <fonts count="14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6" fontId="5" fillId="0" borderId="2" xfId="108" applyNumberFormat="1" applyFont="1" applyFill="1" applyBorder="1" applyAlignment="1">
      <alignment horizontal="right" vertical="center" wrapText="1"/>
    </xf>
    <xf numFmtId="9" fontId="5" fillId="5" borderId="2" xfId="0" applyNumberFormat="1" applyFont="1" applyFill="1" applyBorder="1" applyAlignment="1">
      <alignment horizontal="center" vertical="center"/>
    </xf>
    <xf numFmtId="9" fontId="5" fillId="4" borderId="2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justify"/>
    </xf>
    <xf numFmtId="0" fontId="7" fillId="2" borderId="5" xfId="0" applyFont="1" applyFill="1" applyBorder="1"/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wrapText="1"/>
    </xf>
    <xf numFmtId="0" fontId="9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" fontId="9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164" fontId="10" fillId="0" borderId="2" xfId="0" applyNumberFormat="1" applyFont="1" applyBorder="1" applyAlignment="1">
      <alignment horizontal="left" vertical="center" wrapText="1"/>
    </xf>
    <xf numFmtId="1" fontId="10" fillId="0" borderId="2" xfId="0" applyNumberFormat="1" applyFont="1" applyBorder="1" applyAlignment="1">
      <alignment horizontal="right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vertical="center" wrapText="1"/>
    </xf>
    <xf numFmtId="43" fontId="0" fillId="0" borderId="0" xfId="110" applyFont="1"/>
    <xf numFmtId="0" fontId="9" fillId="0" borderId="2" xfId="0" applyFont="1" applyFill="1" applyBorder="1" applyAlignment="1">
      <alignment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1" fontId="9" fillId="0" borderId="2" xfId="0" applyNumberFormat="1" applyFont="1" applyFill="1" applyBorder="1" applyAlignment="1">
      <alignment horizontal="right" vertical="center" wrapText="1"/>
    </xf>
    <xf numFmtId="164" fontId="10" fillId="0" borderId="2" xfId="0" applyNumberFormat="1" applyFont="1" applyFill="1" applyBorder="1" applyAlignment="1">
      <alignment horizontal="left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2" xfId="107" applyFont="1" applyFill="1" applyBorder="1" applyAlignment="1">
      <alignment horizontal="center" vertical="center" wrapText="1"/>
    </xf>
    <xf numFmtId="167" fontId="8" fillId="0" borderId="2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164" fontId="13" fillId="0" borderId="2" xfId="0" applyNumberFormat="1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justify" vertical="center"/>
    </xf>
    <xf numFmtId="164" fontId="5" fillId="0" borderId="2" xfId="0" applyNumberFormat="1" applyFont="1" applyFill="1" applyBorder="1" applyAlignment="1">
      <alignment horizontal="justify" vertical="center" wrapText="1"/>
    </xf>
    <xf numFmtId="0" fontId="5" fillId="0" borderId="2" xfId="0" applyFont="1" applyBorder="1" applyAlignment="1">
      <alignment vertical="center"/>
    </xf>
    <xf numFmtId="166" fontId="5" fillId="0" borderId="2" xfId="0" applyNumberFormat="1" applyFont="1" applyFill="1" applyBorder="1" applyAlignment="1">
      <alignment horizontal="right" vertical="center" wrapText="1"/>
    </xf>
    <xf numFmtId="166" fontId="5" fillId="0" borderId="2" xfId="108" applyNumberFormat="1" applyFont="1" applyFill="1" applyBorder="1" applyAlignment="1">
      <alignment horizontal="right" vertical="center"/>
    </xf>
    <xf numFmtId="166" fontId="5" fillId="0" borderId="2" xfId="110" applyNumberFormat="1" applyFont="1" applyFill="1" applyBorder="1" applyAlignment="1">
      <alignment horizontal="right" vertical="center"/>
    </xf>
    <xf numFmtId="166" fontId="8" fillId="0" borderId="2" xfId="0" applyNumberFormat="1" applyFont="1" applyFill="1" applyBorder="1" applyAlignment="1">
      <alignment horizontal="right" vertical="center" wrapText="1"/>
    </xf>
    <xf numFmtId="166" fontId="5" fillId="0" borderId="2" xfId="110" applyNumberFormat="1" applyFont="1" applyFill="1" applyBorder="1" applyAlignment="1">
      <alignment horizontal="right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2" xfId="107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168" fontId="7" fillId="2" borderId="2" xfId="110" applyNumberFormat="1" applyFont="1" applyFill="1" applyBorder="1" applyAlignment="1">
      <alignment vertical="center"/>
    </xf>
    <xf numFmtId="166" fontId="8" fillId="2" borderId="2" xfId="108" applyNumberFormat="1" applyFont="1" applyFill="1" applyBorder="1" applyAlignment="1">
      <alignment horizontal="right" vertical="center" wrapText="1"/>
    </xf>
    <xf numFmtId="166" fontId="8" fillId="2" borderId="1" xfId="108" applyNumberFormat="1" applyFont="1" applyFill="1" applyBorder="1" applyAlignment="1">
      <alignment horizontal="right" vertical="center" wrapText="1"/>
    </xf>
    <xf numFmtId="9" fontId="5" fillId="0" borderId="1" xfId="107" applyFont="1" applyFill="1" applyBorder="1" applyAlignment="1">
      <alignment horizontal="center" vertical="center" wrapText="1"/>
    </xf>
    <xf numFmtId="9" fontId="5" fillId="0" borderId="8" xfId="107" applyFont="1" applyFill="1" applyBorder="1" applyAlignment="1">
      <alignment horizontal="center" vertical="center" wrapText="1"/>
    </xf>
    <xf numFmtId="9" fontId="5" fillId="0" borderId="7" xfId="107" applyFont="1" applyFill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167" fontId="8" fillId="0" borderId="8" xfId="0" applyNumberFormat="1" applyFont="1" applyBorder="1" applyAlignment="1">
      <alignment horizontal="center" vertical="center" wrapText="1"/>
    </xf>
    <xf numFmtId="167" fontId="8" fillId="0" borderId="7" xfId="0" applyNumberFormat="1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3" fontId="10" fillId="0" borderId="8" xfId="0" applyNumberFormat="1" applyFont="1" applyFill="1" applyBorder="1" applyAlignment="1">
      <alignment horizontal="center" vertical="center" wrapText="1"/>
    </xf>
    <xf numFmtId="166" fontId="8" fillId="2" borderId="1" xfId="108" applyNumberFormat="1" applyFont="1" applyFill="1" applyBorder="1" applyAlignment="1">
      <alignment horizontal="right" vertical="center" wrapText="1"/>
    </xf>
    <xf numFmtId="166" fontId="8" fillId="2" borderId="8" xfId="108" applyNumberFormat="1" applyFont="1" applyFill="1" applyBorder="1" applyAlignment="1">
      <alignment horizontal="right" vertical="center" wrapText="1"/>
    </xf>
    <xf numFmtId="166" fontId="8" fillId="2" borderId="7" xfId="108" applyNumberFormat="1" applyFont="1" applyFill="1" applyBorder="1" applyAlignment="1">
      <alignment horizontal="right" vertical="center" wrapText="1"/>
    </xf>
    <xf numFmtId="9" fontId="5" fillId="0" borderId="1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7" fontId="8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9" fontId="5" fillId="0" borderId="2" xfId="107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11" fillId="0" borderId="2" xfId="0" applyNumberFormat="1" applyFont="1" applyFill="1" applyBorder="1" applyAlignment="1">
      <alignment horizontal="center" vertical="top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66" fontId="8" fillId="2" borderId="1" xfId="108" applyNumberFormat="1" applyFont="1" applyFill="1" applyBorder="1" applyAlignment="1">
      <alignment horizontal="center" vertical="center" wrapText="1"/>
    </xf>
    <xf numFmtId="166" fontId="8" fillId="2" borderId="8" xfId="108" applyNumberFormat="1" applyFont="1" applyFill="1" applyBorder="1" applyAlignment="1">
      <alignment horizontal="center" vertical="center" wrapText="1"/>
    </xf>
    <xf numFmtId="166" fontId="8" fillId="2" borderId="7" xfId="108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DADF7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93475</xdr:colOff>
      <xdr:row>0</xdr:row>
      <xdr:rowOff>66675</xdr:rowOff>
    </xdr:from>
    <xdr:to>
      <xdr:col>1</xdr:col>
      <xdr:colOff>364982</xdr:colOff>
      <xdr:row>3</xdr:row>
      <xdr:rowOff>144498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475" y="66675"/>
          <a:ext cx="633457" cy="592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5"/>
  <sheetViews>
    <sheetView tabSelected="1" topLeftCell="M1" zoomScale="63" zoomScaleNormal="63" workbookViewId="0">
      <selection activeCell="AC2" sqref="AC2:AE2"/>
    </sheetView>
  </sheetViews>
  <sheetFormatPr baseColWidth="10" defaultColWidth="11.19921875" defaultRowHeight="13.8" x14ac:dyDescent="0.25"/>
  <cols>
    <col min="1" max="1" width="4.69921875" style="1" customWidth="1"/>
    <col min="2" max="4" width="13.3984375" style="1" customWidth="1"/>
    <col min="5" max="6" width="27.8984375" style="1" customWidth="1"/>
    <col min="7" max="7" width="16.59765625" style="23" customWidth="1"/>
    <col min="8" max="8" width="32" style="1" customWidth="1"/>
    <col min="9" max="9" width="30.69921875" style="1" customWidth="1"/>
    <col min="10" max="10" width="10.5" style="1" customWidth="1"/>
    <col min="11" max="11" width="9.09765625" style="1" customWidth="1"/>
    <col min="12" max="14" width="12.09765625" style="1" customWidth="1"/>
    <col min="15" max="15" width="20.3984375" style="1" customWidth="1"/>
    <col min="16" max="16" width="21" style="1" customWidth="1"/>
    <col min="17" max="17" width="20" style="1" customWidth="1"/>
    <col min="18" max="18" width="20.8984375" style="1" customWidth="1"/>
    <col min="19" max="19" width="17.09765625" style="1" customWidth="1"/>
    <col min="20" max="20" width="7.5" style="1" customWidth="1"/>
    <col min="21" max="21" width="21" style="1" customWidth="1"/>
    <col min="22" max="22" width="19.69921875" style="1" customWidth="1"/>
    <col min="23" max="23" width="18.69921875" style="1" customWidth="1"/>
    <col min="24" max="24" width="16" style="1" customWidth="1"/>
    <col min="25" max="25" width="17.8984375" style="1" customWidth="1"/>
    <col min="26" max="26" width="9.5" style="1" customWidth="1"/>
    <col min="27" max="27" width="24" style="1" customWidth="1"/>
    <col min="28" max="28" width="11.5" style="1" customWidth="1"/>
    <col min="29" max="31" width="19.19921875" style="1" customWidth="1"/>
    <col min="32" max="16384" width="11.19921875" style="1"/>
  </cols>
  <sheetData>
    <row r="1" spans="1:31" x14ac:dyDescent="0.25">
      <c r="A1" s="115"/>
      <c r="B1" s="113" t="s">
        <v>39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1" t="s">
        <v>151</v>
      </c>
      <c r="AD1" s="111"/>
      <c r="AE1" s="111"/>
    </row>
    <row r="2" spans="1:31" x14ac:dyDescent="0.25">
      <c r="A2" s="115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2" t="s">
        <v>37</v>
      </c>
      <c r="AD2" s="112"/>
      <c r="AE2" s="112"/>
    </row>
    <row r="3" spans="1:31" x14ac:dyDescent="0.25">
      <c r="A3" s="115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2" t="s">
        <v>34</v>
      </c>
      <c r="AD3" s="112"/>
      <c r="AE3" s="112"/>
    </row>
    <row r="4" spans="1:31" x14ac:dyDescent="0.25">
      <c r="A4" s="115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2" t="s">
        <v>33</v>
      </c>
      <c r="AD4" s="112"/>
      <c r="AE4" s="112"/>
    </row>
    <row r="5" spans="1:31" ht="15" x14ac:dyDescent="0.25">
      <c r="A5" s="116" t="s">
        <v>31</v>
      </c>
      <c r="B5" s="116"/>
      <c r="C5" s="116"/>
      <c r="D5" s="118">
        <v>44508</v>
      </c>
      <c r="E5" s="118"/>
      <c r="F5" s="118"/>
      <c r="G5" s="118"/>
      <c r="H5" s="118"/>
      <c r="I5" s="118"/>
      <c r="J5" s="118"/>
      <c r="K5" s="118"/>
      <c r="L5" s="11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117" t="s">
        <v>32</v>
      </c>
      <c r="B6" s="117"/>
      <c r="C6" s="117"/>
      <c r="D6" s="119">
        <v>44499</v>
      </c>
      <c r="E6" s="119"/>
      <c r="F6" s="119"/>
      <c r="G6" s="119"/>
      <c r="H6" s="119"/>
      <c r="I6" s="119"/>
      <c r="J6" s="119"/>
      <c r="K6" s="119"/>
      <c r="L6" s="11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124" t="s">
        <v>10</v>
      </c>
      <c r="C7" s="124"/>
      <c r="D7" s="124"/>
      <c r="E7" s="124"/>
      <c r="F7" s="124"/>
      <c r="G7" s="124" t="s">
        <v>11</v>
      </c>
      <c r="H7" s="124"/>
      <c r="I7" s="124"/>
      <c r="J7" s="124"/>
      <c r="K7" s="124"/>
      <c r="L7" s="124" t="s">
        <v>26</v>
      </c>
      <c r="M7" s="124"/>
      <c r="N7" s="124"/>
      <c r="O7" s="124" t="s">
        <v>24</v>
      </c>
      <c r="P7" s="124"/>
      <c r="Q7" s="124"/>
      <c r="R7" s="124"/>
      <c r="S7" s="124"/>
      <c r="T7" s="124"/>
      <c r="U7" s="124"/>
      <c r="V7" s="124" t="s">
        <v>18</v>
      </c>
      <c r="W7" s="124"/>
      <c r="X7" s="124"/>
      <c r="Y7" s="124"/>
      <c r="Z7" s="124"/>
      <c r="AA7" s="124"/>
      <c r="AB7" s="110" t="s">
        <v>19</v>
      </c>
      <c r="AC7" s="110" t="s">
        <v>27</v>
      </c>
      <c r="AD7" s="110" t="s">
        <v>25</v>
      </c>
      <c r="AE7" s="110"/>
    </row>
    <row r="8" spans="1:31" s="24" customFormat="1" ht="41.4" x14ac:dyDescent="0.25">
      <c r="A8" s="14" t="s">
        <v>30</v>
      </c>
      <c r="B8" s="14" t="s">
        <v>1</v>
      </c>
      <c r="C8" s="14" t="s">
        <v>6</v>
      </c>
      <c r="D8" s="14" t="s">
        <v>2</v>
      </c>
      <c r="E8" s="14" t="s">
        <v>7</v>
      </c>
      <c r="F8" s="14" t="s">
        <v>20</v>
      </c>
      <c r="G8" s="21" t="s">
        <v>15</v>
      </c>
      <c r="H8" s="14" t="s">
        <v>3</v>
      </c>
      <c r="I8" s="14" t="s">
        <v>16</v>
      </c>
      <c r="J8" s="14" t="s">
        <v>22</v>
      </c>
      <c r="K8" s="14" t="s">
        <v>23</v>
      </c>
      <c r="L8" s="14" t="s">
        <v>4</v>
      </c>
      <c r="M8" s="14" t="s">
        <v>5</v>
      </c>
      <c r="N8" s="14" t="s">
        <v>0</v>
      </c>
      <c r="O8" s="14" t="s">
        <v>9</v>
      </c>
      <c r="P8" s="14" t="s">
        <v>36</v>
      </c>
      <c r="Q8" s="14" t="s">
        <v>8</v>
      </c>
      <c r="R8" s="14" t="s">
        <v>28</v>
      </c>
      <c r="S8" s="14" t="s">
        <v>35</v>
      </c>
      <c r="T8" s="14" t="s">
        <v>12</v>
      </c>
      <c r="U8" s="14" t="s">
        <v>21</v>
      </c>
      <c r="V8" s="14" t="s">
        <v>36</v>
      </c>
      <c r="W8" s="14" t="s">
        <v>8</v>
      </c>
      <c r="X8" s="14" t="s">
        <v>28</v>
      </c>
      <c r="Y8" s="14" t="s">
        <v>35</v>
      </c>
      <c r="Z8" s="14" t="s">
        <v>12</v>
      </c>
      <c r="AA8" s="14" t="s">
        <v>29</v>
      </c>
      <c r="AB8" s="110"/>
      <c r="AC8" s="110"/>
      <c r="AD8" s="14" t="s">
        <v>13</v>
      </c>
      <c r="AE8" s="14" t="s">
        <v>14</v>
      </c>
    </row>
    <row r="9" spans="1:31" s="55" customFormat="1" ht="79.2" x14ac:dyDescent="0.25">
      <c r="A9" s="25">
        <v>132</v>
      </c>
      <c r="B9" s="26" t="s">
        <v>40</v>
      </c>
      <c r="C9" s="27" t="s">
        <v>41</v>
      </c>
      <c r="D9" s="27" t="s">
        <v>48</v>
      </c>
      <c r="E9" s="74" t="s">
        <v>42</v>
      </c>
      <c r="F9" s="36" t="s">
        <v>43</v>
      </c>
      <c r="G9" s="29">
        <v>20200680010054</v>
      </c>
      <c r="H9" s="28" t="s">
        <v>44</v>
      </c>
      <c r="I9" s="30" t="s">
        <v>45</v>
      </c>
      <c r="J9" s="31">
        <v>44197</v>
      </c>
      <c r="K9" s="31">
        <v>44561</v>
      </c>
      <c r="L9" s="51">
        <v>1</v>
      </c>
      <c r="M9" s="52">
        <v>1</v>
      </c>
      <c r="N9" s="53">
        <f>IFERROR(IF(M9/L9&gt;100%,100%,M9/L9),"-")</f>
        <v>1</v>
      </c>
      <c r="O9" s="58" t="s">
        <v>144</v>
      </c>
      <c r="P9" s="15">
        <v>1715361454.95</v>
      </c>
      <c r="Q9" s="15">
        <v>562652419.04999995</v>
      </c>
      <c r="R9" s="15"/>
      <c r="S9" s="15">
        <v>6971087</v>
      </c>
      <c r="T9" s="15"/>
      <c r="U9" s="78">
        <f>SUM(P9:T9)</f>
        <v>2284984961</v>
      </c>
      <c r="V9" s="15">
        <v>1550265453.95</v>
      </c>
      <c r="W9" s="62">
        <v>430576804.05000001</v>
      </c>
      <c r="X9" s="65"/>
      <c r="Y9" s="62">
        <v>6971087</v>
      </c>
      <c r="Z9" s="15"/>
      <c r="AA9" s="78">
        <f>SUM(V9:Z9)</f>
        <v>1987813345</v>
      </c>
      <c r="AB9" s="49">
        <f>IFERROR(AA9/U9,"-")</f>
        <v>0.86994592040118024</v>
      </c>
      <c r="AC9" s="50"/>
      <c r="AD9" s="48" t="s">
        <v>46</v>
      </c>
      <c r="AE9" s="48" t="s">
        <v>47</v>
      </c>
    </row>
    <row r="10" spans="1:31" s="55" customFormat="1" ht="79.2" customHeight="1" x14ac:dyDescent="0.25">
      <c r="A10" s="25">
        <v>133</v>
      </c>
      <c r="B10" s="26" t="s">
        <v>40</v>
      </c>
      <c r="C10" s="26" t="s">
        <v>41</v>
      </c>
      <c r="D10" s="26" t="s">
        <v>48</v>
      </c>
      <c r="E10" s="74" t="s">
        <v>49</v>
      </c>
      <c r="F10" s="73" t="s">
        <v>50</v>
      </c>
      <c r="G10" s="29">
        <v>20200680010054</v>
      </c>
      <c r="H10" s="28" t="s">
        <v>44</v>
      </c>
      <c r="I10" s="30" t="s">
        <v>45</v>
      </c>
      <c r="J10" s="31">
        <v>44197</v>
      </c>
      <c r="K10" s="31">
        <v>44561</v>
      </c>
      <c r="L10" s="51">
        <v>1</v>
      </c>
      <c r="M10" s="52">
        <v>1</v>
      </c>
      <c r="N10" s="53">
        <f>IFERROR(IF(M10/L10&gt;100%,100%,M10/L10),"-")</f>
        <v>1</v>
      </c>
      <c r="O10" s="58" t="s">
        <v>51</v>
      </c>
      <c r="P10" s="15"/>
      <c r="Q10" s="15">
        <v>93435999</v>
      </c>
      <c r="R10" s="15"/>
      <c r="S10" s="15"/>
      <c r="T10" s="15"/>
      <c r="U10" s="78">
        <f>SUM(P10:T10)</f>
        <v>93435999</v>
      </c>
      <c r="V10" s="15"/>
      <c r="W10" s="15">
        <v>93435999</v>
      </c>
      <c r="X10" s="65"/>
      <c r="Y10" s="65"/>
      <c r="Z10" s="15"/>
      <c r="AA10" s="78">
        <f>SUM(V10:Z10)</f>
        <v>93435999</v>
      </c>
      <c r="AB10" s="49">
        <f>IFERROR(AA10/U10,"-")</f>
        <v>1</v>
      </c>
      <c r="AC10" s="50"/>
      <c r="AD10" s="48" t="s">
        <v>46</v>
      </c>
      <c r="AE10" s="48" t="s">
        <v>47</v>
      </c>
    </row>
    <row r="11" spans="1:31" s="55" customFormat="1" ht="57" x14ac:dyDescent="0.25">
      <c r="A11" s="25">
        <v>134</v>
      </c>
      <c r="B11" s="26" t="s">
        <v>40</v>
      </c>
      <c r="C11" s="26" t="s">
        <v>41</v>
      </c>
      <c r="D11" s="26" t="s">
        <v>48</v>
      </c>
      <c r="E11" s="74" t="s">
        <v>55</v>
      </c>
      <c r="F11" s="41" t="s">
        <v>56</v>
      </c>
      <c r="G11" s="29">
        <v>20210680010060</v>
      </c>
      <c r="H11" s="32" t="s">
        <v>57</v>
      </c>
      <c r="I11" s="33" t="s">
        <v>58</v>
      </c>
      <c r="J11" s="31">
        <v>44197</v>
      </c>
      <c r="K11" s="31">
        <v>44561</v>
      </c>
      <c r="L11" s="125">
        <v>1</v>
      </c>
      <c r="M11" s="96">
        <v>1</v>
      </c>
      <c r="N11" s="94">
        <f>IFERROR(IF(M11/L11&gt;100%,100%,M11/L11),"-")</f>
        <v>1</v>
      </c>
      <c r="O11" s="58" t="s">
        <v>59</v>
      </c>
      <c r="P11" s="15">
        <v>80000000</v>
      </c>
      <c r="Q11" s="15"/>
      <c r="R11" s="15"/>
      <c r="S11" s="15"/>
      <c r="T11" s="15"/>
      <c r="U11" s="91">
        <f>SUM(P11:T12)</f>
        <v>82000000</v>
      </c>
      <c r="V11" s="15">
        <v>80000000</v>
      </c>
      <c r="W11" s="62"/>
      <c r="X11" s="65"/>
      <c r="Y11" s="65"/>
      <c r="Z11" s="15"/>
      <c r="AA11" s="91">
        <f>SUM(V11:Z12)</f>
        <v>80000000</v>
      </c>
      <c r="AB11" s="80">
        <f>IFERROR(AA11/U11,"-")</f>
        <v>0.97560975609756095</v>
      </c>
      <c r="AC11" s="83"/>
      <c r="AD11" s="104" t="s">
        <v>46</v>
      </c>
      <c r="AE11" s="104" t="s">
        <v>47</v>
      </c>
    </row>
    <row r="12" spans="1:31" s="55" customFormat="1" ht="57" x14ac:dyDescent="0.25">
      <c r="A12" s="25">
        <v>134</v>
      </c>
      <c r="B12" s="26" t="s">
        <v>40</v>
      </c>
      <c r="C12" s="26" t="s">
        <v>41</v>
      </c>
      <c r="D12" s="26" t="s">
        <v>48</v>
      </c>
      <c r="E12" s="74" t="s">
        <v>55</v>
      </c>
      <c r="F12" s="41" t="s">
        <v>56</v>
      </c>
      <c r="G12" s="29">
        <v>20210680010060</v>
      </c>
      <c r="H12" s="32" t="s">
        <v>57</v>
      </c>
      <c r="I12" s="33" t="s">
        <v>74</v>
      </c>
      <c r="J12" s="31"/>
      <c r="K12" s="31"/>
      <c r="L12" s="126"/>
      <c r="M12" s="97"/>
      <c r="N12" s="95"/>
      <c r="O12" s="58"/>
      <c r="P12" s="15"/>
      <c r="Q12" s="15">
        <v>2000000</v>
      </c>
      <c r="R12" s="15"/>
      <c r="S12" s="15"/>
      <c r="T12" s="15"/>
      <c r="U12" s="93"/>
      <c r="V12" s="15"/>
      <c r="W12" s="62"/>
      <c r="X12" s="65"/>
      <c r="Y12" s="65"/>
      <c r="Z12" s="15"/>
      <c r="AA12" s="93"/>
      <c r="AB12" s="82"/>
      <c r="AC12" s="85"/>
      <c r="AD12" s="105"/>
      <c r="AE12" s="105"/>
    </row>
    <row r="13" spans="1:31" s="55" customFormat="1" ht="96" x14ac:dyDescent="0.25">
      <c r="A13" s="25">
        <v>135</v>
      </c>
      <c r="B13" s="26" t="s">
        <v>40</v>
      </c>
      <c r="C13" s="26" t="s">
        <v>41</v>
      </c>
      <c r="D13" s="26" t="s">
        <v>48</v>
      </c>
      <c r="E13" s="74" t="s">
        <v>71</v>
      </c>
      <c r="F13" s="26" t="s">
        <v>72</v>
      </c>
      <c r="G13" s="29">
        <v>20200680010046</v>
      </c>
      <c r="H13" s="28" t="s">
        <v>73</v>
      </c>
      <c r="I13" s="30" t="s">
        <v>78</v>
      </c>
      <c r="J13" s="31">
        <v>44197</v>
      </c>
      <c r="K13" s="31">
        <v>44561</v>
      </c>
      <c r="L13" s="54">
        <v>1</v>
      </c>
      <c r="M13" s="52">
        <v>1</v>
      </c>
      <c r="N13" s="53">
        <f>IFERROR(IF(M13/L13&gt;100%,100%,M13/L13),"-")</f>
        <v>1</v>
      </c>
      <c r="O13" s="58" t="s">
        <v>75</v>
      </c>
      <c r="P13" s="15">
        <v>74749998</v>
      </c>
      <c r="Q13" s="15">
        <v>100000000</v>
      </c>
      <c r="R13" s="15"/>
      <c r="S13" s="15"/>
      <c r="T13" s="15"/>
      <c r="U13" s="78">
        <f>SUM(P13:T13)</f>
        <v>174749998</v>
      </c>
      <c r="V13" s="15">
        <v>72749998</v>
      </c>
      <c r="W13" s="62">
        <v>100000000</v>
      </c>
      <c r="X13" s="65"/>
      <c r="Y13" s="65"/>
      <c r="Z13" s="15"/>
      <c r="AA13" s="78">
        <f>SUM(V13:Z13)</f>
        <v>172749998</v>
      </c>
      <c r="AB13" s="49">
        <f>IFERROR(AA13/U13,"-")</f>
        <v>0.98855507855284785</v>
      </c>
      <c r="AC13" s="50"/>
      <c r="AD13" s="48" t="s">
        <v>46</v>
      </c>
      <c r="AE13" s="48" t="s">
        <v>47</v>
      </c>
    </row>
    <row r="14" spans="1:31" s="55" customFormat="1" ht="72" x14ac:dyDescent="0.25">
      <c r="A14" s="25">
        <v>136</v>
      </c>
      <c r="B14" s="27" t="s">
        <v>40</v>
      </c>
      <c r="C14" s="27" t="s">
        <v>41</v>
      </c>
      <c r="D14" s="27" t="s">
        <v>48</v>
      </c>
      <c r="E14" s="75" t="s">
        <v>60</v>
      </c>
      <c r="F14" s="27" t="s">
        <v>61</v>
      </c>
      <c r="G14" s="29">
        <v>20200680010037</v>
      </c>
      <c r="H14" s="28" t="s">
        <v>62</v>
      </c>
      <c r="I14" s="30" t="s">
        <v>63</v>
      </c>
      <c r="J14" s="31">
        <v>44197</v>
      </c>
      <c r="K14" s="31">
        <v>44561</v>
      </c>
      <c r="L14" s="107">
        <v>1</v>
      </c>
      <c r="M14" s="108">
        <v>1</v>
      </c>
      <c r="N14" s="109">
        <f>IFERROR(IF(M14/L14&gt;100%,100%,M14/L14),"-")</f>
        <v>1</v>
      </c>
      <c r="O14" s="88" t="s">
        <v>64</v>
      </c>
      <c r="P14" s="15">
        <v>1500973619.26</v>
      </c>
      <c r="Q14" s="15">
        <v>259971001</v>
      </c>
      <c r="R14" s="15"/>
      <c r="S14" s="15">
        <v>161780048.74000001</v>
      </c>
      <c r="T14" s="15"/>
      <c r="U14" s="91">
        <f>SUM(P14:T16)</f>
        <v>3715077441.0500002</v>
      </c>
      <c r="V14" s="15">
        <v>1369652655</v>
      </c>
      <c r="W14" s="62">
        <v>259971001</v>
      </c>
      <c r="X14" s="65"/>
      <c r="Y14" s="62">
        <v>134693327</v>
      </c>
      <c r="Z14" s="15"/>
      <c r="AA14" s="91">
        <f>SUM(V14:Z16)</f>
        <v>2864761889.1400003</v>
      </c>
      <c r="AB14" s="106">
        <f>IFERROR(AA14/U14,"-")</f>
        <v>0.77111767778663765</v>
      </c>
      <c r="AC14" s="103"/>
      <c r="AD14" s="102" t="s">
        <v>46</v>
      </c>
      <c r="AE14" s="102" t="s">
        <v>47</v>
      </c>
    </row>
    <row r="15" spans="1:31" s="55" customFormat="1" ht="57" x14ac:dyDescent="0.25">
      <c r="A15" s="25"/>
      <c r="B15" s="27" t="s">
        <v>40</v>
      </c>
      <c r="C15" s="27" t="s">
        <v>41</v>
      </c>
      <c r="D15" s="27" t="s">
        <v>48</v>
      </c>
      <c r="E15" s="75" t="s">
        <v>60</v>
      </c>
      <c r="F15" s="27" t="s">
        <v>61</v>
      </c>
      <c r="G15" s="29"/>
      <c r="H15" s="27" t="s">
        <v>149</v>
      </c>
      <c r="I15" s="30"/>
      <c r="J15" s="31"/>
      <c r="K15" s="31"/>
      <c r="L15" s="107"/>
      <c r="M15" s="108"/>
      <c r="N15" s="109"/>
      <c r="O15" s="89"/>
      <c r="P15" s="15">
        <f>17722578.91+72330193.14</f>
        <v>90052772.049999997</v>
      </c>
      <c r="Q15" s="15"/>
      <c r="R15" s="15"/>
      <c r="S15" s="15"/>
      <c r="T15" s="15"/>
      <c r="U15" s="92"/>
      <c r="V15" s="15">
        <v>72330193.140000001</v>
      </c>
      <c r="W15" s="62"/>
      <c r="X15" s="65"/>
      <c r="Y15" s="65"/>
      <c r="Z15" s="15"/>
      <c r="AA15" s="92"/>
      <c r="AB15" s="106"/>
      <c r="AC15" s="103"/>
      <c r="AD15" s="102"/>
      <c r="AE15" s="102"/>
    </row>
    <row r="16" spans="1:31" s="55" customFormat="1" ht="57" x14ac:dyDescent="0.25">
      <c r="A16" s="25">
        <v>136</v>
      </c>
      <c r="B16" s="27" t="s">
        <v>40</v>
      </c>
      <c r="C16" s="27" t="s">
        <v>41</v>
      </c>
      <c r="D16" s="27" t="s">
        <v>48</v>
      </c>
      <c r="E16" s="75" t="s">
        <v>60</v>
      </c>
      <c r="F16" s="27" t="s">
        <v>61</v>
      </c>
      <c r="G16" s="29"/>
      <c r="H16" s="27" t="s">
        <v>141</v>
      </c>
      <c r="I16" s="33" t="s">
        <v>138</v>
      </c>
      <c r="J16" s="31">
        <v>44197</v>
      </c>
      <c r="K16" s="31">
        <v>44561</v>
      </c>
      <c r="L16" s="107"/>
      <c r="M16" s="108"/>
      <c r="N16" s="109"/>
      <c r="O16" s="59" t="s">
        <v>66</v>
      </c>
      <c r="P16" s="15">
        <v>1702300000</v>
      </c>
      <c r="Q16" s="15"/>
      <c r="R16" s="15"/>
      <c r="S16" s="15"/>
      <c r="T16" s="15"/>
      <c r="U16" s="93"/>
      <c r="V16" s="15">
        <v>1028114713</v>
      </c>
      <c r="W16" s="62"/>
      <c r="X16" s="65"/>
      <c r="Y16" s="65"/>
      <c r="Z16" s="15"/>
      <c r="AA16" s="93"/>
      <c r="AB16" s="106"/>
      <c r="AC16" s="103"/>
      <c r="AD16" s="102"/>
      <c r="AE16" s="102"/>
    </row>
    <row r="17" spans="1:31" s="55" customFormat="1" ht="93" customHeight="1" x14ac:dyDescent="0.25">
      <c r="A17" s="25">
        <v>137</v>
      </c>
      <c r="B17" s="26" t="s">
        <v>40</v>
      </c>
      <c r="C17" s="26" t="s">
        <v>41</v>
      </c>
      <c r="D17" s="26" t="s">
        <v>48</v>
      </c>
      <c r="E17" s="74" t="s">
        <v>68</v>
      </c>
      <c r="F17" s="26" t="s">
        <v>69</v>
      </c>
      <c r="G17" s="29">
        <v>20200680010037</v>
      </c>
      <c r="H17" s="28" t="s">
        <v>62</v>
      </c>
      <c r="I17" s="33" t="s">
        <v>63</v>
      </c>
      <c r="J17" s="31">
        <v>44197</v>
      </c>
      <c r="K17" s="31">
        <v>44561</v>
      </c>
      <c r="L17" s="51">
        <v>50</v>
      </c>
      <c r="M17" s="52">
        <v>50</v>
      </c>
      <c r="N17" s="53">
        <f>IFERROR(IF(M17/L17&gt;100%,100%,M17/L17),"-")</f>
        <v>1</v>
      </c>
      <c r="O17" s="58" t="s">
        <v>70</v>
      </c>
      <c r="P17" s="15">
        <v>90000000</v>
      </c>
      <c r="Q17" s="15"/>
      <c r="R17" s="15"/>
      <c r="S17" s="15"/>
      <c r="T17" s="15"/>
      <c r="U17" s="78">
        <f>SUM(P17:T17)</f>
        <v>90000000</v>
      </c>
      <c r="V17" s="15">
        <v>79141800</v>
      </c>
      <c r="W17" s="62"/>
      <c r="X17" s="65"/>
      <c r="Y17" s="65"/>
      <c r="Z17" s="15"/>
      <c r="AA17" s="78">
        <f>SUM(V17:Z17)</f>
        <v>79141800</v>
      </c>
      <c r="AB17" s="49">
        <f>IFERROR(AA17/U17,"-")</f>
        <v>0.87935333333333332</v>
      </c>
      <c r="AC17" s="50"/>
      <c r="AD17" s="48" t="s">
        <v>46</v>
      </c>
      <c r="AE17" s="48" t="s">
        <v>47</v>
      </c>
    </row>
    <row r="18" spans="1:31" s="55" customFormat="1" ht="114" customHeight="1" x14ac:dyDescent="0.25">
      <c r="A18" s="25">
        <v>138</v>
      </c>
      <c r="B18" s="26" t="s">
        <v>40</v>
      </c>
      <c r="C18" s="27" t="s">
        <v>41</v>
      </c>
      <c r="D18" s="27" t="s">
        <v>48</v>
      </c>
      <c r="E18" s="75" t="s">
        <v>76</v>
      </c>
      <c r="F18" s="27" t="s">
        <v>77</v>
      </c>
      <c r="G18" s="29">
        <v>20200680010046</v>
      </c>
      <c r="H18" s="28" t="s">
        <v>73</v>
      </c>
      <c r="I18" s="33" t="s">
        <v>78</v>
      </c>
      <c r="J18" s="31">
        <v>44197</v>
      </c>
      <c r="K18" s="31">
        <v>44561</v>
      </c>
      <c r="L18" s="86">
        <v>4</v>
      </c>
      <c r="M18" s="99">
        <v>3</v>
      </c>
      <c r="N18" s="94">
        <f>IFERROR(IF(M18/L18&gt;100%,100%,M18/L18),"-")</f>
        <v>0.75</v>
      </c>
      <c r="O18" s="58" t="s">
        <v>75</v>
      </c>
      <c r="P18" s="15">
        <v>1309800000</v>
      </c>
      <c r="Q18" s="15">
        <v>495665906</v>
      </c>
      <c r="R18" s="66"/>
      <c r="S18" s="66"/>
      <c r="T18" s="15"/>
      <c r="U18" s="121">
        <f>SUM(P18:T21)</f>
        <v>5563293057.5599995</v>
      </c>
      <c r="V18" s="15">
        <v>1263724284</v>
      </c>
      <c r="W18" s="62">
        <v>246940000</v>
      </c>
      <c r="X18" s="65"/>
      <c r="Y18" s="65"/>
      <c r="Z18" s="15"/>
      <c r="AA18" s="121">
        <f>SUM(V18:Z21)</f>
        <v>3299296573</v>
      </c>
      <c r="AB18" s="80">
        <f>IFERROR(AA18/U18,"-")</f>
        <v>0.59304741613720346</v>
      </c>
      <c r="AC18" s="83"/>
      <c r="AD18" s="104" t="s">
        <v>46</v>
      </c>
      <c r="AE18" s="104" t="s">
        <v>47</v>
      </c>
    </row>
    <row r="19" spans="1:31" s="55" customFormat="1" ht="105" customHeight="1" x14ac:dyDescent="0.25">
      <c r="A19" s="25">
        <v>138</v>
      </c>
      <c r="B19" s="26" t="s">
        <v>40</v>
      </c>
      <c r="C19" s="27" t="s">
        <v>41</v>
      </c>
      <c r="D19" s="27" t="s">
        <v>48</v>
      </c>
      <c r="E19" s="75" t="s">
        <v>76</v>
      </c>
      <c r="F19" s="27" t="s">
        <v>77</v>
      </c>
      <c r="G19" s="29"/>
      <c r="H19" s="27" t="s">
        <v>74</v>
      </c>
      <c r="I19" s="33"/>
      <c r="J19" s="31"/>
      <c r="K19" s="31"/>
      <c r="L19" s="90"/>
      <c r="M19" s="100"/>
      <c r="N19" s="98"/>
      <c r="O19" s="58"/>
      <c r="P19" s="15">
        <v>130424788.81999999</v>
      </c>
      <c r="Q19" s="15">
        <v>28155714</v>
      </c>
      <c r="R19" s="15"/>
      <c r="S19" s="15">
        <v>31000000</v>
      </c>
      <c r="T19" s="15"/>
      <c r="U19" s="122"/>
      <c r="V19" s="15"/>
      <c r="W19" s="62"/>
      <c r="X19" s="65"/>
      <c r="Y19" s="65"/>
      <c r="Z19" s="15"/>
      <c r="AA19" s="122"/>
      <c r="AB19" s="81"/>
      <c r="AC19" s="84"/>
      <c r="AD19" s="120"/>
      <c r="AE19" s="120"/>
    </row>
    <row r="20" spans="1:31" s="55" customFormat="1" ht="105.6" customHeight="1" x14ac:dyDescent="0.25">
      <c r="A20" s="25">
        <v>138</v>
      </c>
      <c r="B20" s="36" t="s">
        <v>40</v>
      </c>
      <c r="C20" s="36" t="s">
        <v>41</v>
      </c>
      <c r="D20" s="36" t="s">
        <v>48</v>
      </c>
      <c r="E20" s="75" t="s">
        <v>76</v>
      </c>
      <c r="F20" s="36" t="s">
        <v>77</v>
      </c>
      <c r="G20" s="29">
        <v>20210680010089</v>
      </c>
      <c r="H20" s="38" t="s">
        <v>146</v>
      </c>
      <c r="I20" s="43" t="s">
        <v>147</v>
      </c>
      <c r="J20" s="44">
        <v>44197</v>
      </c>
      <c r="K20" s="44">
        <v>44561</v>
      </c>
      <c r="L20" s="90"/>
      <c r="M20" s="100"/>
      <c r="N20" s="98"/>
      <c r="O20" s="60" t="s">
        <v>67</v>
      </c>
      <c r="P20" s="15">
        <v>2821567596.7399998</v>
      </c>
      <c r="Q20" s="15"/>
      <c r="R20" s="15"/>
      <c r="S20" s="15"/>
      <c r="T20" s="15"/>
      <c r="U20" s="122"/>
      <c r="V20" s="15">
        <v>1788632289</v>
      </c>
      <c r="W20" s="62"/>
      <c r="X20" s="65"/>
      <c r="Y20" s="65"/>
      <c r="Z20" s="15"/>
      <c r="AA20" s="122"/>
      <c r="AB20" s="81"/>
      <c r="AC20" s="84"/>
      <c r="AD20" s="120"/>
      <c r="AE20" s="120"/>
    </row>
    <row r="21" spans="1:31" s="55" customFormat="1" ht="105.6" customHeight="1" x14ac:dyDescent="0.25">
      <c r="A21" s="25">
        <v>138</v>
      </c>
      <c r="B21" s="36" t="s">
        <v>40</v>
      </c>
      <c r="C21" s="36" t="s">
        <v>41</v>
      </c>
      <c r="D21" s="36" t="s">
        <v>48</v>
      </c>
      <c r="E21" s="75" t="s">
        <v>76</v>
      </c>
      <c r="F21" s="36" t="s">
        <v>77</v>
      </c>
      <c r="G21" s="29">
        <v>20210680010089</v>
      </c>
      <c r="H21" s="38" t="s">
        <v>146</v>
      </c>
      <c r="I21" s="43" t="s">
        <v>150</v>
      </c>
      <c r="J21" s="44"/>
      <c r="K21" s="44"/>
      <c r="L21" s="87"/>
      <c r="M21" s="101"/>
      <c r="N21" s="95"/>
      <c r="O21" s="60" t="s">
        <v>67</v>
      </c>
      <c r="P21" s="15">
        <v>746679052</v>
      </c>
      <c r="Q21" s="15"/>
      <c r="R21" s="15"/>
      <c r="S21" s="15"/>
      <c r="T21" s="15"/>
      <c r="U21" s="123"/>
      <c r="V21" s="15"/>
      <c r="W21" s="62"/>
      <c r="X21" s="65"/>
      <c r="Y21" s="65"/>
      <c r="Z21" s="15"/>
      <c r="AA21" s="123"/>
      <c r="AB21" s="82"/>
      <c r="AC21" s="85"/>
      <c r="AD21" s="105"/>
      <c r="AE21" s="105"/>
    </row>
    <row r="22" spans="1:31" s="55" customFormat="1" ht="77.400000000000006" customHeight="1" x14ac:dyDescent="0.25">
      <c r="A22" s="25">
        <v>139</v>
      </c>
      <c r="B22" s="26" t="s">
        <v>40</v>
      </c>
      <c r="C22" s="26" t="s">
        <v>41</v>
      </c>
      <c r="D22" s="26" t="s">
        <v>48</v>
      </c>
      <c r="E22" s="74" t="s">
        <v>82</v>
      </c>
      <c r="F22" s="26" t="s">
        <v>83</v>
      </c>
      <c r="G22" s="29">
        <v>20210680010010</v>
      </c>
      <c r="H22" s="28" t="s">
        <v>84</v>
      </c>
      <c r="I22" s="27" t="s">
        <v>85</v>
      </c>
      <c r="J22" s="31">
        <v>44197</v>
      </c>
      <c r="K22" s="31">
        <v>44561</v>
      </c>
      <c r="L22" s="51">
        <v>1</v>
      </c>
      <c r="M22" s="52">
        <v>1</v>
      </c>
      <c r="N22" s="16">
        <f t="shared" ref="N22:N32" si="0">IFERROR(IF(M22/L22&gt;100%,100%,M22/L22),"-")</f>
        <v>1</v>
      </c>
      <c r="O22" s="58" t="s">
        <v>65</v>
      </c>
      <c r="P22" s="64"/>
      <c r="Q22" s="15">
        <v>100000000</v>
      </c>
      <c r="R22" s="15"/>
      <c r="S22" s="15"/>
      <c r="T22" s="15"/>
      <c r="U22" s="78">
        <f t="shared" ref="U22:U31" si="1">SUM(P22:T22)</f>
        <v>100000000</v>
      </c>
      <c r="V22" s="15">
        <v>0</v>
      </c>
      <c r="W22" s="62">
        <v>73000000</v>
      </c>
      <c r="X22" s="65"/>
      <c r="Y22" s="65"/>
      <c r="Z22" s="15"/>
      <c r="AA22" s="78">
        <f t="shared" ref="AA22:AA31" si="2">SUM(V22:Z22)</f>
        <v>73000000</v>
      </c>
      <c r="AB22" s="49">
        <f t="shared" ref="AB22:AB32" si="3">IFERROR(AA22/U22,"-")</f>
        <v>0.73</v>
      </c>
      <c r="AC22" s="50"/>
      <c r="AD22" s="48" t="s">
        <v>46</v>
      </c>
      <c r="AE22" s="48" t="s">
        <v>47</v>
      </c>
    </row>
    <row r="23" spans="1:31" s="55" customFormat="1" ht="96" x14ac:dyDescent="0.25">
      <c r="A23" s="25">
        <v>140</v>
      </c>
      <c r="B23" s="26" t="s">
        <v>40</v>
      </c>
      <c r="C23" s="26" t="s">
        <v>41</v>
      </c>
      <c r="D23" s="26" t="s">
        <v>48</v>
      </c>
      <c r="E23" s="74" t="s">
        <v>79</v>
      </c>
      <c r="F23" s="26" t="s">
        <v>80</v>
      </c>
      <c r="G23" s="29">
        <v>20200680010046</v>
      </c>
      <c r="H23" s="28" t="s">
        <v>73</v>
      </c>
      <c r="I23" s="33" t="s">
        <v>78</v>
      </c>
      <c r="J23" s="31">
        <v>44197</v>
      </c>
      <c r="K23" s="31">
        <v>44561</v>
      </c>
      <c r="L23" s="54">
        <v>1</v>
      </c>
      <c r="M23" s="45">
        <v>1</v>
      </c>
      <c r="N23" s="53">
        <f t="shared" si="0"/>
        <v>1</v>
      </c>
      <c r="O23" s="61" t="s">
        <v>81</v>
      </c>
      <c r="P23" s="63">
        <v>80000000</v>
      </c>
      <c r="Q23" s="15"/>
      <c r="R23" s="15"/>
      <c r="S23" s="15"/>
      <c r="T23" s="15"/>
      <c r="U23" s="78">
        <f t="shared" si="1"/>
        <v>80000000</v>
      </c>
      <c r="V23" s="15">
        <v>80000000</v>
      </c>
      <c r="W23" s="62"/>
      <c r="X23" s="65"/>
      <c r="Y23" s="65"/>
      <c r="Z23" s="15"/>
      <c r="AA23" s="78">
        <f t="shared" si="2"/>
        <v>80000000</v>
      </c>
      <c r="AB23" s="49">
        <f t="shared" si="3"/>
        <v>1</v>
      </c>
      <c r="AC23" s="50"/>
      <c r="AD23" s="48" t="s">
        <v>46</v>
      </c>
      <c r="AE23" s="48" t="s">
        <v>47</v>
      </c>
    </row>
    <row r="24" spans="1:31" s="55" customFormat="1" ht="57" x14ac:dyDescent="0.25">
      <c r="A24" s="25">
        <v>141</v>
      </c>
      <c r="B24" s="26" t="s">
        <v>40</v>
      </c>
      <c r="C24" s="26" t="s">
        <v>41</v>
      </c>
      <c r="D24" s="26" t="s">
        <v>48</v>
      </c>
      <c r="E24" s="74" t="s">
        <v>86</v>
      </c>
      <c r="F24" s="26" t="s">
        <v>87</v>
      </c>
      <c r="G24" s="29">
        <v>20210680010010</v>
      </c>
      <c r="H24" s="28" t="s">
        <v>84</v>
      </c>
      <c r="I24" s="27" t="s">
        <v>85</v>
      </c>
      <c r="J24" s="31">
        <v>44197</v>
      </c>
      <c r="K24" s="31">
        <v>44561</v>
      </c>
      <c r="L24" s="51">
        <v>1</v>
      </c>
      <c r="M24" s="52">
        <v>1</v>
      </c>
      <c r="N24" s="53">
        <f t="shared" si="0"/>
        <v>1</v>
      </c>
      <c r="O24" s="58" t="s">
        <v>65</v>
      </c>
      <c r="P24" s="15">
        <v>23000000</v>
      </c>
      <c r="Q24" s="15"/>
      <c r="R24" s="15"/>
      <c r="S24" s="15"/>
      <c r="T24" s="15"/>
      <c r="U24" s="78">
        <f t="shared" si="1"/>
        <v>23000000</v>
      </c>
      <c r="V24" s="15">
        <v>18500000</v>
      </c>
      <c r="W24" s="62"/>
      <c r="X24" s="65"/>
      <c r="Y24" s="65"/>
      <c r="Z24" s="15"/>
      <c r="AA24" s="78">
        <f t="shared" si="2"/>
        <v>18500000</v>
      </c>
      <c r="AB24" s="49">
        <f t="shared" si="3"/>
        <v>0.80434782608695654</v>
      </c>
      <c r="AC24" s="50"/>
      <c r="AD24" s="48" t="s">
        <v>46</v>
      </c>
      <c r="AE24" s="48" t="s">
        <v>47</v>
      </c>
    </row>
    <row r="25" spans="1:31" s="55" customFormat="1" ht="66" x14ac:dyDescent="0.25">
      <c r="A25" s="25">
        <v>142</v>
      </c>
      <c r="B25" s="27" t="s">
        <v>40</v>
      </c>
      <c r="C25" s="27" t="s">
        <v>41</v>
      </c>
      <c r="D25" s="27" t="s">
        <v>48</v>
      </c>
      <c r="E25" s="75" t="s">
        <v>88</v>
      </c>
      <c r="F25" s="27" t="s">
        <v>89</v>
      </c>
      <c r="G25" s="29">
        <v>20200680010058</v>
      </c>
      <c r="H25" s="28" t="s">
        <v>90</v>
      </c>
      <c r="I25" s="30" t="s">
        <v>91</v>
      </c>
      <c r="J25" s="31">
        <v>44197</v>
      </c>
      <c r="K25" s="31">
        <v>44561</v>
      </c>
      <c r="L25" s="51">
        <v>1</v>
      </c>
      <c r="M25" s="52">
        <v>1</v>
      </c>
      <c r="N25" s="53">
        <f t="shared" si="0"/>
        <v>1</v>
      </c>
      <c r="O25" s="58" t="s">
        <v>92</v>
      </c>
      <c r="P25" s="15">
        <v>595498006</v>
      </c>
      <c r="Q25" s="15">
        <v>140132865</v>
      </c>
      <c r="R25" s="15"/>
      <c r="S25" s="15"/>
      <c r="T25" s="15"/>
      <c r="U25" s="78">
        <f t="shared" si="1"/>
        <v>735630871</v>
      </c>
      <c r="V25" s="15">
        <v>564899612</v>
      </c>
      <c r="W25" s="62">
        <v>98149532</v>
      </c>
      <c r="X25" s="65"/>
      <c r="Y25" s="65"/>
      <c r="Z25" s="15"/>
      <c r="AA25" s="78">
        <f t="shared" si="2"/>
        <v>663049144</v>
      </c>
      <c r="AB25" s="49">
        <f t="shared" si="3"/>
        <v>0.90133403876684237</v>
      </c>
      <c r="AC25" s="50"/>
      <c r="AD25" s="48" t="s">
        <v>46</v>
      </c>
      <c r="AE25" s="48" t="s">
        <v>47</v>
      </c>
    </row>
    <row r="26" spans="1:31" s="55" customFormat="1" ht="57" x14ac:dyDescent="0.25">
      <c r="A26" s="25">
        <v>143</v>
      </c>
      <c r="B26" s="26" t="s">
        <v>40</v>
      </c>
      <c r="C26" s="26" t="s">
        <v>41</v>
      </c>
      <c r="D26" s="26" t="s">
        <v>48</v>
      </c>
      <c r="E26" s="74" t="s">
        <v>93</v>
      </c>
      <c r="F26" s="26" t="s">
        <v>94</v>
      </c>
      <c r="G26" s="29">
        <v>20210680010052</v>
      </c>
      <c r="H26" s="32" t="s">
        <v>95</v>
      </c>
      <c r="I26" s="26" t="s">
        <v>96</v>
      </c>
      <c r="J26" s="31">
        <v>44197</v>
      </c>
      <c r="K26" s="31">
        <v>44561</v>
      </c>
      <c r="L26" s="51">
        <v>1</v>
      </c>
      <c r="M26" s="52">
        <v>1</v>
      </c>
      <c r="N26" s="53">
        <f t="shared" si="0"/>
        <v>1</v>
      </c>
      <c r="O26" s="58" t="s">
        <v>145</v>
      </c>
      <c r="P26" s="15">
        <v>23000000</v>
      </c>
      <c r="Q26" s="15">
        <v>25000000</v>
      </c>
      <c r="R26" s="15"/>
      <c r="S26" s="15"/>
      <c r="T26" s="15"/>
      <c r="U26" s="78">
        <f t="shared" si="1"/>
        <v>48000000</v>
      </c>
      <c r="V26" s="15">
        <v>23000000</v>
      </c>
      <c r="W26" s="62">
        <v>25000000</v>
      </c>
      <c r="X26" s="65"/>
      <c r="Y26" s="65"/>
      <c r="Z26" s="15"/>
      <c r="AA26" s="78">
        <f t="shared" si="2"/>
        <v>48000000</v>
      </c>
      <c r="AB26" s="49">
        <f t="shared" si="3"/>
        <v>1</v>
      </c>
      <c r="AC26" s="50"/>
      <c r="AD26" s="48" t="s">
        <v>46</v>
      </c>
      <c r="AE26" s="48" t="s">
        <v>47</v>
      </c>
    </row>
    <row r="27" spans="1:31" s="55" customFormat="1" ht="57" x14ac:dyDescent="0.25">
      <c r="A27" s="25">
        <v>144</v>
      </c>
      <c r="B27" s="26" t="s">
        <v>40</v>
      </c>
      <c r="C27" s="26" t="s">
        <v>41</v>
      </c>
      <c r="D27" s="26" t="s">
        <v>48</v>
      </c>
      <c r="E27" s="74" t="s">
        <v>97</v>
      </c>
      <c r="F27" s="26" t="s">
        <v>98</v>
      </c>
      <c r="G27" s="29">
        <v>20210680010061</v>
      </c>
      <c r="H27" s="32" t="s">
        <v>99</v>
      </c>
      <c r="I27" s="26" t="s">
        <v>100</v>
      </c>
      <c r="J27" s="31">
        <v>44197</v>
      </c>
      <c r="K27" s="31">
        <v>44561</v>
      </c>
      <c r="L27" s="51">
        <v>1</v>
      </c>
      <c r="M27" s="52">
        <v>1</v>
      </c>
      <c r="N27" s="53">
        <f t="shared" si="0"/>
        <v>1</v>
      </c>
      <c r="O27" s="58" t="s">
        <v>101</v>
      </c>
      <c r="P27" s="15">
        <v>35666000</v>
      </c>
      <c r="Q27" s="15">
        <v>49300000</v>
      </c>
      <c r="R27" s="15"/>
      <c r="S27" s="15"/>
      <c r="T27" s="15"/>
      <c r="U27" s="78">
        <f t="shared" si="1"/>
        <v>84966000</v>
      </c>
      <c r="V27" s="15">
        <v>35666000</v>
      </c>
      <c r="W27" s="62">
        <v>49300000</v>
      </c>
      <c r="X27" s="65"/>
      <c r="Y27" s="65"/>
      <c r="Z27" s="15"/>
      <c r="AA27" s="78">
        <f t="shared" si="2"/>
        <v>84966000</v>
      </c>
      <c r="AB27" s="49">
        <f t="shared" si="3"/>
        <v>1</v>
      </c>
      <c r="AC27" s="50"/>
      <c r="AD27" s="48" t="s">
        <v>46</v>
      </c>
      <c r="AE27" s="48" t="s">
        <v>47</v>
      </c>
    </row>
    <row r="28" spans="1:31" s="55" customFormat="1" ht="57" x14ac:dyDescent="0.25">
      <c r="A28" s="25">
        <v>145</v>
      </c>
      <c r="B28" s="26" t="s">
        <v>40</v>
      </c>
      <c r="C28" s="26" t="s">
        <v>41</v>
      </c>
      <c r="D28" s="26" t="s">
        <v>48</v>
      </c>
      <c r="E28" s="76" t="s">
        <v>52</v>
      </c>
      <c r="F28" s="30" t="s">
        <v>53</v>
      </c>
      <c r="G28" s="29">
        <v>20200680010054</v>
      </c>
      <c r="H28" s="28" t="s">
        <v>44</v>
      </c>
      <c r="I28" s="30" t="s">
        <v>45</v>
      </c>
      <c r="J28" s="31">
        <v>44197</v>
      </c>
      <c r="K28" s="31">
        <v>44561</v>
      </c>
      <c r="L28" s="51">
        <v>1</v>
      </c>
      <c r="M28" s="52">
        <v>1</v>
      </c>
      <c r="N28" s="53">
        <f t="shared" si="0"/>
        <v>1</v>
      </c>
      <c r="O28" s="58" t="s">
        <v>54</v>
      </c>
      <c r="P28" s="63">
        <v>80042666</v>
      </c>
      <c r="Q28" s="15"/>
      <c r="R28" s="15"/>
      <c r="S28" s="15"/>
      <c r="T28" s="15"/>
      <c r="U28" s="78">
        <f t="shared" si="1"/>
        <v>80042666</v>
      </c>
      <c r="V28" s="63">
        <v>80042666</v>
      </c>
      <c r="W28" s="62"/>
      <c r="X28" s="65"/>
      <c r="Y28" s="65"/>
      <c r="Z28" s="15"/>
      <c r="AA28" s="78">
        <f t="shared" si="2"/>
        <v>80042666</v>
      </c>
      <c r="AB28" s="49">
        <f t="shared" si="3"/>
        <v>1</v>
      </c>
      <c r="AC28" s="50"/>
      <c r="AD28" s="48" t="s">
        <v>46</v>
      </c>
      <c r="AE28" s="48" t="s">
        <v>47</v>
      </c>
    </row>
    <row r="29" spans="1:31" s="55" customFormat="1" ht="57" x14ac:dyDescent="0.25">
      <c r="A29" s="25">
        <v>146</v>
      </c>
      <c r="B29" s="26" t="s">
        <v>40</v>
      </c>
      <c r="C29" s="26" t="s">
        <v>41</v>
      </c>
      <c r="D29" s="26" t="s">
        <v>102</v>
      </c>
      <c r="E29" s="74" t="s">
        <v>103</v>
      </c>
      <c r="F29" s="26" t="s">
        <v>104</v>
      </c>
      <c r="G29" s="34"/>
      <c r="H29" s="32"/>
      <c r="I29" s="33"/>
      <c r="J29" s="31"/>
      <c r="K29" s="31"/>
      <c r="L29" s="51">
        <v>0</v>
      </c>
      <c r="M29" s="52" t="s">
        <v>140</v>
      </c>
      <c r="N29" s="53" t="str">
        <f t="shared" si="0"/>
        <v>-</v>
      </c>
      <c r="O29" s="57"/>
      <c r="P29" s="15"/>
      <c r="Q29" s="15"/>
      <c r="R29" s="15"/>
      <c r="S29" s="15"/>
      <c r="T29" s="15"/>
      <c r="U29" s="78">
        <f t="shared" si="1"/>
        <v>0</v>
      </c>
      <c r="V29" s="15"/>
      <c r="W29" s="62"/>
      <c r="X29" s="65"/>
      <c r="Y29" s="65"/>
      <c r="Z29" s="15"/>
      <c r="AA29" s="78">
        <f t="shared" si="2"/>
        <v>0</v>
      </c>
      <c r="AB29" s="49" t="str">
        <f t="shared" si="3"/>
        <v>-</v>
      </c>
      <c r="AC29" s="50"/>
      <c r="AD29" s="48" t="s">
        <v>46</v>
      </c>
      <c r="AE29" s="48" t="s">
        <v>47</v>
      </c>
    </row>
    <row r="30" spans="1:31" s="55" customFormat="1" ht="90" customHeight="1" x14ac:dyDescent="0.25">
      <c r="A30" s="25">
        <v>147</v>
      </c>
      <c r="B30" s="26" t="s">
        <v>40</v>
      </c>
      <c r="C30" s="26" t="s">
        <v>41</v>
      </c>
      <c r="D30" s="26" t="s">
        <v>102</v>
      </c>
      <c r="E30" s="74" t="s">
        <v>105</v>
      </c>
      <c r="F30" s="26" t="s">
        <v>106</v>
      </c>
      <c r="G30" s="29">
        <v>20200680010143</v>
      </c>
      <c r="H30" s="28" t="s">
        <v>107</v>
      </c>
      <c r="I30" s="27" t="s">
        <v>108</v>
      </c>
      <c r="J30" s="31">
        <v>44197</v>
      </c>
      <c r="K30" s="31">
        <v>44561</v>
      </c>
      <c r="L30" s="40">
        <v>2</v>
      </c>
      <c r="M30" s="39">
        <v>2</v>
      </c>
      <c r="N30" s="17">
        <f t="shared" si="0"/>
        <v>1</v>
      </c>
      <c r="O30" s="58" t="s">
        <v>109</v>
      </c>
      <c r="P30" s="15">
        <v>1028252466</v>
      </c>
      <c r="Q30" s="15"/>
      <c r="R30" s="15"/>
      <c r="S30" s="15">
        <v>57890916</v>
      </c>
      <c r="T30" s="15"/>
      <c r="U30" s="78">
        <f t="shared" si="1"/>
        <v>1086143382</v>
      </c>
      <c r="V30" s="15">
        <v>941281379</v>
      </c>
      <c r="W30" s="62"/>
      <c r="X30" s="65"/>
      <c r="Y30" s="65"/>
      <c r="Z30" s="15"/>
      <c r="AA30" s="78">
        <f t="shared" si="2"/>
        <v>941281379</v>
      </c>
      <c r="AB30" s="49">
        <f t="shared" si="3"/>
        <v>0.86662718256105897</v>
      </c>
      <c r="AC30" s="50"/>
      <c r="AD30" s="48" t="s">
        <v>46</v>
      </c>
      <c r="AE30" s="48" t="s">
        <v>47</v>
      </c>
    </row>
    <row r="31" spans="1:31" s="55" customFormat="1" ht="84" x14ac:dyDescent="0.25">
      <c r="A31" s="25">
        <v>148</v>
      </c>
      <c r="B31" s="26" t="s">
        <v>40</v>
      </c>
      <c r="C31" s="26" t="s">
        <v>41</v>
      </c>
      <c r="D31" s="26" t="s">
        <v>102</v>
      </c>
      <c r="E31" s="74" t="s">
        <v>114</v>
      </c>
      <c r="F31" s="41" t="s">
        <v>115</v>
      </c>
      <c r="G31" s="42">
        <v>20210680010074</v>
      </c>
      <c r="H31" s="35" t="s">
        <v>142</v>
      </c>
      <c r="I31" s="43" t="s">
        <v>143</v>
      </c>
      <c r="J31" s="31">
        <v>44197</v>
      </c>
      <c r="K31" s="31">
        <v>44561</v>
      </c>
      <c r="L31" s="47">
        <v>0.05</v>
      </c>
      <c r="M31" s="46">
        <v>0</v>
      </c>
      <c r="N31" s="53">
        <f t="shared" si="0"/>
        <v>0</v>
      </c>
      <c r="O31" s="60" t="s">
        <v>65</v>
      </c>
      <c r="P31" s="15">
        <v>218836800</v>
      </c>
      <c r="Q31" s="15"/>
      <c r="R31" s="15"/>
      <c r="S31" s="15"/>
      <c r="T31" s="15"/>
      <c r="U31" s="78">
        <f t="shared" si="1"/>
        <v>218836800</v>
      </c>
      <c r="V31" s="15"/>
      <c r="W31" s="62"/>
      <c r="X31" s="65"/>
      <c r="Y31" s="65"/>
      <c r="Z31" s="15"/>
      <c r="AA31" s="78">
        <f t="shared" si="2"/>
        <v>0</v>
      </c>
      <c r="AB31" s="49">
        <f t="shared" si="3"/>
        <v>0</v>
      </c>
      <c r="AC31" s="50"/>
      <c r="AD31" s="48" t="s">
        <v>46</v>
      </c>
      <c r="AE31" s="48" t="s">
        <v>47</v>
      </c>
    </row>
    <row r="32" spans="1:31" s="55" customFormat="1" ht="60" x14ac:dyDescent="0.25">
      <c r="A32" s="25">
        <v>149</v>
      </c>
      <c r="B32" s="27" t="s">
        <v>40</v>
      </c>
      <c r="C32" s="27" t="s">
        <v>41</v>
      </c>
      <c r="D32" s="27" t="s">
        <v>102</v>
      </c>
      <c r="E32" s="75" t="s">
        <v>110</v>
      </c>
      <c r="F32" s="27" t="s">
        <v>111</v>
      </c>
      <c r="G32" s="29">
        <v>20200680010143</v>
      </c>
      <c r="H32" s="28" t="s">
        <v>107</v>
      </c>
      <c r="I32" s="27" t="s">
        <v>108</v>
      </c>
      <c r="J32" s="31">
        <v>44197</v>
      </c>
      <c r="K32" s="31">
        <v>44561</v>
      </c>
      <c r="L32" s="107">
        <v>1</v>
      </c>
      <c r="M32" s="108">
        <v>1</v>
      </c>
      <c r="N32" s="109">
        <f t="shared" si="0"/>
        <v>1</v>
      </c>
      <c r="O32" s="58" t="s">
        <v>148</v>
      </c>
      <c r="P32" s="15">
        <v>239016000</v>
      </c>
      <c r="Q32" s="15">
        <v>90484000</v>
      </c>
      <c r="R32" s="15"/>
      <c r="S32" s="15"/>
      <c r="T32" s="15"/>
      <c r="U32" s="91">
        <f>SUM(P32:T33)</f>
        <v>486644446.38</v>
      </c>
      <c r="V32" s="15">
        <v>229500000</v>
      </c>
      <c r="W32" s="62">
        <v>65000000</v>
      </c>
      <c r="X32" s="65"/>
      <c r="Y32" s="65"/>
      <c r="Z32" s="15"/>
      <c r="AA32" s="91">
        <f>SUM(V32:Z33)</f>
        <v>294500000</v>
      </c>
      <c r="AB32" s="106">
        <f t="shared" si="3"/>
        <v>0.60516461698206137</v>
      </c>
      <c r="AC32" s="103"/>
      <c r="AD32" s="102" t="s">
        <v>46</v>
      </c>
      <c r="AE32" s="102" t="s">
        <v>47</v>
      </c>
    </row>
    <row r="33" spans="1:31" s="55" customFormat="1" ht="57" x14ac:dyDescent="0.25">
      <c r="A33" s="25"/>
      <c r="B33" s="27" t="s">
        <v>40</v>
      </c>
      <c r="C33" s="27" t="s">
        <v>41</v>
      </c>
      <c r="D33" s="27" t="s">
        <v>102</v>
      </c>
      <c r="E33" s="75" t="s">
        <v>110</v>
      </c>
      <c r="F33" s="27" t="s">
        <v>111</v>
      </c>
      <c r="G33" s="29"/>
      <c r="H33" s="27" t="s">
        <v>38</v>
      </c>
      <c r="I33" s="27"/>
      <c r="J33" s="31"/>
      <c r="K33" s="31"/>
      <c r="L33" s="107"/>
      <c r="M33" s="108"/>
      <c r="N33" s="109"/>
      <c r="O33" s="58" t="s">
        <v>54</v>
      </c>
      <c r="P33" s="15">
        <v>1934189.43</v>
      </c>
      <c r="Q33" s="15">
        <v>155210256.94999999</v>
      </c>
      <c r="R33" s="15"/>
      <c r="S33" s="15"/>
      <c r="T33" s="15"/>
      <c r="U33" s="93"/>
      <c r="V33" s="15"/>
      <c r="W33" s="62"/>
      <c r="X33" s="65"/>
      <c r="Y33" s="65"/>
      <c r="Z33" s="15"/>
      <c r="AA33" s="93"/>
      <c r="AB33" s="106"/>
      <c r="AC33" s="103"/>
      <c r="AD33" s="102"/>
      <c r="AE33" s="102"/>
    </row>
    <row r="34" spans="1:31" s="55" customFormat="1" ht="60" x14ac:dyDescent="0.25">
      <c r="A34" s="25">
        <v>150</v>
      </c>
      <c r="B34" s="26" t="s">
        <v>40</v>
      </c>
      <c r="C34" s="26" t="s">
        <v>41</v>
      </c>
      <c r="D34" s="26" t="s">
        <v>102</v>
      </c>
      <c r="E34" s="74" t="s">
        <v>112</v>
      </c>
      <c r="F34" s="26" t="s">
        <v>113</v>
      </c>
      <c r="G34" s="29">
        <v>20200680010143</v>
      </c>
      <c r="H34" s="28" t="s">
        <v>107</v>
      </c>
      <c r="I34" s="30" t="s">
        <v>108</v>
      </c>
      <c r="J34" s="31">
        <v>44197</v>
      </c>
      <c r="K34" s="31">
        <v>44561</v>
      </c>
      <c r="L34" s="86">
        <v>1</v>
      </c>
      <c r="M34" s="96">
        <v>1</v>
      </c>
      <c r="N34" s="94">
        <f>IFERROR(IF(M34/L34&gt;100%,100%,M34/L34),"-")</f>
        <v>1</v>
      </c>
      <c r="O34" s="58" t="s">
        <v>81</v>
      </c>
      <c r="P34" s="15">
        <v>200000000</v>
      </c>
      <c r="Q34" s="15"/>
      <c r="R34" s="15"/>
      <c r="S34" s="15"/>
      <c r="T34" s="15"/>
      <c r="U34" s="91">
        <f>SUM(P34:T35)</f>
        <v>665849719</v>
      </c>
      <c r="V34" s="15">
        <v>69000000</v>
      </c>
      <c r="W34" s="62"/>
      <c r="X34" s="65"/>
      <c r="Y34" s="65"/>
      <c r="Z34" s="15"/>
      <c r="AA34" s="91">
        <f>SUM(V34:Z35)</f>
        <v>69000000</v>
      </c>
      <c r="AB34" s="80">
        <f>IFERROR(AA34/U34,"-")</f>
        <v>0.10362698673752838</v>
      </c>
      <c r="AC34" s="83"/>
      <c r="AD34" s="104" t="s">
        <v>46</v>
      </c>
      <c r="AE34" s="104" t="s">
        <v>47</v>
      </c>
    </row>
    <row r="35" spans="1:31" s="55" customFormat="1" ht="57" x14ac:dyDescent="0.25">
      <c r="A35" s="25">
        <v>150</v>
      </c>
      <c r="B35" s="26" t="s">
        <v>40</v>
      </c>
      <c r="C35" s="26" t="s">
        <v>41</v>
      </c>
      <c r="D35" s="26" t="s">
        <v>102</v>
      </c>
      <c r="E35" s="74" t="s">
        <v>112</v>
      </c>
      <c r="F35" s="41"/>
      <c r="G35" s="42"/>
      <c r="H35" s="36" t="s">
        <v>38</v>
      </c>
      <c r="I35" s="73"/>
      <c r="J35" s="44"/>
      <c r="K35" s="44"/>
      <c r="L35" s="87"/>
      <c r="M35" s="97"/>
      <c r="N35" s="95"/>
      <c r="O35" s="60"/>
      <c r="P35" s="15">
        <v>344634049.05000001</v>
      </c>
      <c r="Q35" s="15">
        <v>117077672.95</v>
      </c>
      <c r="R35" s="15"/>
      <c r="S35" s="15">
        <v>4137997</v>
      </c>
      <c r="T35" s="15"/>
      <c r="U35" s="93"/>
      <c r="V35" s="15"/>
      <c r="W35" s="62"/>
      <c r="X35" s="65"/>
      <c r="Y35" s="65"/>
      <c r="Z35" s="15"/>
      <c r="AA35" s="93"/>
      <c r="AB35" s="82"/>
      <c r="AC35" s="85"/>
      <c r="AD35" s="105"/>
      <c r="AE35" s="105"/>
    </row>
    <row r="36" spans="1:31" s="55" customFormat="1" ht="79.8" x14ac:dyDescent="0.25">
      <c r="A36" s="25">
        <v>197</v>
      </c>
      <c r="B36" s="27" t="s">
        <v>116</v>
      </c>
      <c r="C36" s="27" t="s">
        <v>117</v>
      </c>
      <c r="D36" s="27" t="s">
        <v>118</v>
      </c>
      <c r="E36" s="75" t="s">
        <v>119</v>
      </c>
      <c r="F36" s="27" t="s">
        <v>120</v>
      </c>
      <c r="G36" s="29">
        <v>20200680010053</v>
      </c>
      <c r="H36" s="32" t="s">
        <v>121</v>
      </c>
      <c r="I36" s="30" t="s">
        <v>122</v>
      </c>
      <c r="J36" s="31">
        <v>44197</v>
      </c>
      <c r="K36" s="31">
        <v>44561</v>
      </c>
      <c r="L36" s="107">
        <v>6</v>
      </c>
      <c r="M36" s="108">
        <v>6</v>
      </c>
      <c r="N36" s="109">
        <f>IFERROR(IF(M36/L36&gt;100%,100%,M36/L36),"-")</f>
        <v>1</v>
      </c>
      <c r="O36" s="58" t="s">
        <v>123</v>
      </c>
      <c r="P36" s="15">
        <v>198975177</v>
      </c>
      <c r="Q36" s="15"/>
      <c r="R36" s="15"/>
      <c r="S36" s="15"/>
      <c r="T36" s="15"/>
      <c r="U36" s="91">
        <f>SUM(P36:T37)</f>
        <v>554114910</v>
      </c>
      <c r="V36" s="15">
        <v>198975177</v>
      </c>
      <c r="W36" s="62"/>
      <c r="X36" s="65"/>
      <c r="Y36" s="65"/>
      <c r="Z36" s="15"/>
      <c r="AA36" s="91">
        <f>SUM(V36:Z37)</f>
        <v>437614910</v>
      </c>
      <c r="AB36" s="106">
        <f>IFERROR(AA36/U36,"-")</f>
        <v>0.78975480013703292</v>
      </c>
      <c r="AC36" s="103"/>
      <c r="AD36" s="102" t="s">
        <v>46</v>
      </c>
      <c r="AE36" s="102" t="s">
        <v>47</v>
      </c>
    </row>
    <row r="37" spans="1:31" s="55" customFormat="1" ht="79.8" x14ac:dyDescent="0.25">
      <c r="A37" s="25">
        <v>197</v>
      </c>
      <c r="B37" s="27" t="s">
        <v>116</v>
      </c>
      <c r="C37" s="27" t="s">
        <v>117</v>
      </c>
      <c r="D37" s="27" t="s">
        <v>118</v>
      </c>
      <c r="E37" s="75" t="s">
        <v>119</v>
      </c>
      <c r="F37" s="27" t="s">
        <v>120</v>
      </c>
      <c r="G37" s="29">
        <v>20210680010055</v>
      </c>
      <c r="H37" s="28" t="s">
        <v>124</v>
      </c>
      <c r="I37" s="30" t="s">
        <v>125</v>
      </c>
      <c r="J37" s="31">
        <v>44197</v>
      </c>
      <c r="K37" s="31">
        <v>44561</v>
      </c>
      <c r="L37" s="107"/>
      <c r="M37" s="108"/>
      <c r="N37" s="109"/>
      <c r="O37" s="58" t="s">
        <v>123</v>
      </c>
      <c r="P37" s="15">
        <v>355139733</v>
      </c>
      <c r="Q37" s="15"/>
      <c r="R37" s="15"/>
      <c r="S37" s="15"/>
      <c r="T37" s="15"/>
      <c r="U37" s="93"/>
      <c r="V37" s="15">
        <v>238639733</v>
      </c>
      <c r="W37" s="62"/>
      <c r="X37" s="65"/>
      <c r="Y37" s="65"/>
      <c r="Z37" s="15"/>
      <c r="AA37" s="93"/>
      <c r="AB37" s="106"/>
      <c r="AC37" s="103"/>
      <c r="AD37" s="102"/>
      <c r="AE37" s="102"/>
    </row>
    <row r="38" spans="1:31" s="55" customFormat="1" ht="79.8" x14ac:dyDescent="0.25">
      <c r="A38" s="25">
        <v>198</v>
      </c>
      <c r="B38" s="27" t="s">
        <v>116</v>
      </c>
      <c r="C38" s="27" t="s">
        <v>117</v>
      </c>
      <c r="D38" s="27" t="s">
        <v>118</v>
      </c>
      <c r="E38" s="75" t="s">
        <v>126</v>
      </c>
      <c r="F38" s="27" t="s">
        <v>127</v>
      </c>
      <c r="G38" s="29">
        <v>20210680010055</v>
      </c>
      <c r="H38" s="28" t="s">
        <v>124</v>
      </c>
      <c r="I38" s="33" t="s">
        <v>125</v>
      </c>
      <c r="J38" s="31">
        <v>44197</v>
      </c>
      <c r="K38" s="31">
        <v>44561</v>
      </c>
      <c r="L38" s="72">
        <v>1</v>
      </c>
      <c r="M38" s="67">
        <v>1</v>
      </c>
      <c r="N38" s="68">
        <f>IFERROR(IF(M38/L38&gt;100%,100%,M38/L38),"-")</f>
        <v>1</v>
      </c>
      <c r="O38" s="58" t="s">
        <v>123</v>
      </c>
      <c r="P38" s="15">
        <f>200000000+917758330</f>
        <v>1117758330</v>
      </c>
      <c r="Q38" s="15"/>
      <c r="R38" s="15"/>
      <c r="S38" s="15"/>
      <c r="T38" s="15"/>
      <c r="U38" s="79">
        <f>SUM(P38:T38)</f>
        <v>1117758330</v>
      </c>
      <c r="V38" s="15">
        <v>133067248</v>
      </c>
      <c r="W38" s="62"/>
      <c r="X38" s="65"/>
      <c r="Y38" s="65"/>
      <c r="Z38" s="15"/>
      <c r="AA38" s="79">
        <f>SUM(V38:Z38)</f>
        <v>133067248</v>
      </c>
      <c r="AB38" s="71">
        <f>IFERROR(AA38/U38,"-")</f>
        <v>0.11904831700068834</v>
      </c>
      <c r="AC38" s="69"/>
      <c r="AD38" s="70" t="s">
        <v>46</v>
      </c>
      <c r="AE38" s="70" t="s">
        <v>47</v>
      </c>
    </row>
    <row r="39" spans="1:31" s="55" customFormat="1" ht="92.4" customHeight="1" x14ac:dyDescent="0.25">
      <c r="A39" s="25">
        <v>199</v>
      </c>
      <c r="B39" s="27" t="s">
        <v>116</v>
      </c>
      <c r="C39" s="27" t="s">
        <v>117</v>
      </c>
      <c r="D39" s="27" t="s">
        <v>128</v>
      </c>
      <c r="E39" s="75" t="s">
        <v>129</v>
      </c>
      <c r="F39" s="36" t="s">
        <v>130</v>
      </c>
      <c r="G39" s="29">
        <v>20210680010055</v>
      </c>
      <c r="H39" s="28" t="s">
        <v>124</v>
      </c>
      <c r="I39" s="33" t="s">
        <v>131</v>
      </c>
      <c r="J39" s="31">
        <v>44197</v>
      </c>
      <c r="K39" s="31">
        <v>44561</v>
      </c>
      <c r="L39" s="107">
        <v>3</v>
      </c>
      <c r="M39" s="108">
        <v>3</v>
      </c>
      <c r="N39" s="109">
        <f>IFERROR(IF(M39/L39&gt;100%,100%,M39/L39),"-")</f>
        <v>1</v>
      </c>
      <c r="O39" s="58" t="s">
        <v>123</v>
      </c>
      <c r="P39" s="15">
        <v>172715680</v>
      </c>
      <c r="Q39" s="15"/>
      <c r="R39" s="15"/>
      <c r="S39" s="15"/>
      <c r="T39" s="15"/>
      <c r="U39" s="91">
        <f>SUM(P39:T40)</f>
        <v>488126760</v>
      </c>
      <c r="V39" s="15">
        <v>157715680</v>
      </c>
      <c r="W39" s="62"/>
      <c r="X39" s="65"/>
      <c r="Y39" s="65"/>
      <c r="Z39" s="15"/>
      <c r="AA39" s="91">
        <f>SUM(V39:Z40)</f>
        <v>469626760</v>
      </c>
      <c r="AB39" s="106">
        <f>IFERROR(AA39/U39,"-")</f>
        <v>0.96210000861251699</v>
      </c>
      <c r="AC39" s="103"/>
      <c r="AD39" s="102" t="s">
        <v>46</v>
      </c>
      <c r="AE39" s="102" t="s">
        <v>47</v>
      </c>
    </row>
    <row r="40" spans="1:31" s="55" customFormat="1" ht="90" customHeight="1" x14ac:dyDescent="0.25">
      <c r="A40" s="25">
        <v>199</v>
      </c>
      <c r="B40" s="27" t="s">
        <v>116</v>
      </c>
      <c r="C40" s="27" t="s">
        <v>117</v>
      </c>
      <c r="D40" s="27" t="s">
        <v>128</v>
      </c>
      <c r="E40" s="75" t="s">
        <v>129</v>
      </c>
      <c r="F40" s="27" t="s">
        <v>130</v>
      </c>
      <c r="G40" s="29">
        <v>20200680010088</v>
      </c>
      <c r="H40" s="32" t="s">
        <v>132</v>
      </c>
      <c r="I40" s="33" t="s">
        <v>133</v>
      </c>
      <c r="J40" s="31">
        <v>44197</v>
      </c>
      <c r="K40" s="31">
        <v>44561</v>
      </c>
      <c r="L40" s="107"/>
      <c r="M40" s="108"/>
      <c r="N40" s="109"/>
      <c r="O40" s="58" t="s">
        <v>123</v>
      </c>
      <c r="P40" s="15">
        <v>315411080</v>
      </c>
      <c r="Q40" s="15"/>
      <c r="R40" s="15"/>
      <c r="S40" s="15"/>
      <c r="T40" s="15"/>
      <c r="U40" s="93"/>
      <c r="V40" s="15">
        <v>311911080</v>
      </c>
      <c r="W40" s="62"/>
      <c r="X40" s="65"/>
      <c r="Y40" s="65"/>
      <c r="Z40" s="15"/>
      <c r="AA40" s="93"/>
      <c r="AB40" s="106"/>
      <c r="AC40" s="103"/>
      <c r="AD40" s="102"/>
      <c r="AE40" s="102"/>
    </row>
    <row r="41" spans="1:31" s="55" customFormat="1" ht="79.8" x14ac:dyDescent="0.25">
      <c r="A41" s="25">
        <v>200</v>
      </c>
      <c r="B41" s="26" t="s">
        <v>116</v>
      </c>
      <c r="C41" s="26" t="s">
        <v>117</v>
      </c>
      <c r="D41" s="26" t="s">
        <v>128</v>
      </c>
      <c r="E41" s="74" t="s">
        <v>134</v>
      </c>
      <c r="F41" s="26" t="s">
        <v>135</v>
      </c>
      <c r="G41" s="29">
        <v>20200680010077</v>
      </c>
      <c r="H41" s="32" t="s">
        <v>136</v>
      </c>
      <c r="I41" s="33" t="s">
        <v>139</v>
      </c>
      <c r="J41" s="31">
        <v>44197</v>
      </c>
      <c r="K41" s="31">
        <v>44561</v>
      </c>
      <c r="L41" s="51">
        <v>1</v>
      </c>
      <c r="M41" s="52">
        <v>1</v>
      </c>
      <c r="N41" s="53">
        <f>IFERROR(IF(M41/L41&gt;100%,100%,M41/L41),"-")</f>
        <v>1</v>
      </c>
      <c r="O41" s="58" t="s">
        <v>137</v>
      </c>
      <c r="P41" s="15">
        <v>100000000</v>
      </c>
      <c r="Q41" s="15"/>
      <c r="R41" s="15"/>
      <c r="S41" s="15"/>
      <c r="T41" s="15"/>
      <c r="U41" s="78">
        <f>SUM(P41:T41)</f>
        <v>100000000</v>
      </c>
      <c r="V41" s="15">
        <v>100000000</v>
      </c>
      <c r="W41" s="62"/>
      <c r="X41" s="65"/>
      <c r="Y41" s="65"/>
      <c r="Z41" s="15"/>
      <c r="AA41" s="78">
        <f>SUM(V41:Z41)</f>
        <v>100000000</v>
      </c>
      <c r="AB41" s="49">
        <f>IFERROR(AA41/U41,"-")</f>
        <v>1</v>
      </c>
      <c r="AC41" s="50"/>
      <c r="AD41" s="48" t="s">
        <v>46</v>
      </c>
      <c r="AE41" s="48" t="s">
        <v>47</v>
      </c>
    </row>
    <row r="42" spans="1:31" s="56" customFormat="1" x14ac:dyDescent="0.25">
      <c r="A42" s="10">
        <f>SUM(--(FREQUENCY(A9:A41,A9:A41)&gt;0))</f>
        <v>23</v>
      </c>
      <c r="B42" s="18"/>
      <c r="C42" s="19"/>
      <c r="D42" s="19"/>
      <c r="E42" s="19"/>
      <c r="F42" s="19"/>
      <c r="G42" s="22"/>
      <c r="H42" s="19"/>
      <c r="I42" s="19"/>
      <c r="J42" s="19"/>
      <c r="K42" s="12"/>
      <c r="L42" s="13"/>
      <c r="M42" s="11" t="s">
        <v>17</v>
      </c>
      <c r="N42" s="7">
        <f>IFERROR(AVERAGE(N9:N41),"-")</f>
        <v>0.94318181818181823</v>
      </c>
      <c r="O42" s="20"/>
      <c r="P42" s="77">
        <f t="shared" ref="P42:AA42" si="4">SUM(P9:P41)</f>
        <v>15391789458.299999</v>
      </c>
      <c r="Q42" s="77">
        <f t="shared" si="4"/>
        <v>2219085833.9499998</v>
      </c>
      <c r="R42" s="77">
        <f t="shared" si="4"/>
        <v>0</v>
      </c>
      <c r="S42" s="77">
        <f t="shared" si="4"/>
        <v>261780048.74000001</v>
      </c>
      <c r="T42" s="77">
        <f t="shared" si="4"/>
        <v>0</v>
      </c>
      <c r="U42" s="77">
        <f>SUM(U9:U41)</f>
        <v>17872655340.989998</v>
      </c>
      <c r="V42" s="77">
        <f t="shared" si="4"/>
        <v>10486809961.09</v>
      </c>
      <c r="W42" s="77">
        <f t="shared" si="4"/>
        <v>1441373336.05</v>
      </c>
      <c r="X42" s="77">
        <f t="shared" si="4"/>
        <v>0</v>
      </c>
      <c r="Y42" s="77">
        <f t="shared" si="4"/>
        <v>141664414</v>
      </c>
      <c r="Z42" s="77">
        <f t="shared" si="4"/>
        <v>0</v>
      </c>
      <c r="AA42" s="77">
        <f t="shared" si="4"/>
        <v>12069847711.139999</v>
      </c>
      <c r="AB42" s="9">
        <f>IFERROR(AA42/U42,"-")</f>
        <v>0.675324817765519</v>
      </c>
      <c r="AC42" s="8">
        <f>SUM(AC9:AC41)</f>
        <v>0</v>
      </c>
      <c r="AD42" s="20"/>
      <c r="AE42" s="20"/>
    </row>
    <row r="45" spans="1:31" x14ac:dyDescent="0.25">
      <c r="U45" s="37"/>
      <c r="AA45" s="37"/>
    </row>
  </sheetData>
  <mergeCells count="82">
    <mergeCell ref="AD18:AD21"/>
    <mergeCell ref="AE18:AE21"/>
    <mergeCell ref="U18:U21"/>
    <mergeCell ref="AA18:AA21"/>
    <mergeCell ref="B7:F7"/>
    <mergeCell ref="G7:K7"/>
    <mergeCell ref="L7:N7"/>
    <mergeCell ref="O7:U7"/>
    <mergeCell ref="L14:L16"/>
    <mergeCell ref="M14:M16"/>
    <mergeCell ref="N14:N16"/>
    <mergeCell ref="U11:U12"/>
    <mergeCell ref="N11:N12"/>
    <mergeCell ref="M11:M12"/>
    <mergeCell ref="L11:L12"/>
    <mergeCell ref="V7:AA7"/>
    <mergeCell ref="B1:AB4"/>
    <mergeCell ref="A1:A4"/>
    <mergeCell ref="A5:C5"/>
    <mergeCell ref="A6:C6"/>
    <mergeCell ref="D5:L5"/>
    <mergeCell ref="D6:L6"/>
    <mergeCell ref="AC1:AE1"/>
    <mergeCell ref="AC2:AE2"/>
    <mergeCell ref="AC3:AE3"/>
    <mergeCell ref="AC4:AE4"/>
    <mergeCell ref="AC7:AC8"/>
    <mergeCell ref="AD7:AE7"/>
    <mergeCell ref="AB7:AB8"/>
    <mergeCell ref="AC14:AC16"/>
    <mergeCell ref="AE14:AE16"/>
    <mergeCell ref="AD14:AD16"/>
    <mergeCell ref="AB14:AB16"/>
    <mergeCell ref="AA11:AA12"/>
    <mergeCell ref="AE11:AE12"/>
    <mergeCell ref="AD11:AD12"/>
    <mergeCell ref="AB11:AB12"/>
    <mergeCell ref="AC11:AC12"/>
    <mergeCell ref="L39:L40"/>
    <mergeCell ref="M39:M40"/>
    <mergeCell ref="N39:N40"/>
    <mergeCell ref="AA32:AA33"/>
    <mergeCell ref="AD32:AD33"/>
    <mergeCell ref="AB32:AB33"/>
    <mergeCell ref="U32:U33"/>
    <mergeCell ref="L36:L37"/>
    <mergeCell ref="M36:M37"/>
    <mergeCell ref="N36:N37"/>
    <mergeCell ref="L32:L33"/>
    <mergeCell ref="M32:M33"/>
    <mergeCell ref="N32:N33"/>
    <mergeCell ref="U36:U37"/>
    <mergeCell ref="AA36:AA37"/>
    <mergeCell ref="AB36:AB37"/>
    <mergeCell ref="AE39:AE40"/>
    <mergeCell ref="U39:U40"/>
    <mergeCell ref="AA39:AA40"/>
    <mergeCell ref="AB39:AB40"/>
    <mergeCell ref="AC39:AC40"/>
    <mergeCell ref="AD39:AD40"/>
    <mergeCell ref="AE32:AE33"/>
    <mergeCell ref="AC32:AC33"/>
    <mergeCell ref="AC36:AC37"/>
    <mergeCell ref="AD36:AD37"/>
    <mergeCell ref="AE36:AE37"/>
    <mergeCell ref="AC34:AC35"/>
    <mergeCell ref="AD34:AD35"/>
    <mergeCell ref="AE34:AE35"/>
    <mergeCell ref="AB18:AB21"/>
    <mergeCell ref="AC18:AC21"/>
    <mergeCell ref="L34:L35"/>
    <mergeCell ref="O14:O15"/>
    <mergeCell ref="L18:L21"/>
    <mergeCell ref="U14:U16"/>
    <mergeCell ref="AA14:AA16"/>
    <mergeCell ref="N34:N35"/>
    <mergeCell ref="M34:M35"/>
    <mergeCell ref="N18:N21"/>
    <mergeCell ref="M18:M21"/>
    <mergeCell ref="AB34:AB35"/>
    <mergeCell ref="AA34:AA35"/>
    <mergeCell ref="U34:U35"/>
  </mergeCells>
  <phoneticPr fontId="12" type="noConversion"/>
  <conditionalFormatting sqref="N9:N11 N22:N34 N13:N18 N36:N41">
    <cfRule type="cellIs" dxfId="2" priority="4" operator="between">
      <formula>0.66</formula>
      <formula>1</formula>
    </cfRule>
    <cfRule type="cellIs" dxfId="1" priority="5" operator="between">
      <formula>0.33</formula>
      <formula>0.66</formula>
    </cfRule>
    <cfRule type="cellIs" dxfId="0" priority="6" operator="between">
      <formula>0</formula>
      <formula>0.33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41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2021-10-07T21:40:06Z</cp:lastPrinted>
  <dcterms:created xsi:type="dcterms:W3CDTF">2008-07-08T21:30:46Z</dcterms:created>
  <dcterms:modified xsi:type="dcterms:W3CDTF">2022-02-03T16:10:00Z</dcterms:modified>
</cp:coreProperties>
</file>