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cindy\Documents\1 - Alcaldía\2021\1 - Planeación\1 - Seguimiento PDM\1 - Seguimiento 2021\1 - Plan de Acción\11 - Noviembre\Publicados\"/>
    </mc:Choice>
  </mc:AlternateContent>
  <xr:revisionPtr revIDLastSave="0" documentId="13_ncr:1_{60EEB039-51E1-4FA6-A0BB-0D0B26C08696}" xr6:coauthVersionLast="47" xr6:coauthVersionMax="47" xr10:uidLastSave="{00000000-0000-0000-0000-000000000000}"/>
  <bookViews>
    <workbookView xWindow="-25308" yWindow="288" windowWidth="25416" windowHeight="15252" xr2:uid="{00000000-000D-0000-FFFF-FFFF00000000}"/>
  </bookViews>
  <sheets>
    <sheet name="Plan de Acción" sheetId="14" r:id="rId1"/>
  </sheets>
  <definedNames>
    <definedName name="_xlnm._FilterDatabase" localSheetId="0" hidden="1">'Plan de Acción'!$A$8:$AE$41</definedName>
  </definedNames>
  <calcPr calcId="18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B41" i="14" l="1"/>
  <c r="A41" i="14"/>
  <c r="AA40" i="14" l="1"/>
  <c r="AA38" i="14"/>
  <c r="AA35" i="14"/>
  <c r="AA33" i="14"/>
  <c r="AA30" i="14"/>
  <c r="AA29" i="14"/>
  <c r="AA28" i="14"/>
  <c r="AA27" i="14"/>
  <c r="AA26" i="14"/>
  <c r="AA25" i="14"/>
  <c r="AA24" i="14"/>
  <c r="AA23" i="14"/>
  <c r="AA22" i="14"/>
  <c r="AA21" i="14"/>
  <c r="AA20" i="14"/>
  <c r="AA17" i="14"/>
  <c r="AA16" i="14"/>
  <c r="AA13" i="14"/>
  <c r="AA12" i="14"/>
  <c r="AA11" i="14"/>
  <c r="AA10" i="14"/>
  <c r="AA9" i="14"/>
  <c r="U9" i="14"/>
  <c r="N40" i="14"/>
  <c r="N38" i="14"/>
  <c r="N37" i="14"/>
  <c r="N35" i="14"/>
  <c r="N33" i="14"/>
  <c r="N30" i="14"/>
  <c r="N29" i="14"/>
  <c r="N28" i="14"/>
  <c r="N27" i="14"/>
  <c r="N26" i="14"/>
  <c r="N25" i="14"/>
  <c r="N24" i="14"/>
  <c r="N23" i="14"/>
  <c r="N22" i="14"/>
  <c r="N21" i="14"/>
  <c r="N20" i="14"/>
  <c r="N17" i="14"/>
  <c r="N16" i="14"/>
  <c r="N13" i="14"/>
  <c r="N12" i="14"/>
  <c r="N11" i="14"/>
  <c r="N10" i="14"/>
  <c r="N9" i="14"/>
  <c r="P14" i="14"/>
  <c r="P41" i="14" s="1"/>
  <c r="U40" i="14"/>
  <c r="U38" i="14"/>
  <c r="U37" i="14"/>
  <c r="U35" i="14"/>
  <c r="U33" i="14"/>
  <c r="U30" i="14"/>
  <c r="U29" i="14"/>
  <c r="U28" i="14"/>
  <c r="U25" i="14"/>
  <c r="U26" i="14"/>
  <c r="U27" i="14"/>
  <c r="U23" i="14"/>
  <c r="U24" i="14"/>
  <c r="U22" i="14"/>
  <c r="U21" i="14"/>
  <c r="U20" i="14"/>
  <c r="U17" i="14"/>
  <c r="U16" i="14"/>
  <c r="U12" i="14"/>
  <c r="AB12" i="14" s="1"/>
  <c r="U11" i="14"/>
  <c r="AB11" i="14" s="1"/>
  <c r="U10" i="14"/>
  <c r="X41" i="14"/>
  <c r="Y41" i="14"/>
  <c r="Z41" i="14"/>
  <c r="W41" i="14"/>
  <c r="Q41" i="14"/>
  <c r="R41" i="14"/>
  <c r="S41" i="14"/>
  <c r="T41" i="14"/>
  <c r="V37" i="14"/>
  <c r="V41" i="14" s="1"/>
  <c r="AB17" i="14" l="1"/>
  <c r="N41" i="14"/>
  <c r="AB9" i="14"/>
  <c r="AB10" i="14"/>
  <c r="AB35" i="14"/>
  <c r="AB16" i="14"/>
  <c r="AA37" i="14"/>
  <c r="AB37" i="14" s="1"/>
  <c r="U13" i="14"/>
  <c r="AB13" i="14" s="1"/>
  <c r="AA41" i="14" l="1"/>
  <c r="U41" i="14"/>
  <c r="AC41" i="14"/>
  <c r="AB25" i="14" l="1"/>
  <c r="AB38" i="14"/>
  <c r="AB29" i="14"/>
  <c r="AB21" i="14"/>
  <c r="AB28" i="14"/>
  <c r="AB40" i="14"/>
  <c r="AB27" i="14"/>
  <c r="AB20" i="14"/>
  <c r="AB30" i="14"/>
  <c r="AB33" i="14"/>
  <c r="AB23" i="14"/>
  <c r="AB26" i="14"/>
  <c r="AB24" i="14"/>
  <c r="AB22" i="14"/>
</calcChain>
</file>

<file path=xl/sharedStrings.xml><?xml version="1.0" encoding="utf-8"?>
<sst xmlns="http://schemas.openxmlformats.org/spreadsheetml/2006/main" count="340" uniqueCount="153">
  <si>
    <t>AVANCE</t>
  </si>
  <si>
    <t>Línea estratégica</t>
  </si>
  <si>
    <t xml:space="preserve">Programa </t>
  </si>
  <si>
    <t>Nombre del Proyecto</t>
  </si>
  <si>
    <t>Meta programada</t>
  </si>
  <si>
    <t>Meta ejecutada</t>
  </si>
  <si>
    <t>Componente</t>
  </si>
  <si>
    <t>Meta PDM</t>
  </si>
  <si>
    <t>SGP</t>
  </si>
  <si>
    <t>Rubro</t>
  </si>
  <si>
    <t>PDM 2020-2023</t>
  </si>
  <si>
    <t>PROYECTOS DE INVERSIÓN</t>
  </si>
  <si>
    <t>OTROS</t>
  </si>
  <si>
    <t>Dependencia</t>
  </si>
  <si>
    <t>Responsable</t>
  </si>
  <si>
    <t>Código BPIM</t>
  </si>
  <si>
    <t>Actividades</t>
  </si>
  <si>
    <t>TOTALES</t>
  </si>
  <si>
    <t>RECURSOS EJECUTADOS</t>
  </si>
  <si>
    <t>EJECUCIÓN PPTAL</t>
  </si>
  <si>
    <t>Indicador de producto</t>
  </si>
  <si>
    <t>TOTAL PROGRAMADO</t>
  </si>
  <si>
    <t>Fecha inicio</t>
  </si>
  <si>
    <t>Fecha de terminación</t>
  </si>
  <si>
    <t>RECURSOS PROGRAMADOS</t>
  </si>
  <si>
    <t>RESPONSABLES</t>
  </si>
  <si>
    <t>CUMPLIMIENTO DE META</t>
  </si>
  <si>
    <t>RECURSOS GESTIONADOS</t>
  </si>
  <si>
    <t>SGR</t>
  </si>
  <si>
    <t>TOTAL EJECUTADO</t>
  </si>
  <si>
    <t>No.</t>
  </si>
  <si>
    <t xml:space="preserve">FECHA DE SUSCRIPCIÓN:  </t>
  </si>
  <si>
    <t>FECHA DE CORTE:</t>
  </si>
  <si>
    <r>
      <t xml:space="preserve">Página: </t>
    </r>
    <r>
      <rPr>
        <sz val="11"/>
        <rFont val="Arial"/>
        <family val="2"/>
      </rPr>
      <t>1 de 1</t>
    </r>
  </si>
  <si>
    <r>
      <t>Fecha aprobación:</t>
    </r>
    <r>
      <rPr>
        <sz val="11"/>
        <rFont val="Arial"/>
        <family val="2"/>
      </rPr>
      <t xml:space="preserve"> Marzo-24-2021</t>
    </r>
  </si>
  <si>
    <t>RECURSOS PROPIOS INSTITUTOS</t>
  </si>
  <si>
    <t>RECURSOS PROPIOS MUNICIPIO</t>
  </si>
  <si>
    <r>
      <t xml:space="preserve">Versión: </t>
    </r>
    <r>
      <rPr>
        <sz val="11"/>
        <rFont val="Arial"/>
        <family val="2"/>
      </rPr>
      <t>1.0</t>
    </r>
  </si>
  <si>
    <t xml:space="preserve"> PLAN DE ACCIÓN - PLAN DE DESARROLLO MUNICIPAL
INSTITUTO MUNICIPAL DE CULTURA Y TURISMO - IMCT</t>
  </si>
  <si>
    <t>BUCARAMANGA EQUITATIVA E INCLUYENTE: UNA CIUDAD DE BIENESTAR</t>
  </si>
  <si>
    <t>Vida Cultural Y Bienestar Creativo Sostenible</t>
  </si>
  <si>
    <t>Mantener la Escuela Municipal de Artes y Oficios en el Municipio.</t>
  </si>
  <si>
    <t>Número de Escuelas Municipales de Artes y Oficios mantenidas.</t>
  </si>
  <si>
    <t>FORMACION EN ARTES Y OFICIOS PARA EL DESARROLLO SOCIAL, ARTISTICO Y CREATIVO DE LOS CIUDADANOS DE BUCARAMANGA</t>
  </si>
  <si>
    <t>Brindar acceso a 1.500 personas a formación artística</t>
  </si>
  <si>
    <t>IMCT</t>
  </si>
  <si>
    <t>Néstor Rueda</t>
  </si>
  <si>
    <t>Arte, Cultura Y Creatividad Para La Transformación Social</t>
  </si>
  <si>
    <t>Implementar y mantener 4 iniciativas de formación artística en extensión para atención de población desde la primera infancia con enfoque diferencial y/o terapéutico.</t>
  </si>
  <si>
    <t>Número de iniciativas de formación artística en extensión implementadas y mantenidas para atención de población desde la primera infancia con enfoque diferencial y/o terapéutico</t>
  </si>
  <si>
    <t>2.3.2.02.02.008 </t>
  </si>
  <si>
    <t>Realizar 2 iniciativas artísticas y culturales enmarcadas en el Plan Integral Zonal.</t>
  </si>
  <si>
    <t>.Número de iniciativas artísticas y culturales enmarcadas en el Plan Integral Zonal realizadas.</t>
  </si>
  <si>
    <t>2.3.2.02.02.009 </t>
  </si>
  <si>
    <t>Realizar 4 iniciativas de cultura ciudadana.</t>
  </si>
  <si>
    <t>Número de iniciativas de cultura ciudadana realizadas.</t>
  </si>
  <si>
    <t>DESARROLLO DE ESTRATEGIAS DE CULTURA CIUDADANA EN EL MUNICIPIO DE BUCARAMANGA</t>
  </si>
  <si>
    <t>Realizar 4 iniciativas de cultura ciudadana</t>
  </si>
  <si>
    <t>2.3.2.02.02.008 2.3.2.02.02.009</t>
  </si>
  <si>
    <t>Mantener 1 red municipal de bibliotecas que incorpore a la Biblioteca Pública Gabriel Turbay.</t>
  </si>
  <si>
    <t>Número de redes municipales de bibliotecas mantenidas que incorporen a la Biblioteca Pública Gabriel Turbay.</t>
  </si>
  <si>
    <t>FORTALECIMIENTO DE LOS PROCESOS Y PROGRAMAS QUE DESARROLLA LA BIBLIOTECA PÚBLICA GABRIEL TURBAY Y SU RED DE BIBLIOTECAS PARA LA PRESTACIÓN DEL SERVICIO EN LA CIUDAD DE BUCARAMANGA</t>
  </si>
  <si>
    <t>Atender a 200.000 usuarios con servicios bibliotecarios en la Biblioteca Gabriel Turbay</t>
  </si>
  <si>
    <t xml:space="preserve">
2.3.2.02.01.002
2.3.2.02.01.003   2.3.2.02.01.004
2.3.2.02.02.008    2.3.2.02.02.009</t>
  </si>
  <si>
    <t>2.3.2.02.02.008</t>
  </si>
  <si>
    <t>2.3.1.01.01.001   2.3.1.01.01.001.08          2.3.1.01.02               2.3.1.01.03.001 </t>
  </si>
  <si>
    <t>2.3.4.02.02</t>
  </si>
  <si>
    <t>Realizar 200 talleres de lectura, escritura y oralidad con niñas, niños y adolescentes en concordancia con el  plan nacional de lectura, escritura y la política nacional de lectura y bibliotecas.</t>
  </si>
  <si>
    <t>Número de talleres de lectura, escritura y oralidad realizados con niñas, niños y adolescentes en concordancia con el  plan nacional de lectura, escritura y la política nacional de lectura y bibliotecas.</t>
  </si>
  <si>
    <t>2.3.2.02.02.009
 2.3.2.02.01.003</t>
  </si>
  <si>
    <t>Desarrollar 4 proyectos para fortalecimiento a modelos de gestión artística, cultural o de la industria creativa.</t>
  </si>
  <si>
    <t>Número de proyectos desarrollados para fortalecimiento a modelos de gestión artística, cultural o de la industria creativa.</t>
  </si>
  <si>
    <t>FORTALECIMIENTO DE LAS DIFERENTES ÁREAS ARTÍSTICAS Y CULTURALES EN LAS LÍNEAS DE CREACIÓN, CIRCULACIÓN, INVESTIGACIÓN, FORMACIÓN, DISTRIBUCIÓN O COMERCIALIZACIÓN PARA LOS ARTISTAS Y GESTORES CULTURALES LOCALES EN BUCARAMANGA.</t>
  </si>
  <si>
    <t>2.3.2.02.02.008  2.3.2.02.02.009</t>
  </si>
  <si>
    <t>Realizar 16 convocatorias de fomento a la creación, circulación, investigación, formación, distribución y/o comercialización artística, cultural, creativa y de gestión cultural para los artistas y gestores culturales locales.</t>
  </si>
  <si>
    <t>Número de convocatorias de fomento a la creación, circulación investigación, formación, distribución y/o comercialización artística, cultural y de gestión cutlural para los artistas y gestores culturales locales realizadas.</t>
  </si>
  <si>
    <t>Realizar 16 convocatorias artísticas y culturales</t>
  </si>
  <si>
    <t>Realizar 3 iniciativas de innovación artística, cultural y creativa que contribuyan a fortalecer las cadenas de valor productivo de las artes.</t>
  </si>
  <si>
    <t>Número de iniciativas de innovación artística, cultural y creativa realizadas que contribuyan a fortalecer las cadenas de valor productivo de las artes.</t>
  </si>
  <si>
    <t>2.3.2.02.02.009</t>
  </si>
  <si>
    <t>Implementar y mantener 1 centro de acceso a la información, observación y aceleración para fomento del desarrollo artístico, creativo y de gestión cultural.</t>
  </si>
  <si>
    <t>Número de centros de acceso a la información, observación y aceleración implementados y mantenidos para fomento del desarrollo artístico, creativo y de gestión cultural.</t>
  </si>
  <si>
    <t>FORTALECIMIENTO DEL CENTRO DE ACCESO A LA INFORMACIÓN (IAC) DEL IMCT DE BUCARAMANGA</t>
  </si>
  <si>
    <t>Fortalecer las competencias digitales de (8.000) artistas y creadores.</t>
  </si>
  <si>
    <t>Mantener 1 plataforma digital de comunicación y difusión artística y cultural.</t>
  </si>
  <si>
    <t>Número de plataformas digitales de comunicación y difusión artística y cultural mantenidas.</t>
  </si>
  <si>
    <t>Mantener en funcionamiento la Emisora Cultural Luis Carlos Galán Sarmiento - La Cultural 100.7.</t>
  </si>
  <si>
    <t>Número de Emisoras Culturales Luis Carlos Galán Sarmiento - La Cultural 100.7 en funcionamiento.</t>
  </si>
  <si>
    <t>MEJORAMIENTO EN LA OPERACIÓN DE LA EMISORA LUIS CARLOS GALÁN SARMIENTO DE LA CIUDAD DE BUCARAMANGA</t>
  </si>
  <si>
    <t xml:space="preserve"> Brindar participación en los procesos de la emisora a 16000 ciudadanos </t>
  </si>
  <si>
    <t>2.3.2.02.02.008  2.3.2.01.01.003.05.02  2.3.2.02.01.003  2.3.2.02.01.004 2.3.2.02.02.007 </t>
  </si>
  <si>
    <t>Realizar 3 acciones de fortalecimiento al Consejo Municipal de Cultura y de Turismo.</t>
  </si>
  <si>
    <t>Número de acciones de fortalecimiento realizadas al Consejo Municipal de Cultura y de Turismo.</t>
  </si>
  <si>
    <t>FORTALECIMIENTO DEL CONSEJO MUNICIPAL DE CULTURA DE BUCARAMANGA</t>
  </si>
  <si>
    <t xml:space="preserve">Capacitar a los 19 consejeros de cultura municipal en temas de gobernanza </t>
  </si>
  <si>
    <t>Formular e implementar 1 Plan Decenal de Cultura y Turismo.</t>
  </si>
  <si>
    <t>Número de Planes Decenales de Cultura y Turismo formulados e implementados.</t>
  </si>
  <si>
    <t>FORMULACIÓN E IMPLEMENTACIÓN DEL PLAN DECENAL DE CULTURA Y TURISMO DE BUCARAMANGA</t>
  </si>
  <si>
    <t xml:space="preserve">Formular e implementar un plan decenal de cultura </t>
  </si>
  <si>
    <t>2.3.2.02.01.003  2.3.2.02.02.008</t>
  </si>
  <si>
    <t>Patrimonio Cultural: Circuitos Culturales Y Creativos Para Todos</t>
  </si>
  <si>
    <t>Adquirir 1 Bien de Interés Cultural Patrimonial.</t>
  </si>
  <si>
    <t>Número de Bienes de Interés Cultural Patrimonial adquiridos.</t>
  </si>
  <si>
    <t>Realizar 14 acciones de restauración, conservación, recuperación, mantenimiento, apropiación, promoción y/o difusión del patrimonio cultural material mueble e inmueble e inmaterial.</t>
  </si>
  <si>
    <t>Número de acciones de restauración, conservación, recuperación, mantenimiento, apropiación, promoción y/o difusión del patrimonio cultural material mueble e inmueble e inmaterial realizados.</t>
  </si>
  <si>
    <t>FORTALECIMIENTO Y CONSOLIDACIÓN DE ACCIONES PARA LA CONSERVACIÓN Y SALVAGUARDA DE PATRIMONIO CULTURAL MATERIAL E INMATERIAL EN EL MUNICIPIO DE BUCARAMANGA</t>
  </si>
  <si>
    <t>Desarrollar 14 acciones para el reconocimiento y apropiación social del patrimonio material e inmaterial</t>
  </si>
  <si>
    <t>2.3.2.02.02.009  2.3.2.01.01.004.01.01.04  2.3.2.02.01.003  2.3.2.02.01.004  2.3.2.02.02.008</t>
  </si>
  <si>
    <t>Mantener 1 agenda de programación artística, cultural y creativa que fortalezca los circuitos artísticos y culturales.</t>
  </si>
  <si>
    <t>Número de agendas de programación artística, cultural y creativas mantenidas que fortalezcan los circuitos artísticos y culturales.</t>
  </si>
  <si>
    <t>Crear 1 agenda cultural, artística, educativa y deportiva en el marco de celebración de los 400 años de la ciudad.</t>
  </si>
  <si>
    <t>Número de agendas culturales, artísticas, educativas y deportivas creadas en el marco de celebración de los 400 años de la ciudad.</t>
  </si>
  <si>
    <t>Ejecutar 1 proyecto de adecuación, recuperación, modernización y/o dotación de la Biblioteca Gabriel Turbay.</t>
  </si>
  <si>
    <t>Porcentaje de avance de la ejecución del proyecto de adecuación, recuperación, modernización y/o dotación de la Biblioteca Gabriel Turbay.</t>
  </si>
  <si>
    <t>BUCARAMANGA PRODUCTIVA Y COMPETITIVA: EMPRESAS INNOVADORAS, RESPONSABLES Y CONSCIENTES</t>
  </si>
  <si>
    <t>Bga Nodo De Activación Turística</t>
  </si>
  <si>
    <t>Gestión Integral De Destino Y Fortalecimiento De La Oferta Turística De La Ciudad</t>
  </si>
  <si>
    <t>Realizar 20 acciones para fortalecer el reconocimiento, difusión y promoción turística y potenciar los puntos PITs.</t>
  </si>
  <si>
    <t>Número de acciones realizadas para fortalecer el reconocimiento, difusión y promoción turística y potenciar los puntos PITs.</t>
  </si>
  <si>
    <t>DIFUSIÓN Y PROMOCIÓN DE LA OFERTA TURÍSTICA DE LA CIUDAD DE BUCARAMANGA</t>
  </si>
  <si>
    <t>Desarrollar 4 acción de promoción del turismo en Bucaramanga</t>
  </si>
  <si>
    <t>2.3.2.02.02.008   2.3.2.02.02.009</t>
  </si>
  <si>
    <t>FORTALECIMIENTO Y POSICIONAMIENTO COMO DESTINO TURÍSTICO SOSTENIBLE Y COMPETITIVO DE LA CIUDAD DE BUCARAMANGA</t>
  </si>
  <si>
    <t xml:space="preserve">Desarrollar 16 Acciones 
para dar respuesta a las 
necesidades del sector 
turismo en Bucaramanga
</t>
  </si>
  <si>
    <t>Realizar 4 eventos culturales para fomentar la promoción y la competitividad turística del destino.</t>
  </si>
  <si>
    <t>Número de eventos culturales realizados  para fomentar la promoción y la competitividad turística del destino.</t>
  </si>
  <si>
    <t>Productividad Y Competitividad De Las Empresas Generadoras De Marca Ciudad</t>
  </si>
  <si>
    <t>Implementar 10 acciones para fortalecer la competitividad del sector turístico, impulsar la industria turística y las Zonas de Desarrollo Turístico Prioritario, enmarcadas en las líneas de Política Pública Sectorial.</t>
  </si>
  <si>
    <t>Número de acciones implementadas para fortalecer la competitividad del sector turístico, impulsar la industria turística y las Zonas de Desarrollo Turístico Prioritario, enmarcadas en las líneas de Política Pública Sectorial.</t>
  </si>
  <si>
    <t>Desarrollar 16 Acciones 
para dar respuesta a las 
necesidades del sector 
turismo en Bucaramanga</t>
  </si>
  <si>
    <t>IMPLEMENTACIÓN Y PUESTA EN MARCHA DE LAS ZONAS DE DESARROLLO TURÍSTICO PRIORITARIO (ZDTP) DE BUCARAMANGA</t>
  </si>
  <si>
    <t>Realizar 4 acciones para impulsar las Zonas de desarrollo turístico prioritario</t>
  </si>
  <si>
    <t xml:space="preserve">Realizar 4 acciones de fortalecimiento al Bureau de Convenciones de Bucaramanga para promoción y posicionamiento de la ciudad y la región como destinos. </t>
  </si>
  <si>
    <t xml:space="preserve">Número de acciones de fortalecimiento al Bureau de Convenciones de Bucaramanga implementadas para promoción y posicionamiento de la ciudad y la región como destinos. </t>
  </si>
  <si>
    <t>FORTALECIMIENTO DEL BUREAU DE CONVENCIONES DE BUCARAMANGA</t>
  </si>
  <si>
    <t xml:space="preserve">2.3.2.02.02.008     2.3.2.02.02.009 </t>
  </si>
  <si>
    <t>Programa lectura, escritura y oralidad - LEO</t>
  </si>
  <si>
    <t>Participantes en la captación de eventos de turismo -MICE</t>
  </si>
  <si>
    <t>-</t>
  </si>
  <si>
    <t>ESTUDIO DE PRE INVERSIÓN PARA DETERMINAR LOS PARÁMETROS DE LOS DISEÑOS PARA LA MODERNIZACIÓN DEL AUDITORIO PEDRO GÓMEZ VALDERRAMA Y DEL EDIFICIO ANTIGUO DE LA EMISORA DE LA BIBLIOTECA GABRIEL TURBAY DE BUCARAMANGA</t>
  </si>
  <si>
    <t>Realizar  1 estudio de pre inversión</t>
  </si>
  <si>
    <t>2.3.2.02.02.008
2.3.2.02.02.009 
2.3.2.01.01.003.02.08
2.3.2.01.01.004.01.02
2.3.2.02.01.004  2.3.2.02.01.003 </t>
  </si>
  <si>
    <t>2.3.2.02.02.009  2.3.2.02.02.008</t>
  </si>
  <si>
    <t>IMPLEMENTACIÓN DE LOS BENEFICIOS ECONÓMICOS PERIÓDICOS - BEPS PARA GARANTIZAR LA VEJEZ DE LOS GESTORES Y CREADORES CULTURALES DE LA CIUDAD DE BUCARAMANGA</t>
  </si>
  <si>
    <t>Beneficiar a (91) Creadores y gestores culturales con el programa BEPS</t>
  </si>
  <si>
    <t>2.3.2.02.02.009  
2.3.2.02.02.008</t>
  </si>
  <si>
    <t>FONPET</t>
  </si>
  <si>
    <t>Por definir</t>
  </si>
  <si>
    <t>APOYO PARA LA PRE CELEBRACION DEL CUADRIGENTÉSIMO ANIVERSARIO DE BUCARAMANGA</t>
  </si>
  <si>
    <t>Realizar (4)encuentros culturales</t>
  </si>
  <si>
    <t>Por incluir en proyecto BEPS</t>
  </si>
  <si>
    <t>Meta no programada para la vigencia</t>
  </si>
  <si>
    <r>
      <t xml:space="preserve">Código:  </t>
    </r>
    <r>
      <rPr>
        <sz val="11"/>
        <rFont val="Arial"/>
        <family val="2"/>
      </rPr>
      <t>F-DPM-1210-238,37-030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</si>
</sst>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dd/mm/yyyy;@"/>
    <numFmt numFmtId="165" formatCode="_-&quot;$&quot;\ * #,##0_-;\-&quot;$&quot;\ * #,##0_-;_-&quot;$&quot;\ * &quot;-&quot;??_-;_-@_-"/>
    <numFmt numFmtId="166" formatCode="&quot;$&quot;\ #,##0.00"/>
    <numFmt numFmtId="167" formatCode="&quot;$&quot;\ #,##0"/>
  </numFmts>
  <fonts count="10" x14ac:knownFonts="1">
    <font>
      <sz val="11"/>
      <color theme="1"/>
      <name val="Arial"/>
      <family val="2"/>
    </font>
    <font>
      <u/>
      <sz val="11"/>
      <color theme="10"/>
      <name val="Arial"/>
      <family val="2"/>
    </font>
    <font>
      <u/>
      <sz val="11"/>
      <color theme="1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sz val="11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11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5" fillId="0" borderId="0"/>
    <xf numFmtId="43" fontId="3" fillId="0" borderId="0" applyFont="0" applyFill="0" applyBorder="0" applyAlignment="0" applyProtection="0"/>
  </cellStyleXfs>
  <cellXfs count="106">
    <xf numFmtId="0" fontId="0" fillId="0" borderId="0" xfId="0"/>
    <xf numFmtId="9" fontId="7" fillId="2" borderId="2" xfId="0" applyNumberFormat="1" applyFont="1" applyFill="1" applyBorder="1" applyAlignment="1">
      <alignment horizontal="center" vertical="center"/>
    </xf>
    <xf numFmtId="165" fontId="7" fillId="2" borderId="2" xfId="108" applyNumberFormat="1" applyFont="1" applyFill="1" applyBorder="1" applyAlignment="1">
      <alignment vertical="center"/>
    </xf>
    <xf numFmtId="9" fontId="7" fillId="2" borderId="2" xfId="107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vertical="center"/>
    </xf>
    <xf numFmtId="9" fontId="7" fillId="2" borderId="5" xfId="0" applyNumberFormat="1" applyFont="1" applyFill="1" applyBorder="1" applyAlignment="1">
      <alignment horizontal="center" vertical="center"/>
    </xf>
    <xf numFmtId="9" fontId="7" fillId="2" borderId="3" xfId="0" applyNumberFormat="1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justify"/>
    </xf>
    <xf numFmtId="0" fontId="7" fillId="2" borderId="5" xfId="0" applyFont="1" applyFill="1" applyBorder="1"/>
    <xf numFmtId="0" fontId="7" fillId="2" borderId="2" xfId="0" applyFont="1" applyFill="1" applyBorder="1" applyAlignment="1">
      <alignment vertical="center"/>
    </xf>
    <xf numFmtId="0" fontId="7" fillId="2" borderId="5" xfId="0" applyFont="1" applyFill="1" applyBorder="1" applyAlignment="1">
      <alignment horizontal="right"/>
    </xf>
    <xf numFmtId="0" fontId="7" fillId="0" borderId="0" xfId="0" applyFont="1"/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167" fontId="7" fillId="2" borderId="2" xfId="108" applyNumberFormat="1" applyFont="1" applyFill="1" applyBorder="1" applyAlignment="1">
      <alignment vertical="center"/>
    </xf>
    <xf numFmtId="0" fontId="3" fillId="0" borderId="0" xfId="0" applyFont="1"/>
    <xf numFmtId="0" fontId="3" fillId="3" borderId="0" xfId="0" applyFont="1" applyFill="1" applyBorder="1" applyAlignment="1">
      <alignment vertical="top"/>
    </xf>
    <xf numFmtId="0" fontId="3" fillId="3" borderId="6" xfId="0" applyFont="1" applyFill="1" applyBorder="1" applyAlignment="1">
      <alignment vertical="top"/>
    </xf>
    <xf numFmtId="0" fontId="3" fillId="3" borderId="0" xfId="0" applyFont="1" applyFill="1" applyBorder="1"/>
    <xf numFmtId="0" fontId="3" fillId="3" borderId="6" xfId="0" applyFont="1" applyFill="1" applyBorder="1"/>
    <xf numFmtId="0" fontId="3" fillId="0" borderId="2" xfId="0" applyFont="1" applyBorder="1" applyAlignment="1">
      <alignment vertical="center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right"/>
    </xf>
    <xf numFmtId="166" fontId="3" fillId="0" borderId="0" xfId="0" applyNumberFormat="1" applyFont="1"/>
    <xf numFmtId="43" fontId="3" fillId="0" borderId="0" xfId="110" applyFont="1"/>
    <xf numFmtId="4" fontId="3" fillId="0" borderId="0" xfId="0" applyNumberFormat="1" applyFont="1"/>
    <xf numFmtId="0" fontId="6" fillId="0" borderId="2" xfId="0" applyFont="1" applyBorder="1" applyAlignment="1">
      <alignment horizontal="justify" vertical="center" wrapText="1"/>
    </xf>
    <xf numFmtId="0" fontId="6" fillId="0" borderId="2" xfId="0" applyFont="1" applyBorder="1" applyAlignment="1">
      <alignment vertical="center" wrapText="1"/>
    </xf>
    <xf numFmtId="0" fontId="6" fillId="0" borderId="2" xfId="0" applyFont="1" applyFill="1" applyBorder="1" applyAlignment="1">
      <alignment vertical="center" wrapText="1"/>
    </xf>
    <xf numFmtId="1" fontId="7" fillId="0" borderId="2" xfId="0" applyNumberFormat="1" applyFont="1" applyFill="1" applyBorder="1" applyAlignment="1">
      <alignment horizontal="right" vertical="center" wrapText="1"/>
    </xf>
    <xf numFmtId="0" fontId="6" fillId="0" borderId="2" xfId="0" applyFont="1" applyFill="1" applyBorder="1" applyAlignment="1">
      <alignment horizontal="left" vertical="center" wrapText="1"/>
    </xf>
    <xf numFmtId="164" fontId="6" fillId="0" borderId="2" xfId="0" applyNumberFormat="1" applyFont="1" applyFill="1" applyBorder="1" applyAlignment="1">
      <alignment horizontal="center" vertical="center" wrapText="1"/>
    </xf>
    <xf numFmtId="3" fontId="6" fillId="0" borderId="2" xfId="0" applyNumberFormat="1" applyFont="1" applyFill="1" applyBorder="1" applyAlignment="1">
      <alignment horizontal="center" vertical="center" wrapText="1"/>
    </xf>
    <xf numFmtId="9" fontId="6" fillId="0" borderId="2" xfId="0" applyNumberFormat="1" applyFont="1" applyFill="1" applyBorder="1" applyAlignment="1">
      <alignment horizontal="center" vertical="center"/>
    </xf>
    <xf numFmtId="164" fontId="6" fillId="0" borderId="2" xfId="0" applyNumberFormat="1" applyFont="1" applyFill="1" applyBorder="1" applyAlignment="1">
      <alignment horizontal="justify" vertical="center" wrapText="1"/>
    </xf>
    <xf numFmtId="167" fontId="6" fillId="0" borderId="2" xfId="108" applyNumberFormat="1" applyFont="1" applyFill="1" applyBorder="1" applyAlignment="1">
      <alignment horizontal="right" vertical="center" wrapText="1"/>
    </xf>
    <xf numFmtId="167" fontId="7" fillId="2" borderId="2" xfId="108" applyNumberFormat="1" applyFont="1" applyFill="1" applyBorder="1" applyAlignment="1">
      <alignment horizontal="right" vertical="center" wrapText="1"/>
    </xf>
    <xf numFmtId="167" fontId="6" fillId="0" borderId="2" xfId="0" applyNumberFormat="1" applyFont="1" applyFill="1" applyBorder="1" applyAlignment="1">
      <alignment horizontal="right" vertical="center" wrapText="1"/>
    </xf>
    <xf numFmtId="9" fontId="6" fillId="0" borderId="2" xfId="107" applyFont="1" applyFill="1" applyBorder="1" applyAlignment="1">
      <alignment horizontal="center" vertical="center" wrapText="1"/>
    </xf>
    <xf numFmtId="167" fontId="7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0" xfId="0" applyFont="1"/>
    <xf numFmtId="0" fontId="7" fillId="0" borderId="2" xfId="0" applyFont="1" applyFill="1" applyBorder="1" applyAlignment="1">
      <alignment horizontal="justify" vertical="center" wrapText="1"/>
    </xf>
    <xf numFmtId="0" fontId="6" fillId="0" borderId="2" xfId="0" applyFont="1" applyFill="1" applyBorder="1" applyAlignment="1">
      <alignment horizontal="justify" vertical="center" wrapText="1"/>
    </xf>
    <xf numFmtId="164" fontId="6" fillId="0" borderId="2" xfId="0" applyNumberFormat="1" applyFont="1" applyFill="1" applyBorder="1" applyAlignment="1">
      <alignment horizontal="left" vertical="center" wrapText="1"/>
    </xf>
    <xf numFmtId="164" fontId="6" fillId="0" borderId="2" xfId="0" applyNumberFormat="1" applyFont="1" applyFill="1" applyBorder="1" applyAlignment="1">
      <alignment horizontal="justify" vertical="center"/>
    </xf>
    <xf numFmtId="167" fontId="9" fillId="0" borderId="2" xfId="108" applyNumberFormat="1" applyFont="1" applyFill="1" applyBorder="1" applyAlignment="1">
      <alignment horizontal="right" vertical="center" wrapText="1"/>
    </xf>
    <xf numFmtId="167" fontId="6" fillId="0" borderId="2" xfId="110" applyNumberFormat="1" applyFont="1" applyFill="1" applyBorder="1" applyAlignment="1">
      <alignment horizontal="right" vertical="center" wrapText="1"/>
    </xf>
    <xf numFmtId="167" fontId="6" fillId="0" borderId="2" xfId="110" applyNumberFormat="1" applyFont="1" applyFill="1" applyBorder="1" applyAlignment="1">
      <alignment horizontal="right" vertical="center"/>
    </xf>
    <xf numFmtId="0" fontId="6" fillId="0" borderId="2" xfId="0" applyFont="1" applyFill="1" applyBorder="1" applyAlignment="1">
      <alignment vertical="center"/>
    </xf>
    <xf numFmtId="167" fontId="6" fillId="0" borderId="2" xfId="108" applyNumberFormat="1" applyFont="1" applyFill="1" applyBorder="1" applyAlignment="1">
      <alignment horizontal="right" vertical="center"/>
    </xf>
    <xf numFmtId="1" fontId="6" fillId="0" borderId="2" xfId="0" applyNumberFormat="1" applyFont="1" applyFill="1" applyBorder="1" applyAlignment="1">
      <alignment horizontal="right" vertical="center" wrapText="1"/>
    </xf>
    <xf numFmtId="164" fontId="9" fillId="0" borderId="2" xfId="0" applyNumberFormat="1" applyFont="1" applyFill="1" applyBorder="1" applyAlignment="1">
      <alignment horizontal="justify" vertical="center" wrapText="1"/>
    </xf>
    <xf numFmtId="3" fontId="6" fillId="0" borderId="1" xfId="0" applyNumberFormat="1" applyFont="1" applyFill="1" applyBorder="1" applyAlignment="1">
      <alignment horizontal="center" vertical="center" wrapText="1"/>
    </xf>
    <xf numFmtId="9" fontId="6" fillId="0" borderId="2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justify" vertical="center" wrapText="1"/>
    </xf>
    <xf numFmtId="3" fontId="6" fillId="2" borderId="2" xfId="0" applyNumberFormat="1" applyFont="1" applyFill="1" applyBorder="1" applyAlignment="1">
      <alignment horizontal="center" vertical="center" wrapText="1"/>
    </xf>
    <xf numFmtId="3" fontId="6" fillId="2" borderId="1" xfId="0" applyNumberFormat="1" applyFont="1" applyFill="1" applyBorder="1" applyAlignment="1">
      <alignment horizontal="center" vertical="center" wrapText="1"/>
    </xf>
    <xf numFmtId="9" fontId="6" fillId="2" borderId="2" xfId="0" applyNumberFormat="1" applyFont="1" applyFill="1" applyBorder="1" applyAlignment="1">
      <alignment horizontal="center" vertical="center" wrapText="1"/>
    </xf>
    <xf numFmtId="167" fontId="6" fillId="2" borderId="2" xfId="108" applyNumberFormat="1" applyFont="1" applyFill="1" applyBorder="1" applyAlignment="1">
      <alignment vertical="center"/>
    </xf>
    <xf numFmtId="9" fontId="6" fillId="0" borderId="1" xfId="0" applyNumberFormat="1" applyFont="1" applyFill="1" applyBorder="1" applyAlignment="1">
      <alignment horizontal="center" vertical="center"/>
    </xf>
    <xf numFmtId="9" fontId="6" fillId="0" borderId="8" xfId="0" applyNumberFormat="1" applyFont="1" applyFill="1" applyBorder="1" applyAlignment="1">
      <alignment horizontal="center" vertical="center"/>
    </xf>
    <xf numFmtId="9" fontId="6" fillId="0" borderId="7" xfId="0" applyNumberFormat="1" applyFont="1" applyFill="1" applyBorder="1" applyAlignment="1">
      <alignment horizontal="center" vertical="center"/>
    </xf>
    <xf numFmtId="3" fontId="6" fillId="0" borderId="1" xfId="0" applyNumberFormat="1" applyFont="1" applyFill="1" applyBorder="1" applyAlignment="1">
      <alignment horizontal="center" vertical="center" wrapText="1"/>
    </xf>
    <xf numFmtId="3" fontId="6" fillId="0" borderId="8" xfId="0" applyNumberFormat="1" applyFont="1" applyFill="1" applyBorder="1" applyAlignment="1">
      <alignment horizontal="center" vertical="center" wrapText="1"/>
    </xf>
    <xf numFmtId="3" fontId="6" fillId="0" borderId="7" xfId="0" applyNumberFormat="1" applyFont="1" applyFill="1" applyBorder="1" applyAlignment="1">
      <alignment horizontal="center" vertical="center" wrapText="1"/>
    </xf>
    <xf numFmtId="3" fontId="6" fillId="2" borderId="1" xfId="0" applyNumberFormat="1" applyFont="1" applyFill="1" applyBorder="1" applyAlignment="1">
      <alignment horizontal="center" vertical="center" wrapText="1"/>
    </xf>
    <xf numFmtId="3" fontId="6" fillId="2" borderId="8" xfId="0" applyNumberFormat="1" applyFont="1" applyFill="1" applyBorder="1" applyAlignment="1">
      <alignment horizontal="center" vertical="center" wrapText="1"/>
    </xf>
    <xf numFmtId="3" fontId="6" fillId="2" borderId="7" xfId="0" applyNumberFormat="1" applyFont="1" applyFill="1" applyBorder="1" applyAlignment="1">
      <alignment horizontal="center" vertical="center" wrapText="1"/>
    </xf>
    <xf numFmtId="167" fontId="7" fillId="2" borderId="1" xfId="108" applyNumberFormat="1" applyFont="1" applyFill="1" applyBorder="1" applyAlignment="1">
      <alignment horizontal="right" vertical="center" wrapText="1"/>
    </xf>
    <xf numFmtId="167" fontId="7" fillId="2" borderId="7" xfId="108" applyNumberFormat="1" applyFont="1" applyFill="1" applyBorder="1" applyAlignment="1">
      <alignment horizontal="right" vertical="center" wrapText="1"/>
    </xf>
    <xf numFmtId="167" fontId="7" fillId="2" borderId="8" xfId="108" applyNumberFormat="1" applyFont="1" applyFill="1" applyBorder="1" applyAlignment="1">
      <alignment horizontal="right" vertical="center" wrapText="1"/>
    </xf>
    <xf numFmtId="0" fontId="6" fillId="0" borderId="2" xfId="0" applyFont="1" applyBorder="1" applyAlignment="1">
      <alignment horizontal="center" vertical="center" wrapText="1"/>
    </xf>
    <xf numFmtId="167" fontId="7" fillId="2" borderId="2" xfId="108" applyNumberFormat="1" applyFont="1" applyFill="1" applyBorder="1" applyAlignment="1">
      <alignment horizontal="right" vertical="center" wrapText="1"/>
    </xf>
    <xf numFmtId="9" fontId="6" fillId="0" borderId="2" xfId="107" applyFont="1" applyFill="1" applyBorder="1" applyAlignment="1">
      <alignment horizontal="center" vertical="center" wrapText="1"/>
    </xf>
    <xf numFmtId="167" fontId="7" fillId="0" borderId="2" xfId="0" applyNumberFormat="1" applyFont="1" applyBorder="1" applyAlignment="1">
      <alignment horizontal="center" vertical="center" wrapText="1"/>
    </xf>
    <xf numFmtId="9" fontId="6" fillId="0" borderId="1" xfId="107" applyFont="1" applyFill="1" applyBorder="1" applyAlignment="1">
      <alignment horizontal="center" vertical="center" wrapText="1"/>
    </xf>
    <xf numFmtId="9" fontId="6" fillId="0" borderId="8" xfId="107" applyFont="1" applyFill="1" applyBorder="1" applyAlignment="1">
      <alignment horizontal="center" vertical="center" wrapText="1"/>
    </xf>
    <xf numFmtId="9" fontId="6" fillId="0" borderId="7" xfId="107" applyFont="1" applyFill="1" applyBorder="1" applyAlignment="1">
      <alignment horizontal="center" vertical="center" wrapText="1"/>
    </xf>
    <xf numFmtId="167" fontId="7" fillId="0" borderId="1" xfId="0" applyNumberFormat="1" applyFont="1" applyBorder="1" applyAlignment="1">
      <alignment horizontal="center" vertical="center" wrapText="1"/>
    </xf>
    <xf numFmtId="167" fontId="7" fillId="0" borderId="8" xfId="0" applyNumberFormat="1" applyFont="1" applyBorder="1" applyAlignment="1">
      <alignment horizontal="center" vertical="center" wrapText="1"/>
    </xf>
    <xf numFmtId="167" fontId="7" fillId="0" borderId="7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3" fontId="6" fillId="0" borderId="2" xfId="0" applyNumberFormat="1" applyFont="1" applyFill="1" applyBorder="1" applyAlignment="1">
      <alignment horizontal="center" vertical="center" wrapText="1"/>
    </xf>
    <xf numFmtId="3" fontId="6" fillId="2" borderId="2" xfId="0" applyNumberFormat="1" applyFont="1" applyFill="1" applyBorder="1" applyAlignment="1">
      <alignment horizontal="center" vertical="center" wrapText="1"/>
    </xf>
    <xf numFmtId="9" fontId="6" fillId="0" borderId="2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2" fontId="7" fillId="0" borderId="2" xfId="109" applyNumberFormat="1" applyFont="1" applyBorder="1" applyAlignment="1">
      <alignment horizontal="left" vertical="center" wrapText="1"/>
    </xf>
    <xf numFmtId="2" fontId="7" fillId="0" borderId="2" xfId="109" applyNumberFormat="1" applyFont="1" applyFill="1" applyBorder="1" applyAlignment="1">
      <alignment horizontal="left" vertical="center" wrapText="1"/>
    </xf>
    <xf numFmtId="2" fontId="7" fillId="0" borderId="2" xfId="109" applyNumberFormat="1" applyFont="1" applyBorder="1" applyAlignment="1">
      <alignment horizontal="center" vertical="center" wrapText="1"/>
    </xf>
    <xf numFmtId="2" fontId="7" fillId="0" borderId="1" xfId="109" applyNumberFormat="1" applyFont="1" applyBorder="1" applyAlignment="1">
      <alignment horizontal="center" vertical="center" wrapText="1"/>
    </xf>
    <xf numFmtId="2" fontId="6" fillId="0" borderId="2" xfId="109" applyNumberFormat="1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14" fontId="3" fillId="0" borderId="2" xfId="0" applyNumberFormat="1" applyFont="1" applyFill="1" applyBorder="1" applyAlignment="1">
      <alignment horizontal="center" vertical="top"/>
    </xf>
    <xf numFmtId="14" fontId="3" fillId="0" borderId="1" xfId="0" applyNumberFormat="1" applyFont="1" applyFill="1" applyBorder="1" applyAlignment="1">
      <alignment horizontal="center" vertical="center"/>
    </xf>
    <xf numFmtId="164" fontId="6" fillId="0" borderId="1" xfId="0" applyNumberFormat="1" applyFont="1" applyFill="1" applyBorder="1" applyAlignment="1">
      <alignment horizontal="left" vertical="center" wrapText="1"/>
    </xf>
    <xf numFmtId="164" fontId="6" fillId="0" borderId="7" xfId="0" applyNumberFormat="1" applyFont="1" applyFill="1" applyBorder="1" applyAlignment="1">
      <alignment horizontal="left" vertical="center" wrapText="1"/>
    </xf>
  </cellXfs>
  <cellStyles count="111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" xfId="77" builtinId="8" hidden="1"/>
    <cellStyle name="Hipervínculo" xfId="79" builtinId="8" hidden="1"/>
    <cellStyle name="Hipervínculo" xfId="81" builtinId="8" hidden="1"/>
    <cellStyle name="Hipervínculo" xfId="83" builtinId="8" hidden="1"/>
    <cellStyle name="Hipervínculo" xfId="85" builtinId="8" hidden="1"/>
    <cellStyle name="Hipervínculo" xfId="87" builtinId="8" hidden="1"/>
    <cellStyle name="Hipervínculo" xfId="89" builtinId="8" hidden="1"/>
    <cellStyle name="Hipervínculo" xfId="91" builtinId="8" hidden="1"/>
    <cellStyle name="Hipervínculo" xfId="93" builtinId="8" hidden="1"/>
    <cellStyle name="Hipervínculo" xfId="95" builtinId="8" hidden="1"/>
    <cellStyle name="Hipervínculo" xfId="97" builtinId="8" hidden="1"/>
    <cellStyle name="Hipervínculo" xfId="99" builtinId="8" hidden="1"/>
    <cellStyle name="Hipervínculo" xfId="101" builtinId="8" hidden="1"/>
    <cellStyle name="Hipervínculo" xfId="103" builtinId="8" hidden="1"/>
    <cellStyle name="Hipervínculo" xfId="105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Hipervínculo visitado" xfId="78" builtinId="9" hidden="1"/>
    <cellStyle name="Hipervínculo visitado" xfId="80" builtinId="9" hidden="1"/>
    <cellStyle name="Hipervínculo visitado" xfId="82" builtinId="9" hidden="1"/>
    <cellStyle name="Hipervínculo visitado" xfId="84" builtinId="9" hidden="1"/>
    <cellStyle name="Hipervínculo visitado" xfId="86" builtinId="9" hidden="1"/>
    <cellStyle name="Hipervínculo visitado" xfId="88" builtinId="9" hidden="1"/>
    <cellStyle name="Hipervínculo visitado" xfId="90" builtinId="9" hidden="1"/>
    <cellStyle name="Hipervínculo visitado" xfId="92" builtinId="9" hidden="1"/>
    <cellStyle name="Hipervínculo visitado" xfId="94" builtinId="9" hidden="1"/>
    <cellStyle name="Hipervínculo visitado" xfId="96" builtinId="9" hidden="1"/>
    <cellStyle name="Hipervínculo visitado" xfId="98" builtinId="9" hidden="1"/>
    <cellStyle name="Hipervínculo visitado" xfId="100" builtinId="9" hidden="1"/>
    <cellStyle name="Hipervínculo visitado" xfId="102" builtinId="9" hidden="1"/>
    <cellStyle name="Hipervínculo visitado" xfId="104" builtinId="9" hidden="1"/>
    <cellStyle name="Hipervínculo visitado" xfId="106" builtinId="9" hidden="1"/>
    <cellStyle name="Millares" xfId="110" builtinId="3"/>
    <cellStyle name="Moneda" xfId="108" builtinId="4"/>
    <cellStyle name="Normal" xfId="0" builtinId="0"/>
    <cellStyle name="Normal 2" xfId="109" xr:uid="{00000000-0005-0000-0000-00006D000000}"/>
    <cellStyle name="Porcentaje" xfId="107" builtinId="5"/>
  </cellStyles>
  <dxfs count="3">
    <dxf>
      <font>
        <b/>
        <i val="0"/>
        <color theme="0"/>
      </font>
      <fill>
        <patternFill>
          <bgColor rgb="FFFF714F"/>
        </patternFill>
      </fill>
    </dxf>
    <dxf>
      <font>
        <b/>
        <i val="0"/>
        <color theme="1" tint="0.24994659260841701"/>
      </font>
      <fill>
        <patternFill>
          <bgColor rgb="FFFFFF65"/>
        </patternFill>
      </fill>
    </dxf>
    <dxf>
      <font>
        <b/>
        <i val="0"/>
        <color theme="1" tint="0.24994659260841701"/>
      </font>
      <fill>
        <patternFill>
          <bgColor rgb="FF92D05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CC99"/>
      <color rgb="FFFFFF65"/>
      <color rgb="FFFDADF7"/>
      <color rgb="FFFF714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225767</xdr:colOff>
      <xdr:row>0</xdr:row>
      <xdr:rowOff>44450</xdr:rowOff>
    </xdr:from>
    <xdr:to>
      <xdr:col>1</xdr:col>
      <xdr:colOff>283491</xdr:colOff>
      <xdr:row>3</xdr:row>
      <xdr:rowOff>122273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5767" y="44450"/>
          <a:ext cx="633457" cy="6112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75"/>
  <sheetViews>
    <sheetView tabSelected="1" topLeftCell="J1" zoomScale="60" zoomScaleNormal="60" workbookViewId="0">
      <selection activeCell="AC2" sqref="AC2:AE2"/>
    </sheetView>
  </sheetViews>
  <sheetFormatPr baseColWidth="10" defaultColWidth="11.19921875" defaultRowHeight="13.8" x14ac:dyDescent="0.25"/>
  <cols>
    <col min="1" max="1" width="7.59765625" style="18" customWidth="1"/>
    <col min="2" max="3" width="22.5" style="18" customWidth="1"/>
    <col min="4" max="4" width="20.796875" style="18" customWidth="1"/>
    <col min="5" max="6" width="42" style="18" customWidth="1"/>
    <col min="7" max="7" width="21.19921875" style="25" customWidth="1"/>
    <col min="8" max="8" width="42.09765625" style="18" customWidth="1"/>
    <col min="9" max="9" width="31.59765625" style="18" customWidth="1"/>
    <col min="10" max="10" width="10.59765625" style="18" customWidth="1"/>
    <col min="11" max="12" width="13.296875" style="18" customWidth="1"/>
    <col min="13" max="13" width="12.8984375" style="18" customWidth="1"/>
    <col min="14" max="14" width="12.09765625" style="18" customWidth="1"/>
    <col min="15" max="15" width="18.8984375" style="18" customWidth="1"/>
    <col min="16" max="16" width="17.19921875" style="18" customWidth="1"/>
    <col min="17" max="17" width="17.69921875" style="18" customWidth="1"/>
    <col min="18" max="18" width="6.3984375" style="18" customWidth="1"/>
    <col min="19" max="19" width="14.8984375" style="18" customWidth="1"/>
    <col min="20" max="20" width="9.8984375" style="18" customWidth="1"/>
    <col min="21" max="21" width="19.796875" style="18" customWidth="1"/>
    <col min="22" max="22" width="18.09765625" style="18" customWidth="1"/>
    <col min="23" max="23" width="17" style="18" customWidth="1"/>
    <col min="24" max="24" width="6.3984375" style="18" customWidth="1"/>
    <col min="25" max="25" width="16.19921875" style="18" customWidth="1"/>
    <col min="26" max="26" width="11.3984375" style="18" customWidth="1"/>
    <col min="27" max="27" width="20.09765625" style="18" customWidth="1"/>
    <col min="28" max="28" width="14.5" style="18" customWidth="1"/>
    <col min="29" max="29" width="18.3984375" style="18" customWidth="1"/>
    <col min="30" max="31" width="15.3984375" style="18" customWidth="1"/>
    <col min="32" max="16384" width="11.19921875" style="18"/>
  </cols>
  <sheetData>
    <row r="1" spans="1:31" x14ac:dyDescent="0.25">
      <c r="A1" s="99"/>
      <c r="B1" s="97" t="s">
        <v>38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5" t="s">
        <v>152</v>
      </c>
      <c r="AD1" s="95"/>
      <c r="AE1" s="95"/>
    </row>
    <row r="2" spans="1:31" x14ac:dyDescent="0.25">
      <c r="A2" s="99"/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6" t="s">
        <v>37</v>
      </c>
      <c r="AD2" s="96"/>
      <c r="AE2" s="96"/>
    </row>
    <row r="3" spans="1:31" x14ac:dyDescent="0.25">
      <c r="A3" s="99"/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97"/>
      <c r="W3" s="97"/>
      <c r="X3" s="97"/>
      <c r="Y3" s="97"/>
      <c r="Z3" s="97"/>
      <c r="AA3" s="97"/>
      <c r="AB3" s="97"/>
      <c r="AC3" s="96" t="s">
        <v>34</v>
      </c>
      <c r="AD3" s="96"/>
      <c r="AE3" s="96"/>
    </row>
    <row r="4" spans="1:31" x14ac:dyDescent="0.25">
      <c r="A4" s="99"/>
      <c r="B4" s="97"/>
      <c r="C4" s="97"/>
      <c r="D4" s="97"/>
      <c r="E4" s="97"/>
      <c r="F4" s="97"/>
      <c r="G4" s="97"/>
      <c r="H4" s="97"/>
      <c r="I4" s="97"/>
      <c r="J4" s="97"/>
      <c r="K4" s="97"/>
      <c r="L4" s="97"/>
      <c r="M4" s="98"/>
      <c r="N4" s="98"/>
      <c r="O4" s="98"/>
      <c r="P4" s="98"/>
      <c r="Q4" s="98"/>
      <c r="R4" s="98"/>
      <c r="S4" s="98"/>
      <c r="T4" s="98"/>
      <c r="U4" s="98"/>
      <c r="V4" s="98"/>
      <c r="W4" s="98"/>
      <c r="X4" s="98"/>
      <c r="Y4" s="98"/>
      <c r="Z4" s="98"/>
      <c r="AA4" s="98"/>
      <c r="AB4" s="98"/>
      <c r="AC4" s="96" t="s">
        <v>33</v>
      </c>
      <c r="AD4" s="96"/>
      <c r="AE4" s="96"/>
    </row>
    <row r="5" spans="1:31" x14ac:dyDescent="0.25">
      <c r="A5" s="100" t="s">
        <v>31</v>
      </c>
      <c r="B5" s="100"/>
      <c r="C5" s="100"/>
      <c r="D5" s="102">
        <v>44537</v>
      </c>
      <c r="E5" s="102"/>
      <c r="F5" s="102"/>
      <c r="G5" s="102"/>
      <c r="H5" s="102"/>
      <c r="I5" s="102"/>
      <c r="J5" s="102"/>
      <c r="K5" s="102"/>
      <c r="L5" s="102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20"/>
    </row>
    <row r="6" spans="1:31" x14ac:dyDescent="0.25">
      <c r="A6" s="101" t="s">
        <v>32</v>
      </c>
      <c r="B6" s="101"/>
      <c r="C6" s="101"/>
      <c r="D6" s="103">
        <v>44530</v>
      </c>
      <c r="E6" s="103"/>
      <c r="F6" s="103"/>
      <c r="G6" s="103"/>
      <c r="H6" s="103"/>
      <c r="I6" s="103"/>
      <c r="J6" s="103"/>
      <c r="K6" s="103"/>
      <c r="L6" s="103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21"/>
      <c r="AE6" s="22"/>
    </row>
    <row r="7" spans="1:31" x14ac:dyDescent="0.25">
      <c r="A7" s="23"/>
      <c r="B7" s="93" t="s">
        <v>10</v>
      </c>
      <c r="C7" s="93"/>
      <c r="D7" s="93"/>
      <c r="E7" s="93"/>
      <c r="F7" s="93"/>
      <c r="G7" s="93" t="s">
        <v>11</v>
      </c>
      <c r="H7" s="93"/>
      <c r="I7" s="93"/>
      <c r="J7" s="93"/>
      <c r="K7" s="93"/>
      <c r="L7" s="93" t="s">
        <v>26</v>
      </c>
      <c r="M7" s="93"/>
      <c r="N7" s="93"/>
      <c r="O7" s="93" t="s">
        <v>24</v>
      </c>
      <c r="P7" s="93"/>
      <c r="Q7" s="93"/>
      <c r="R7" s="93"/>
      <c r="S7" s="93"/>
      <c r="T7" s="93"/>
      <c r="U7" s="93"/>
      <c r="V7" s="93" t="s">
        <v>18</v>
      </c>
      <c r="W7" s="93"/>
      <c r="X7" s="93"/>
      <c r="Y7" s="93"/>
      <c r="Z7" s="93"/>
      <c r="AA7" s="93"/>
      <c r="AB7" s="94" t="s">
        <v>19</v>
      </c>
      <c r="AC7" s="94" t="s">
        <v>27</v>
      </c>
      <c r="AD7" s="94" t="s">
        <v>25</v>
      </c>
      <c r="AE7" s="94"/>
    </row>
    <row r="8" spans="1:31" s="24" customFormat="1" ht="41.4" x14ac:dyDescent="0.25">
      <c r="A8" s="14" t="s">
        <v>30</v>
      </c>
      <c r="B8" s="14" t="s">
        <v>1</v>
      </c>
      <c r="C8" s="14" t="s">
        <v>6</v>
      </c>
      <c r="D8" s="14" t="s">
        <v>2</v>
      </c>
      <c r="E8" s="14" t="s">
        <v>7</v>
      </c>
      <c r="F8" s="14" t="s">
        <v>20</v>
      </c>
      <c r="G8" s="16" t="s">
        <v>15</v>
      </c>
      <c r="H8" s="14" t="s">
        <v>3</v>
      </c>
      <c r="I8" s="14" t="s">
        <v>16</v>
      </c>
      <c r="J8" s="14" t="s">
        <v>22</v>
      </c>
      <c r="K8" s="14" t="s">
        <v>23</v>
      </c>
      <c r="L8" s="14" t="s">
        <v>4</v>
      </c>
      <c r="M8" s="14" t="s">
        <v>5</v>
      </c>
      <c r="N8" s="14" t="s">
        <v>0</v>
      </c>
      <c r="O8" s="14" t="s">
        <v>9</v>
      </c>
      <c r="P8" s="14" t="s">
        <v>36</v>
      </c>
      <c r="Q8" s="14" t="s">
        <v>8</v>
      </c>
      <c r="R8" s="14" t="s">
        <v>28</v>
      </c>
      <c r="S8" s="14" t="s">
        <v>35</v>
      </c>
      <c r="T8" s="14" t="s">
        <v>12</v>
      </c>
      <c r="U8" s="14" t="s">
        <v>21</v>
      </c>
      <c r="V8" s="14" t="s">
        <v>36</v>
      </c>
      <c r="W8" s="14" t="s">
        <v>8</v>
      </c>
      <c r="X8" s="14" t="s">
        <v>28</v>
      </c>
      <c r="Y8" s="14" t="s">
        <v>35</v>
      </c>
      <c r="Z8" s="14" t="s">
        <v>12</v>
      </c>
      <c r="AA8" s="14" t="s">
        <v>29</v>
      </c>
      <c r="AB8" s="94"/>
      <c r="AC8" s="94"/>
      <c r="AD8" s="14" t="s">
        <v>13</v>
      </c>
      <c r="AE8" s="14" t="s">
        <v>14</v>
      </c>
    </row>
    <row r="9" spans="1:31" s="44" customFormat="1" ht="82.8" x14ac:dyDescent="0.25">
      <c r="A9" s="13">
        <v>132</v>
      </c>
      <c r="B9" s="29" t="s">
        <v>39</v>
      </c>
      <c r="C9" s="30" t="s">
        <v>40</v>
      </c>
      <c r="D9" s="30" t="s">
        <v>47</v>
      </c>
      <c r="E9" s="58" t="s">
        <v>41</v>
      </c>
      <c r="F9" s="31" t="s">
        <v>42</v>
      </c>
      <c r="G9" s="32">
        <v>20200680010054</v>
      </c>
      <c r="H9" s="45" t="s">
        <v>43</v>
      </c>
      <c r="I9" s="33" t="s">
        <v>44</v>
      </c>
      <c r="J9" s="34">
        <v>44197</v>
      </c>
      <c r="K9" s="34">
        <v>44561</v>
      </c>
      <c r="L9" s="35">
        <v>1</v>
      </c>
      <c r="M9" s="61">
        <v>1</v>
      </c>
      <c r="N9" s="36">
        <f>IFERROR(IF(M9/L9&gt;100%,100%,M9/L9),"-")</f>
        <v>1</v>
      </c>
      <c r="O9" s="37" t="s">
        <v>141</v>
      </c>
      <c r="P9" s="38">
        <v>1715361454.95</v>
      </c>
      <c r="Q9" s="38">
        <v>562652419.04999995</v>
      </c>
      <c r="R9" s="38"/>
      <c r="S9" s="38">
        <v>6971087</v>
      </c>
      <c r="T9" s="38"/>
      <c r="U9" s="39">
        <f>SUM(P9:T9)</f>
        <v>2284984961</v>
      </c>
      <c r="V9" s="38">
        <v>1696041886.95</v>
      </c>
      <c r="W9" s="40">
        <v>557607724.04999995</v>
      </c>
      <c r="X9" s="40"/>
      <c r="Y9" s="40">
        <v>6971087</v>
      </c>
      <c r="Z9" s="38"/>
      <c r="AA9" s="39">
        <f>SUM(V9:Z9)</f>
        <v>2260620698</v>
      </c>
      <c r="AB9" s="41">
        <f>IFERROR(AA9/U9,"-")</f>
        <v>0.9893372326663642</v>
      </c>
      <c r="AC9" s="42"/>
      <c r="AD9" s="43" t="s">
        <v>45</v>
      </c>
      <c r="AE9" s="43" t="s">
        <v>46</v>
      </c>
    </row>
    <row r="10" spans="1:31" s="44" customFormat="1" ht="69" x14ac:dyDescent="0.25">
      <c r="A10" s="13">
        <v>133</v>
      </c>
      <c r="B10" s="29" t="s">
        <v>39</v>
      </c>
      <c r="C10" s="29" t="s">
        <v>40</v>
      </c>
      <c r="D10" s="29" t="s">
        <v>47</v>
      </c>
      <c r="E10" s="59" t="s">
        <v>48</v>
      </c>
      <c r="F10" s="33" t="s">
        <v>49</v>
      </c>
      <c r="G10" s="32">
        <v>20200680010054</v>
      </c>
      <c r="H10" s="45" t="s">
        <v>43</v>
      </c>
      <c r="I10" s="33" t="s">
        <v>44</v>
      </c>
      <c r="J10" s="34">
        <v>44197</v>
      </c>
      <c r="K10" s="34">
        <v>44561</v>
      </c>
      <c r="L10" s="35">
        <v>1</v>
      </c>
      <c r="M10" s="61">
        <v>1</v>
      </c>
      <c r="N10" s="36">
        <f>IFERROR(IF(M10/L10&gt;100%,100%,M10/L10),"-")</f>
        <v>1</v>
      </c>
      <c r="O10" s="37" t="s">
        <v>50</v>
      </c>
      <c r="P10" s="38"/>
      <c r="Q10" s="38">
        <v>93435999</v>
      </c>
      <c r="R10" s="38"/>
      <c r="S10" s="38"/>
      <c r="T10" s="38"/>
      <c r="U10" s="39">
        <f>SUM(P10:T10)</f>
        <v>93435999</v>
      </c>
      <c r="V10" s="38"/>
      <c r="W10" s="38">
        <v>93435999</v>
      </c>
      <c r="X10" s="40"/>
      <c r="Y10" s="40"/>
      <c r="Z10" s="38"/>
      <c r="AA10" s="39">
        <f>SUM(V10:Z10)</f>
        <v>93435999</v>
      </c>
      <c r="AB10" s="41">
        <f>IFERROR(AA10/U10,"-")</f>
        <v>1</v>
      </c>
      <c r="AC10" s="42"/>
      <c r="AD10" s="43" t="s">
        <v>45</v>
      </c>
      <c r="AE10" s="43" t="s">
        <v>46</v>
      </c>
    </row>
    <row r="11" spans="1:31" s="44" customFormat="1" ht="55.2" x14ac:dyDescent="0.25">
      <c r="A11" s="13">
        <v>134</v>
      </c>
      <c r="B11" s="29" t="s">
        <v>39</v>
      </c>
      <c r="C11" s="29" t="s">
        <v>40</v>
      </c>
      <c r="D11" s="29" t="s">
        <v>47</v>
      </c>
      <c r="E11" s="60" t="s">
        <v>54</v>
      </c>
      <c r="F11" s="46" t="s">
        <v>55</v>
      </c>
      <c r="G11" s="32">
        <v>20210680010060</v>
      </c>
      <c r="H11" s="45" t="s">
        <v>56</v>
      </c>
      <c r="I11" s="47" t="s">
        <v>57</v>
      </c>
      <c r="J11" s="34">
        <v>44197</v>
      </c>
      <c r="K11" s="34">
        <v>44561</v>
      </c>
      <c r="L11" s="35">
        <v>1</v>
      </c>
      <c r="M11" s="61">
        <v>1</v>
      </c>
      <c r="N11" s="36">
        <f>IFERROR(IF(M11/L11&gt;100%,100%,M11/L11),"-")</f>
        <v>1</v>
      </c>
      <c r="O11" s="37" t="s">
        <v>58</v>
      </c>
      <c r="P11" s="38">
        <v>80000000</v>
      </c>
      <c r="Q11" s="38">
        <v>2000000</v>
      </c>
      <c r="R11" s="38"/>
      <c r="S11" s="38"/>
      <c r="T11" s="38"/>
      <c r="U11" s="39">
        <f>SUM(P11:T11)</f>
        <v>82000000</v>
      </c>
      <c r="V11" s="38">
        <v>80000000</v>
      </c>
      <c r="W11" s="40">
        <v>2000000</v>
      </c>
      <c r="X11" s="40"/>
      <c r="Y11" s="40"/>
      <c r="Z11" s="38"/>
      <c r="AA11" s="39">
        <f>SUM(V11:Z11)</f>
        <v>82000000</v>
      </c>
      <c r="AB11" s="41">
        <f>IFERROR(AA11/U11,"-")</f>
        <v>1</v>
      </c>
      <c r="AC11" s="42"/>
      <c r="AD11" s="43" t="s">
        <v>45</v>
      </c>
      <c r="AE11" s="43" t="s">
        <v>46</v>
      </c>
    </row>
    <row r="12" spans="1:31" s="44" customFormat="1" ht="96.6" x14ac:dyDescent="0.25">
      <c r="A12" s="13">
        <v>135</v>
      </c>
      <c r="B12" s="29" t="s">
        <v>39</v>
      </c>
      <c r="C12" s="29" t="s">
        <v>40</v>
      </c>
      <c r="D12" s="29" t="s">
        <v>47</v>
      </c>
      <c r="E12" s="60" t="s">
        <v>70</v>
      </c>
      <c r="F12" s="46" t="s">
        <v>71</v>
      </c>
      <c r="G12" s="32">
        <v>20200680010046</v>
      </c>
      <c r="H12" s="45" t="s">
        <v>72</v>
      </c>
      <c r="I12" s="33" t="s">
        <v>76</v>
      </c>
      <c r="J12" s="34">
        <v>44197</v>
      </c>
      <c r="K12" s="34">
        <v>44561</v>
      </c>
      <c r="L12" s="35">
        <v>1</v>
      </c>
      <c r="M12" s="61">
        <v>1</v>
      </c>
      <c r="N12" s="36">
        <f>IFERROR(IF(M12/L12&gt;100%,100%,M12/L12),"-")</f>
        <v>1</v>
      </c>
      <c r="O12" s="37" t="s">
        <v>73</v>
      </c>
      <c r="P12" s="38">
        <v>74749998</v>
      </c>
      <c r="Q12" s="38">
        <v>100000000</v>
      </c>
      <c r="R12" s="38"/>
      <c r="S12" s="38"/>
      <c r="T12" s="38"/>
      <c r="U12" s="39">
        <f>SUM(P12:T12)</f>
        <v>174749998</v>
      </c>
      <c r="V12" s="38">
        <v>74749998</v>
      </c>
      <c r="W12" s="40">
        <v>100000000</v>
      </c>
      <c r="X12" s="40"/>
      <c r="Y12" s="40"/>
      <c r="Z12" s="38"/>
      <c r="AA12" s="39">
        <f>SUM(V12:Z12)</f>
        <v>174749998</v>
      </c>
      <c r="AB12" s="41">
        <f>IFERROR(AA12/U12,"-")</f>
        <v>1</v>
      </c>
      <c r="AC12" s="42"/>
      <c r="AD12" s="43" t="s">
        <v>45</v>
      </c>
      <c r="AE12" s="43" t="s">
        <v>46</v>
      </c>
    </row>
    <row r="13" spans="1:31" s="44" customFormat="1" ht="82.8" x14ac:dyDescent="0.25">
      <c r="A13" s="13">
        <v>136</v>
      </c>
      <c r="B13" s="30" t="s">
        <v>39</v>
      </c>
      <c r="C13" s="30" t="s">
        <v>40</v>
      </c>
      <c r="D13" s="30" t="s">
        <v>47</v>
      </c>
      <c r="E13" s="58" t="s">
        <v>59</v>
      </c>
      <c r="F13" s="31" t="s">
        <v>60</v>
      </c>
      <c r="G13" s="32">
        <v>20200680010037</v>
      </c>
      <c r="H13" s="45" t="s">
        <v>61</v>
      </c>
      <c r="I13" s="33" t="s">
        <v>62</v>
      </c>
      <c r="J13" s="34">
        <v>44197</v>
      </c>
      <c r="K13" s="34">
        <v>44561</v>
      </c>
      <c r="L13" s="90">
        <v>1</v>
      </c>
      <c r="M13" s="91">
        <v>1</v>
      </c>
      <c r="N13" s="92">
        <f>IFERROR(IF(M13/L13&gt;100%,100%,M13/L13),"-")</f>
        <v>1</v>
      </c>
      <c r="O13" s="104" t="s">
        <v>63</v>
      </c>
      <c r="P13" s="38">
        <v>1500973619.26</v>
      </c>
      <c r="Q13" s="38">
        <v>259971001</v>
      </c>
      <c r="R13" s="38"/>
      <c r="S13" s="38">
        <v>161780048.74000001</v>
      </c>
      <c r="T13" s="38"/>
      <c r="U13" s="74">
        <f>SUM(P13:T15)</f>
        <v>3715077441.0500002</v>
      </c>
      <c r="V13" s="38">
        <v>1411274656.26</v>
      </c>
      <c r="W13" s="40">
        <v>259971001</v>
      </c>
      <c r="X13" s="40"/>
      <c r="Y13" s="40">
        <v>148616929.74000001</v>
      </c>
      <c r="Z13" s="38"/>
      <c r="AA13" s="74">
        <f>SUM(V13:Z15)</f>
        <v>3110646093.1400003</v>
      </c>
      <c r="AB13" s="79">
        <f>IFERROR(AA13/U13,"-")</f>
        <v>0.8373031632581075</v>
      </c>
      <c r="AC13" s="80"/>
      <c r="AD13" s="77" t="s">
        <v>45</v>
      </c>
      <c r="AE13" s="77" t="s">
        <v>46</v>
      </c>
    </row>
    <row r="14" spans="1:31" s="44" customFormat="1" ht="55.2" x14ac:dyDescent="0.25">
      <c r="A14" s="13">
        <v>136</v>
      </c>
      <c r="B14" s="30" t="s">
        <v>39</v>
      </c>
      <c r="C14" s="30" t="s">
        <v>40</v>
      </c>
      <c r="D14" s="30" t="s">
        <v>47</v>
      </c>
      <c r="E14" s="58" t="s">
        <v>59</v>
      </c>
      <c r="F14" s="31" t="s">
        <v>60</v>
      </c>
      <c r="G14" s="32"/>
      <c r="H14" s="46" t="s">
        <v>147</v>
      </c>
      <c r="I14" s="33" t="s">
        <v>146</v>
      </c>
      <c r="J14" s="34"/>
      <c r="K14" s="34"/>
      <c r="L14" s="90"/>
      <c r="M14" s="91"/>
      <c r="N14" s="92"/>
      <c r="O14" s="105"/>
      <c r="P14" s="38">
        <f>17722578.91+72330193.14</f>
        <v>90052772.049999997</v>
      </c>
      <c r="Q14" s="38"/>
      <c r="R14" s="38"/>
      <c r="S14" s="38"/>
      <c r="T14" s="38"/>
      <c r="U14" s="76"/>
      <c r="V14" s="38">
        <v>72330193.140000001</v>
      </c>
      <c r="W14" s="40"/>
      <c r="X14" s="40"/>
      <c r="Y14" s="40"/>
      <c r="Z14" s="38"/>
      <c r="AA14" s="76"/>
      <c r="AB14" s="79"/>
      <c r="AC14" s="80"/>
      <c r="AD14" s="77"/>
      <c r="AE14" s="77"/>
    </row>
    <row r="15" spans="1:31" s="44" customFormat="1" ht="55.2" x14ac:dyDescent="0.25">
      <c r="A15" s="13">
        <v>136</v>
      </c>
      <c r="B15" s="30" t="s">
        <v>39</v>
      </c>
      <c r="C15" s="30" t="s">
        <v>40</v>
      </c>
      <c r="D15" s="30" t="s">
        <v>47</v>
      </c>
      <c r="E15" s="58" t="s">
        <v>59</v>
      </c>
      <c r="F15" s="31" t="s">
        <v>60</v>
      </c>
      <c r="G15" s="32"/>
      <c r="H15" s="46" t="s">
        <v>147</v>
      </c>
      <c r="I15" s="47" t="s">
        <v>136</v>
      </c>
      <c r="J15" s="34">
        <v>44197</v>
      </c>
      <c r="K15" s="34">
        <v>44561</v>
      </c>
      <c r="L15" s="90"/>
      <c r="M15" s="91"/>
      <c r="N15" s="92"/>
      <c r="O15" s="48" t="s">
        <v>65</v>
      </c>
      <c r="P15" s="38">
        <v>1702300000</v>
      </c>
      <c r="Q15" s="38"/>
      <c r="R15" s="38"/>
      <c r="S15" s="38"/>
      <c r="T15" s="38"/>
      <c r="U15" s="75"/>
      <c r="V15" s="38">
        <v>1218453313</v>
      </c>
      <c r="W15" s="40"/>
      <c r="X15" s="40"/>
      <c r="Y15" s="40"/>
      <c r="Z15" s="38"/>
      <c r="AA15" s="75"/>
      <c r="AB15" s="79"/>
      <c r="AC15" s="80"/>
      <c r="AD15" s="77"/>
      <c r="AE15" s="77"/>
    </row>
    <row r="16" spans="1:31" s="44" customFormat="1" ht="82.8" x14ac:dyDescent="0.25">
      <c r="A16" s="13">
        <v>137</v>
      </c>
      <c r="B16" s="29" t="s">
        <v>39</v>
      </c>
      <c r="C16" s="29" t="s">
        <v>40</v>
      </c>
      <c r="D16" s="29" t="s">
        <v>47</v>
      </c>
      <c r="E16" s="60" t="s">
        <v>67</v>
      </c>
      <c r="F16" s="46" t="s">
        <v>68</v>
      </c>
      <c r="G16" s="32">
        <v>20200680010037</v>
      </c>
      <c r="H16" s="45" t="s">
        <v>61</v>
      </c>
      <c r="I16" s="47" t="s">
        <v>62</v>
      </c>
      <c r="J16" s="34">
        <v>44197</v>
      </c>
      <c r="K16" s="34">
        <v>44561</v>
      </c>
      <c r="L16" s="35">
        <v>50</v>
      </c>
      <c r="M16" s="61">
        <v>50</v>
      </c>
      <c r="N16" s="36">
        <f>IFERROR(IF(M16/L16&gt;100%,100%,M16/L16),"-")</f>
        <v>1</v>
      </c>
      <c r="O16" s="37" t="s">
        <v>69</v>
      </c>
      <c r="P16" s="38">
        <v>90000000</v>
      </c>
      <c r="Q16" s="38"/>
      <c r="R16" s="38"/>
      <c r="S16" s="38"/>
      <c r="T16" s="38"/>
      <c r="U16" s="39">
        <f>SUM(P16:T16)</f>
        <v>90000000</v>
      </c>
      <c r="V16" s="38">
        <v>81141800</v>
      </c>
      <c r="W16" s="40"/>
      <c r="X16" s="40"/>
      <c r="Y16" s="40"/>
      <c r="Z16" s="38"/>
      <c r="AA16" s="39">
        <f>SUM(V16:Z16)</f>
        <v>81141800</v>
      </c>
      <c r="AB16" s="41">
        <f>IFERROR(AA16/U16,"-")</f>
        <v>0.90157555555555557</v>
      </c>
      <c r="AC16" s="42"/>
      <c r="AD16" s="43" t="s">
        <v>45</v>
      </c>
      <c r="AE16" s="43" t="s">
        <v>46</v>
      </c>
    </row>
    <row r="17" spans="1:31" s="44" customFormat="1" ht="96.6" x14ac:dyDescent="0.25">
      <c r="A17" s="13">
        <v>138</v>
      </c>
      <c r="B17" s="29" t="s">
        <v>39</v>
      </c>
      <c r="C17" s="30" t="s">
        <v>40</v>
      </c>
      <c r="D17" s="30" t="s">
        <v>47</v>
      </c>
      <c r="E17" s="58" t="s">
        <v>74</v>
      </c>
      <c r="F17" s="31" t="s">
        <v>75</v>
      </c>
      <c r="G17" s="32">
        <v>20200680010046</v>
      </c>
      <c r="H17" s="45" t="s">
        <v>72</v>
      </c>
      <c r="I17" s="47" t="s">
        <v>76</v>
      </c>
      <c r="J17" s="34">
        <v>44197</v>
      </c>
      <c r="K17" s="34">
        <v>44561</v>
      </c>
      <c r="L17" s="68">
        <v>4</v>
      </c>
      <c r="M17" s="71">
        <v>4</v>
      </c>
      <c r="N17" s="65">
        <f>IFERROR(IF(M17/L17&gt;100%,100%,M17/L17),"-")</f>
        <v>1</v>
      </c>
      <c r="O17" s="37" t="s">
        <v>73</v>
      </c>
      <c r="P17" s="38">
        <v>1440224788.8199999</v>
      </c>
      <c r="Q17" s="38">
        <v>523821620</v>
      </c>
      <c r="R17" s="50"/>
      <c r="S17" s="50">
        <v>31000000</v>
      </c>
      <c r="T17" s="38"/>
      <c r="U17" s="74">
        <f>SUM(P17:T19)</f>
        <v>5563293057.5599995</v>
      </c>
      <c r="V17" s="38">
        <v>1377050002</v>
      </c>
      <c r="W17" s="40">
        <v>478417828</v>
      </c>
      <c r="X17" s="40"/>
      <c r="Y17" s="40">
        <v>31000000</v>
      </c>
      <c r="Z17" s="38"/>
      <c r="AA17" s="74">
        <f>SUM(V17:Z19)</f>
        <v>3675100119</v>
      </c>
      <c r="AB17" s="81">
        <f>IFERROR(AA17/U17,"-")</f>
        <v>0.66059797335426718</v>
      </c>
      <c r="AC17" s="84"/>
      <c r="AD17" s="87" t="s">
        <v>45</v>
      </c>
      <c r="AE17" s="87" t="s">
        <v>46</v>
      </c>
    </row>
    <row r="18" spans="1:31" s="44" customFormat="1" ht="82.8" x14ac:dyDescent="0.25">
      <c r="A18" s="15">
        <v>138</v>
      </c>
      <c r="B18" s="29" t="s">
        <v>39</v>
      </c>
      <c r="C18" s="30" t="s">
        <v>40</v>
      </c>
      <c r="D18" s="30" t="s">
        <v>47</v>
      </c>
      <c r="E18" s="58" t="s">
        <v>74</v>
      </c>
      <c r="F18" s="31" t="s">
        <v>75</v>
      </c>
      <c r="G18" s="32">
        <v>20210680010089</v>
      </c>
      <c r="H18" s="45" t="s">
        <v>143</v>
      </c>
      <c r="I18" s="47" t="s">
        <v>144</v>
      </c>
      <c r="J18" s="34"/>
      <c r="K18" s="34"/>
      <c r="L18" s="69"/>
      <c r="M18" s="72"/>
      <c r="N18" s="66"/>
      <c r="O18" s="37"/>
      <c r="P18" s="38">
        <v>2821567596.7399998</v>
      </c>
      <c r="Q18" s="49"/>
      <c r="R18" s="49"/>
      <c r="S18" s="38"/>
      <c r="T18" s="38"/>
      <c r="U18" s="76"/>
      <c r="V18" s="38">
        <v>1788632289</v>
      </c>
      <c r="W18" s="40"/>
      <c r="X18" s="40"/>
      <c r="Y18" s="40"/>
      <c r="Z18" s="38"/>
      <c r="AA18" s="76"/>
      <c r="AB18" s="82"/>
      <c r="AC18" s="85"/>
      <c r="AD18" s="88"/>
      <c r="AE18" s="88"/>
    </row>
    <row r="19" spans="1:31" s="44" customFormat="1" ht="82.8" x14ac:dyDescent="0.25">
      <c r="A19" s="15">
        <v>138</v>
      </c>
      <c r="B19" s="31" t="s">
        <v>39</v>
      </c>
      <c r="C19" s="31" t="s">
        <v>40</v>
      </c>
      <c r="D19" s="31" t="s">
        <v>47</v>
      </c>
      <c r="E19" s="58" t="s">
        <v>74</v>
      </c>
      <c r="F19" s="31" t="s">
        <v>75</v>
      </c>
      <c r="G19" s="32">
        <v>20210680010089</v>
      </c>
      <c r="H19" s="45" t="s">
        <v>143</v>
      </c>
      <c r="I19" s="31" t="s">
        <v>150</v>
      </c>
      <c r="J19" s="34">
        <v>44197</v>
      </c>
      <c r="K19" s="34">
        <v>44561</v>
      </c>
      <c r="L19" s="70"/>
      <c r="M19" s="73"/>
      <c r="N19" s="67"/>
      <c r="O19" s="37" t="s">
        <v>66</v>
      </c>
      <c r="P19" s="38">
        <v>746679052</v>
      </c>
      <c r="Q19" s="38"/>
      <c r="R19" s="38"/>
      <c r="S19" s="38"/>
      <c r="T19" s="38"/>
      <c r="U19" s="76"/>
      <c r="V19" s="38"/>
      <c r="W19" s="40"/>
      <c r="X19" s="40"/>
      <c r="Y19" s="40"/>
      <c r="Z19" s="38"/>
      <c r="AA19" s="76"/>
      <c r="AB19" s="83"/>
      <c r="AC19" s="86"/>
      <c r="AD19" s="89"/>
      <c r="AE19" s="89"/>
    </row>
    <row r="20" spans="1:31" s="44" customFormat="1" ht="55.2" x14ac:dyDescent="0.25">
      <c r="A20" s="13">
        <v>139</v>
      </c>
      <c r="B20" s="29" t="s">
        <v>39</v>
      </c>
      <c r="C20" s="29" t="s">
        <v>40</v>
      </c>
      <c r="D20" s="29" t="s">
        <v>47</v>
      </c>
      <c r="E20" s="60" t="s">
        <v>80</v>
      </c>
      <c r="F20" s="46" t="s">
        <v>81</v>
      </c>
      <c r="G20" s="32">
        <v>20210680010010</v>
      </c>
      <c r="H20" s="45" t="s">
        <v>82</v>
      </c>
      <c r="I20" s="31" t="s">
        <v>83</v>
      </c>
      <c r="J20" s="34">
        <v>44197</v>
      </c>
      <c r="K20" s="34">
        <v>44561</v>
      </c>
      <c r="L20" s="35">
        <v>1</v>
      </c>
      <c r="M20" s="61">
        <v>1</v>
      </c>
      <c r="N20" s="36">
        <f t="shared" ref="N20:N30" si="0">IFERROR(IF(M20/L20&gt;100%,100%,M20/L20),"-")</f>
        <v>1</v>
      </c>
      <c r="O20" s="37" t="s">
        <v>64</v>
      </c>
      <c r="P20" s="51"/>
      <c r="Q20" s="38">
        <v>100000000</v>
      </c>
      <c r="R20" s="38"/>
      <c r="S20" s="38"/>
      <c r="T20" s="38"/>
      <c r="U20" s="39">
        <f>SUM(P20:T20)</f>
        <v>100000000</v>
      </c>
      <c r="V20" s="38"/>
      <c r="W20" s="40">
        <v>100000000</v>
      </c>
      <c r="X20" s="40"/>
      <c r="Y20" s="40"/>
      <c r="Z20" s="38"/>
      <c r="AA20" s="39">
        <f>SUM(V20:Z20)</f>
        <v>100000000</v>
      </c>
      <c r="AB20" s="41">
        <f>IFERROR(AA20/U20,"-")</f>
        <v>1</v>
      </c>
      <c r="AC20" s="42"/>
      <c r="AD20" s="43" t="s">
        <v>45</v>
      </c>
      <c r="AE20" s="43" t="s">
        <v>46</v>
      </c>
    </row>
    <row r="21" spans="1:31" s="44" customFormat="1" ht="96.6" x14ac:dyDescent="0.25">
      <c r="A21" s="13">
        <v>140</v>
      </c>
      <c r="B21" s="29" t="s">
        <v>39</v>
      </c>
      <c r="C21" s="29" t="s">
        <v>40</v>
      </c>
      <c r="D21" s="29" t="s">
        <v>47</v>
      </c>
      <c r="E21" s="60" t="s">
        <v>77</v>
      </c>
      <c r="F21" s="46" t="s">
        <v>78</v>
      </c>
      <c r="G21" s="32">
        <v>20200680010046</v>
      </c>
      <c r="H21" s="45" t="s">
        <v>72</v>
      </c>
      <c r="I21" s="47" t="s">
        <v>76</v>
      </c>
      <c r="J21" s="34">
        <v>44197</v>
      </c>
      <c r="K21" s="34">
        <v>44561</v>
      </c>
      <c r="L21" s="35">
        <v>1</v>
      </c>
      <c r="M21" s="61">
        <v>1</v>
      </c>
      <c r="N21" s="36">
        <f t="shared" si="0"/>
        <v>1</v>
      </c>
      <c r="O21" s="52" t="s">
        <v>79</v>
      </c>
      <c r="P21" s="53">
        <v>80000000</v>
      </c>
      <c r="Q21" s="38"/>
      <c r="R21" s="38"/>
      <c r="S21" s="38"/>
      <c r="T21" s="38"/>
      <c r="U21" s="39">
        <f>SUM(P21:T21)</f>
        <v>80000000</v>
      </c>
      <c r="V21" s="38">
        <v>80000000</v>
      </c>
      <c r="W21" s="40"/>
      <c r="X21" s="40"/>
      <c r="Y21" s="40"/>
      <c r="Z21" s="38"/>
      <c r="AA21" s="39">
        <f>SUM(V21:Z21)</f>
        <v>80000000</v>
      </c>
      <c r="AB21" s="41">
        <f>IFERROR(AA21/U21,"-")</f>
        <v>1</v>
      </c>
      <c r="AC21" s="42"/>
      <c r="AD21" s="43" t="s">
        <v>45</v>
      </c>
      <c r="AE21" s="43" t="s">
        <v>46</v>
      </c>
    </row>
    <row r="22" spans="1:31" s="44" customFormat="1" ht="55.2" x14ac:dyDescent="0.25">
      <c r="A22" s="13">
        <v>141</v>
      </c>
      <c r="B22" s="29" t="s">
        <v>39</v>
      </c>
      <c r="C22" s="29" t="s">
        <v>40</v>
      </c>
      <c r="D22" s="29" t="s">
        <v>47</v>
      </c>
      <c r="E22" s="60" t="s">
        <v>84</v>
      </c>
      <c r="F22" s="46" t="s">
        <v>85</v>
      </c>
      <c r="G22" s="32">
        <v>20210680010010</v>
      </c>
      <c r="H22" s="45" t="s">
        <v>82</v>
      </c>
      <c r="I22" s="31" t="s">
        <v>83</v>
      </c>
      <c r="J22" s="34">
        <v>44197</v>
      </c>
      <c r="K22" s="34">
        <v>44561</v>
      </c>
      <c r="L22" s="35">
        <v>1</v>
      </c>
      <c r="M22" s="61">
        <v>1</v>
      </c>
      <c r="N22" s="36">
        <f t="shared" si="0"/>
        <v>1</v>
      </c>
      <c r="O22" s="37" t="s">
        <v>64</v>
      </c>
      <c r="P22" s="38">
        <v>23000000</v>
      </c>
      <c r="Q22" s="38"/>
      <c r="R22" s="38"/>
      <c r="S22" s="38"/>
      <c r="T22" s="38"/>
      <c r="U22" s="39">
        <f>SUM(P22:T22)</f>
        <v>23000000</v>
      </c>
      <c r="V22" s="38">
        <v>18500000</v>
      </c>
      <c r="W22" s="40"/>
      <c r="X22" s="40"/>
      <c r="Y22" s="40"/>
      <c r="Z22" s="38"/>
      <c r="AA22" s="39">
        <f>SUM(V22:Z22)</f>
        <v>18500000</v>
      </c>
      <c r="AB22" s="41">
        <f>IFERROR(AA22/U22,"-")</f>
        <v>0.80434782608695654</v>
      </c>
      <c r="AC22" s="42"/>
      <c r="AD22" s="43" t="s">
        <v>45</v>
      </c>
      <c r="AE22" s="43" t="s">
        <v>46</v>
      </c>
    </row>
    <row r="23" spans="1:31" s="44" customFormat="1" ht="69" x14ac:dyDescent="0.25">
      <c r="A23" s="13">
        <v>142</v>
      </c>
      <c r="B23" s="30" t="s">
        <v>39</v>
      </c>
      <c r="C23" s="30" t="s">
        <v>40</v>
      </c>
      <c r="D23" s="30" t="s">
        <v>47</v>
      </c>
      <c r="E23" s="58" t="s">
        <v>86</v>
      </c>
      <c r="F23" s="31" t="s">
        <v>87</v>
      </c>
      <c r="G23" s="32">
        <v>20200680010058</v>
      </c>
      <c r="H23" s="45" t="s">
        <v>88</v>
      </c>
      <c r="I23" s="33" t="s">
        <v>89</v>
      </c>
      <c r="J23" s="34">
        <v>44197</v>
      </c>
      <c r="K23" s="34">
        <v>44561</v>
      </c>
      <c r="L23" s="35">
        <v>1</v>
      </c>
      <c r="M23" s="61">
        <v>1</v>
      </c>
      <c r="N23" s="36">
        <f t="shared" si="0"/>
        <v>1</v>
      </c>
      <c r="O23" s="37" t="s">
        <v>90</v>
      </c>
      <c r="P23" s="38">
        <v>595498006</v>
      </c>
      <c r="Q23" s="38">
        <v>140132865</v>
      </c>
      <c r="R23" s="38"/>
      <c r="S23" s="38"/>
      <c r="T23" s="38"/>
      <c r="U23" s="39">
        <f t="shared" ref="U23:U29" si="1">SUM(P23:T23)</f>
        <v>735630871</v>
      </c>
      <c r="V23" s="38">
        <v>576566278</v>
      </c>
      <c r="W23" s="40">
        <v>115888732</v>
      </c>
      <c r="X23" s="40"/>
      <c r="Y23" s="40"/>
      <c r="Z23" s="38"/>
      <c r="AA23" s="39">
        <f t="shared" ref="AA23:AA29" si="2">SUM(V23:Z23)</f>
        <v>692455010</v>
      </c>
      <c r="AB23" s="41">
        <f>IFERROR(AA23/U23,"-")</f>
        <v>0.94130770920297602</v>
      </c>
      <c r="AC23" s="42"/>
      <c r="AD23" s="43" t="s">
        <v>45</v>
      </c>
      <c r="AE23" s="43" t="s">
        <v>46</v>
      </c>
    </row>
    <row r="24" spans="1:31" s="44" customFormat="1" ht="55.2" x14ac:dyDescent="0.25">
      <c r="A24" s="13">
        <v>143</v>
      </c>
      <c r="B24" s="29" t="s">
        <v>39</v>
      </c>
      <c r="C24" s="29" t="s">
        <v>40</v>
      </c>
      <c r="D24" s="29" t="s">
        <v>47</v>
      </c>
      <c r="E24" s="60" t="s">
        <v>91</v>
      </c>
      <c r="F24" s="46" t="s">
        <v>92</v>
      </c>
      <c r="G24" s="32">
        <v>20210680010052</v>
      </c>
      <c r="H24" s="45" t="s">
        <v>93</v>
      </c>
      <c r="I24" s="46" t="s">
        <v>94</v>
      </c>
      <c r="J24" s="34">
        <v>44197</v>
      </c>
      <c r="K24" s="34">
        <v>44561</v>
      </c>
      <c r="L24" s="35">
        <v>1</v>
      </c>
      <c r="M24" s="61">
        <v>1</v>
      </c>
      <c r="N24" s="36">
        <f t="shared" si="0"/>
        <v>1</v>
      </c>
      <c r="O24" s="37" t="s">
        <v>142</v>
      </c>
      <c r="P24" s="38">
        <v>23000000</v>
      </c>
      <c r="Q24" s="38">
        <v>25000000</v>
      </c>
      <c r="R24" s="38"/>
      <c r="S24" s="38"/>
      <c r="T24" s="38"/>
      <c r="U24" s="39">
        <f t="shared" si="1"/>
        <v>48000000</v>
      </c>
      <c r="V24" s="38">
        <v>23000000</v>
      </c>
      <c r="W24" s="40">
        <v>25000000</v>
      </c>
      <c r="X24" s="40"/>
      <c r="Y24" s="40"/>
      <c r="Z24" s="38"/>
      <c r="AA24" s="39">
        <f t="shared" si="2"/>
        <v>48000000</v>
      </c>
      <c r="AB24" s="41">
        <f t="shared" ref="AB24:AB30" si="3">IFERROR(AA24/U24,"-")</f>
        <v>1</v>
      </c>
      <c r="AC24" s="42"/>
      <c r="AD24" s="43" t="s">
        <v>45</v>
      </c>
      <c r="AE24" s="43" t="s">
        <v>46</v>
      </c>
    </row>
    <row r="25" spans="1:31" s="44" customFormat="1" ht="55.2" x14ac:dyDescent="0.25">
      <c r="A25" s="13">
        <v>144</v>
      </c>
      <c r="B25" s="29" t="s">
        <v>39</v>
      </c>
      <c r="C25" s="29" t="s">
        <v>40</v>
      </c>
      <c r="D25" s="29" t="s">
        <v>47</v>
      </c>
      <c r="E25" s="60" t="s">
        <v>95</v>
      </c>
      <c r="F25" s="46" t="s">
        <v>96</v>
      </c>
      <c r="G25" s="32">
        <v>20210680010061</v>
      </c>
      <c r="H25" s="45" t="s">
        <v>97</v>
      </c>
      <c r="I25" s="46" t="s">
        <v>98</v>
      </c>
      <c r="J25" s="34">
        <v>44197</v>
      </c>
      <c r="K25" s="34">
        <v>44561</v>
      </c>
      <c r="L25" s="35">
        <v>1</v>
      </c>
      <c r="M25" s="61">
        <v>1</v>
      </c>
      <c r="N25" s="36">
        <f t="shared" si="0"/>
        <v>1</v>
      </c>
      <c r="O25" s="37" t="s">
        <v>99</v>
      </c>
      <c r="P25" s="38">
        <v>35666000</v>
      </c>
      <c r="Q25" s="38">
        <v>49300000</v>
      </c>
      <c r="R25" s="38"/>
      <c r="S25" s="38"/>
      <c r="T25" s="38"/>
      <c r="U25" s="39">
        <f t="shared" si="1"/>
        <v>84966000</v>
      </c>
      <c r="V25" s="38">
        <v>35666000</v>
      </c>
      <c r="W25" s="40">
        <v>49300000</v>
      </c>
      <c r="X25" s="40"/>
      <c r="Y25" s="40"/>
      <c r="Z25" s="38"/>
      <c r="AA25" s="39">
        <f t="shared" si="2"/>
        <v>84966000</v>
      </c>
      <c r="AB25" s="41">
        <f t="shared" si="3"/>
        <v>1</v>
      </c>
      <c r="AC25" s="42"/>
      <c r="AD25" s="43" t="s">
        <v>45</v>
      </c>
      <c r="AE25" s="43" t="s">
        <v>46</v>
      </c>
    </row>
    <row r="26" spans="1:31" s="44" customFormat="1" ht="55.2" x14ac:dyDescent="0.25">
      <c r="A26" s="13">
        <v>145</v>
      </c>
      <c r="B26" s="29" t="s">
        <v>39</v>
      </c>
      <c r="C26" s="29" t="s">
        <v>40</v>
      </c>
      <c r="D26" s="29" t="s">
        <v>47</v>
      </c>
      <c r="E26" s="59" t="s">
        <v>51</v>
      </c>
      <c r="F26" s="33" t="s">
        <v>52</v>
      </c>
      <c r="G26" s="32">
        <v>20200680010054</v>
      </c>
      <c r="H26" s="45" t="s">
        <v>43</v>
      </c>
      <c r="I26" s="33" t="s">
        <v>44</v>
      </c>
      <c r="J26" s="34">
        <v>44197</v>
      </c>
      <c r="K26" s="34">
        <v>44561</v>
      </c>
      <c r="L26" s="35">
        <v>1</v>
      </c>
      <c r="M26" s="61">
        <v>1</v>
      </c>
      <c r="N26" s="36">
        <f t="shared" si="0"/>
        <v>1</v>
      </c>
      <c r="O26" s="37" t="s">
        <v>53</v>
      </c>
      <c r="P26" s="53">
        <v>80042666</v>
      </c>
      <c r="Q26" s="38"/>
      <c r="R26" s="38"/>
      <c r="S26" s="38"/>
      <c r="T26" s="38"/>
      <c r="U26" s="39">
        <f t="shared" si="1"/>
        <v>80042666</v>
      </c>
      <c r="V26" s="53">
        <v>80042666</v>
      </c>
      <c r="W26" s="40"/>
      <c r="X26" s="40"/>
      <c r="Y26" s="40"/>
      <c r="Z26" s="38"/>
      <c r="AA26" s="39">
        <f t="shared" si="2"/>
        <v>80042666</v>
      </c>
      <c r="AB26" s="41">
        <f t="shared" si="3"/>
        <v>1</v>
      </c>
      <c r="AC26" s="42"/>
      <c r="AD26" s="43" t="s">
        <v>45</v>
      </c>
      <c r="AE26" s="43" t="s">
        <v>46</v>
      </c>
    </row>
    <row r="27" spans="1:31" s="44" customFormat="1" ht="55.2" x14ac:dyDescent="0.25">
      <c r="A27" s="13">
        <v>146</v>
      </c>
      <c r="B27" s="29" t="s">
        <v>39</v>
      </c>
      <c r="C27" s="29" t="s">
        <v>40</v>
      </c>
      <c r="D27" s="29" t="s">
        <v>100</v>
      </c>
      <c r="E27" s="60" t="s">
        <v>101</v>
      </c>
      <c r="F27" s="46" t="s">
        <v>102</v>
      </c>
      <c r="G27" s="54"/>
      <c r="H27" s="46" t="s">
        <v>151</v>
      </c>
      <c r="I27" s="47"/>
      <c r="J27" s="34"/>
      <c r="K27" s="34"/>
      <c r="L27" s="35">
        <v>0</v>
      </c>
      <c r="M27" s="61" t="s">
        <v>138</v>
      </c>
      <c r="N27" s="36" t="str">
        <f t="shared" si="0"/>
        <v>-</v>
      </c>
      <c r="O27" s="55"/>
      <c r="P27" s="38"/>
      <c r="Q27" s="38"/>
      <c r="R27" s="38"/>
      <c r="S27" s="38"/>
      <c r="T27" s="38"/>
      <c r="U27" s="39">
        <f t="shared" si="1"/>
        <v>0</v>
      </c>
      <c r="V27" s="38"/>
      <c r="W27" s="40"/>
      <c r="X27" s="40"/>
      <c r="Y27" s="40"/>
      <c r="Z27" s="38"/>
      <c r="AA27" s="39">
        <f t="shared" si="2"/>
        <v>0</v>
      </c>
      <c r="AB27" s="41" t="str">
        <f t="shared" si="3"/>
        <v>-</v>
      </c>
      <c r="AC27" s="42"/>
      <c r="AD27" s="43" t="s">
        <v>45</v>
      </c>
      <c r="AE27" s="43" t="s">
        <v>46</v>
      </c>
    </row>
    <row r="28" spans="1:31" s="44" customFormat="1" ht="99.6" customHeight="1" x14ac:dyDescent="0.25">
      <c r="A28" s="13">
        <v>147</v>
      </c>
      <c r="B28" s="29" t="s">
        <v>39</v>
      </c>
      <c r="C28" s="29" t="s">
        <v>40</v>
      </c>
      <c r="D28" s="29" t="s">
        <v>100</v>
      </c>
      <c r="E28" s="60" t="s">
        <v>103</v>
      </c>
      <c r="F28" s="46" t="s">
        <v>104</v>
      </c>
      <c r="G28" s="32">
        <v>20200680010143</v>
      </c>
      <c r="H28" s="45" t="s">
        <v>105</v>
      </c>
      <c r="I28" s="31" t="s">
        <v>106</v>
      </c>
      <c r="J28" s="34">
        <v>44197</v>
      </c>
      <c r="K28" s="34">
        <v>44561</v>
      </c>
      <c r="L28" s="56">
        <v>2</v>
      </c>
      <c r="M28" s="62">
        <v>2</v>
      </c>
      <c r="N28" s="36">
        <f t="shared" si="0"/>
        <v>1</v>
      </c>
      <c r="O28" s="37" t="s">
        <v>107</v>
      </c>
      <c r="P28" s="38">
        <v>1028252466</v>
      </c>
      <c r="Q28" s="38"/>
      <c r="R28" s="38"/>
      <c r="S28" s="38">
        <v>57890916</v>
      </c>
      <c r="T28" s="38"/>
      <c r="U28" s="39">
        <f t="shared" si="1"/>
        <v>1086143382</v>
      </c>
      <c r="V28" s="38">
        <v>951268809</v>
      </c>
      <c r="W28" s="40"/>
      <c r="X28" s="40"/>
      <c r="Y28" s="40"/>
      <c r="Z28" s="38"/>
      <c r="AA28" s="39">
        <f t="shared" si="2"/>
        <v>951268809</v>
      </c>
      <c r="AB28" s="41">
        <f t="shared" si="3"/>
        <v>0.87582249707064919</v>
      </c>
      <c r="AC28" s="42"/>
      <c r="AD28" s="43" t="s">
        <v>45</v>
      </c>
      <c r="AE28" s="43" t="s">
        <v>46</v>
      </c>
    </row>
    <row r="29" spans="1:31" s="44" customFormat="1" ht="120" customHeight="1" x14ac:dyDescent="0.25">
      <c r="A29" s="13">
        <v>148</v>
      </c>
      <c r="B29" s="29" t="s">
        <v>39</v>
      </c>
      <c r="C29" s="29" t="s">
        <v>40</v>
      </c>
      <c r="D29" s="29" t="s">
        <v>100</v>
      </c>
      <c r="E29" s="60" t="s">
        <v>112</v>
      </c>
      <c r="F29" s="46" t="s">
        <v>113</v>
      </c>
      <c r="G29" s="32">
        <v>20210680010074</v>
      </c>
      <c r="H29" s="45" t="s">
        <v>139</v>
      </c>
      <c r="I29" s="47" t="s">
        <v>140</v>
      </c>
      <c r="J29" s="34">
        <v>44197</v>
      </c>
      <c r="K29" s="34">
        <v>44561</v>
      </c>
      <c r="L29" s="57">
        <v>0.05</v>
      </c>
      <c r="M29" s="63">
        <v>0</v>
      </c>
      <c r="N29" s="36">
        <f t="shared" si="0"/>
        <v>0</v>
      </c>
      <c r="O29" s="37" t="s">
        <v>64</v>
      </c>
      <c r="P29" s="38">
        <v>218836800</v>
      </c>
      <c r="Q29" s="38"/>
      <c r="R29" s="38"/>
      <c r="S29" s="38"/>
      <c r="T29" s="38"/>
      <c r="U29" s="39">
        <f t="shared" si="1"/>
        <v>218836800</v>
      </c>
      <c r="V29" s="38"/>
      <c r="W29" s="40"/>
      <c r="X29" s="40"/>
      <c r="Y29" s="40"/>
      <c r="Z29" s="38"/>
      <c r="AA29" s="39">
        <f t="shared" si="2"/>
        <v>0</v>
      </c>
      <c r="AB29" s="41">
        <f t="shared" si="3"/>
        <v>0</v>
      </c>
      <c r="AC29" s="42"/>
      <c r="AD29" s="43" t="s">
        <v>45</v>
      </c>
      <c r="AE29" s="43" t="s">
        <v>46</v>
      </c>
    </row>
    <row r="30" spans="1:31" s="44" customFormat="1" ht="94.2" customHeight="1" x14ac:dyDescent="0.25">
      <c r="A30" s="13">
        <v>149</v>
      </c>
      <c r="B30" s="30" t="s">
        <v>39</v>
      </c>
      <c r="C30" s="30" t="s">
        <v>40</v>
      </c>
      <c r="D30" s="30" t="s">
        <v>100</v>
      </c>
      <c r="E30" s="58" t="s">
        <v>108</v>
      </c>
      <c r="F30" s="31" t="s">
        <v>109</v>
      </c>
      <c r="G30" s="32">
        <v>20200680010143</v>
      </c>
      <c r="H30" s="45" t="s">
        <v>105</v>
      </c>
      <c r="I30" s="31" t="s">
        <v>106</v>
      </c>
      <c r="J30" s="34">
        <v>44197</v>
      </c>
      <c r="K30" s="34">
        <v>44561</v>
      </c>
      <c r="L30" s="68">
        <v>1</v>
      </c>
      <c r="M30" s="71">
        <v>1</v>
      </c>
      <c r="N30" s="65">
        <f t="shared" si="0"/>
        <v>1</v>
      </c>
      <c r="O30" s="37" t="s">
        <v>145</v>
      </c>
      <c r="P30" s="38">
        <v>229500000</v>
      </c>
      <c r="Q30" s="38">
        <v>65000000</v>
      </c>
      <c r="R30" s="38"/>
      <c r="S30" s="49"/>
      <c r="T30" s="38"/>
      <c r="U30" s="74">
        <f>SUM(P30:T32)</f>
        <v>486644446.38</v>
      </c>
      <c r="V30" s="38">
        <v>229500000</v>
      </c>
      <c r="W30" s="40">
        <v>65000000</v>
      </c>
      <c r="X30" s="40"/>
      <c r="Y30" s="40"/>
      <c r="Z30" s="38"/>
      <c r="AA30" s="74">
        <f>SUM(V30:Z32)</f>
        <v>294500000</v>
      </c>
      <c r="AB30" s="81">
        <f t="shared" si="3"/>
        <v>0.60516461698206137</v>
      </c>
      <c r="AC30" s="84"/>
      <c r="AD30" s="87" t="s">
        <v>45</v>
      </c>
      <c r="AE30" s="87" t="s">
        <v>46</v>
      </c>
    </row>
    <row r="31" spans="1:31" s="44" customFormat="1" ht="79.8" customHeight="1" x14ac:dyDescent="0.25">
      <c r="A31" s="15">
        <v>149</v>
      </c>
      <c r="B31" s="30" t="s">
        <v>39</v>
      </c>
      <c r="C31" s="30" t="s">
        <v>40</v>
      </c>
      <c r="D31" s="30" t="s">
        <v>100</v>
      </c>
      <c r="E31" s="58" t="s">
        <v>108</v>
      </c>
      <c r="F31" s="31" t="s">
        <v>109</v>
      </c>
      <c r="G31" s="32"/>
      <c r="H31" s="46" t="s">
        <v>147</v>
      </c>
      <c r="I31" s="31"/>
      <c r="J31" s="34">
        <v>44197</v>
      </c>
      <c r="K31" s="34">
        <v>44561</v>
      </c>
      <c r="L31" s="69"/>
      <c r="M31" s="72"/>
      <c r="N31" s="66"/>
      <c r="O31" s="37"/>
      <c r="P31" s="38">
        <v>1934189.43</v>
      </c>
      <c r="Q31" s="38"/>
      <c r="R31" s="38"/>
      <c r="S31" s="49"/>
      <c r="T31" s="38"/>
      <c r="U31" s="76"/>
      <c r="V31" s="38"/>
      <c r="W31" s="40"/>
      <c r="X31" s="40"/>
      <c r="Y31" s="40"/>
      <c r="Z31" s="38"/>
      <c r="AA31" s="76"/>
      <c r="AB31" s="82"/>
      <c r="AC31" s="85"/>
      <c r="AD31" s="88"/>
      <c r="AE31" s="88"/>
    </row>
    <row r="32" spans="1:31" s="44" customFormat="1" ht="78" customHeight="1" x14ac:dyDescent="0.25">
      <c r="A32" s="15">
        <v>149</v>
      </c>
      <c r="B32" s="30" t="s">
        <v>39</v>
      </c>
      <c r="C32" s="30" t="s">
        <v>40</v>
      </c>
      <c r="D32" s="30" t="s">
        <v>100</v>
      </c>
      <c r="E32" s="58" t="s">
        <v>108</v>
      </c>
      <c r="F32" s="31" t="s">
        <v>109</v>
      </c>
      <c r="G32" s="32">
        <v>20210680010199</v>
      </c>
      <c r="H32" s="45" t="s">
        <v>148</v>
      </c>
      <c r="I32" s="31" t="s">
        <v>149</v>
      </c>
      <c r="J32" s="34">
        <v>44197</v>
      </c>
      <c r="K32" s="34">
        <v>44561</v>
      </c>
      <c r="L32" s="70"/>
      <c r="M32" s="73"/>
      <c r="N32" s="67"/>
      <c r="O32" s="37"/>
      <c r="P32" s="38">
        <v>9516000</v>
      </c>
      <c r="Q32" s="38">
        <v>180694256.94999999</v>
      </c>
      <c r="R32" s="38"/>
      <c r="S32" s="49"/>
      <c r="T32" s="38"/>
      <c r="U32" s="75"/>
      <c r="V32" s="38"/>
      <c r="W32" s="40"/>
      <c r="X32" s="40"/>
      <c r="Y32" s="40"/>
      <c r="Z32" s="38"/>
      <c r="AA32" s="75"/>
      <c r="AB32" s="83"/>
      <c r="AC32" s="86"/>
      <c r="AD32" s="89"/>
      <c r="AE32" s="89"/>
    </row>
    <row r="33" spans="1:31" s="44" customFormat="1" ht="69" x14ac:dyDescent="0.25">
      <c r="A33" s="13">
        <v>150</v>
      </c>
      <c r="B33" s="29" t="s">
        <v>39</v>
      </c>
      <c r="C33" s="29" t="s">
        <v>40</v>
      </c>
      <c r="D33" s="29" t="s">
        <v>100</v>
      </c>
      <c r="E33" s="60" t="s">
        <v>110</v>
      </c>
      <c r="F33" s="46" t="s">
        <v>111</v>
      </c>
      <c r="G33" s="32">
        <v>20200680010143</v>
      </c>
      <c r="H33" s="45" t="s">
        <v>105</v>
      </c>
      <c r="I33" s="33" t="s">
        <v>106</v>
      </c>
      <c r="J33" s="34">
        <v>44197</v>
      </c>
      <c r="K33" s="34">
        <v>44561</v>
      </c>
      <c r="L33" s="68">
        <v>1</v>
      </c>
      <c r="M33" s="71">
        <v>1</v>
      </c>
      <c r="N33" s="65">
        <f>IFERROR(IF(M33/L33&gt;100%,100%,M33/L33),"-")</f>
        <v>1</v>
      </c>
      <c r="O33" s="37" t="s">
        <v>79</v>
      </c>
      <c r="P33" s="38">
        <v>169000000</v>
      </c>
      <c r="Q33" s="38"/>
      <c r="R33" s="38"/>
      <c r="S33" s="49"/>
      <c r="T33" s="38"/>
      <c r="U33" s="74">
        <f>SUM(P33:T34)</f>
        <v>665849719</v>
      </c>
      <c r="V33" s="38">
        <v>69000000</v>
      </c>
      <c r="W33" s="40"/>
      <c r="X33" s="40"/>
      <c r="Y33" s="40"/>
      <c r="Z33" s="38"/>
      <c r="AA33" s="74">
        <f>SUM(V33:Z34)</f>
        <v>69000000</v>
      </c>
      <c r="AB33" s="81">
        <f>IFERROR(AA33/U33,"-")</f>
        <v>0.10362698673752838</v>
      </c>
      <c r="AC33" s="84"/>
      <c r="AD33" s="87" t="s">
        <v>45</v>
      </c>
      <c r="AE33" s="87" t="s">
        <v>46</v>
      </c>
    </row>
    <row r="34" spans="1:31" s="44" customFormat="1" ht="55.2" x14ac:dyDescent="0.25">
      <c r="A34" s="15">
        <v>150</v>
      </c>
      <c r="B34" s="29" t="s">
        <v>39</v>
      </c>
      <c r="C34" s="29" t="s">
        <v>40</v>
      </c>
      <c r="D34" s="29" t="s">
        <v>100</v>
      </c>
      <c r="E34" s="60" t="s">
        <v>110</v>
      </c>
      <c r="F34" s="46" t="s">
        <v>111</v>
      </c>
      <c r="G34" s="32">
        <v>20210680010199</v>
      </c>
      <c r="H34" s="45" t="s">
        <v>148</v>
      </c>
      <c r="I34" s="33" t="s">
        <v>149</v>
      </c>
      <c r="J34" s="34">
        <v>44197</v>
      </c>
      <c r="K34" s="34">
        <v>44561</v>
      </c>
      <c r="L34" s="70"/>
      <c r="M34" s="73"/>
      <c r="N34" s="67"/>
      <c r="O34" s="37"/>
      <c r="P34" s="38">
        <v>375634049.05000001</v>
      </c>
      <c r="Q34" s="38">
        <v>117077672.95</v>
      </c>
      <c r="R34" s="38"/>
      <c r="S34" s="38">
        <v>4137997</v>
      </c>
      <c r="T34" s="38"/>
      <c r="U34" s="75"/>
      <c r="V34" s="38"/>
      <c r="W34" s="40"/>
      <c r="X34" s="40"/>
      <c r="Y34" s="40"/>
      <c r="Z34" s="38"/>
      <c r="AA34" s="75"/>
      <c r="AB34" s="83"/>
      <c r="AC34" s="86"/>
      <c r="AD34" s="89"/>
      <c r="AE34" s="89"/>
    </row>
    <row r="35" spans="1:31" s="44" customFormat="1" ht="104.4" customHeight="1" x14ac:dyDescent="0.25">
      <c r="A35" s="13">
        <v>197</v>
      </c>
      <c r="B35" s="30" t="s">
        <v>114</v>
      </c>
      <c r="C35" s="30" t="s">
        <v>115</v>
      </c>
      <c r="D35" s="30" t="s">
        <v>116</v>
      </c>
      <c r="E35" s="58" t="s">
        <v>117</v>
      </c>
      <c r="F35" s="31" t="s">
        <v>118</v>
      </c>
      <c r="G35" s="32">
        <v>20200680010053</v>
      </c>
      <c r="H35" s="45" t="s">
        <v>119</v>
      </c>
      <c r="I35" s="33" t="s">
        <v>120</v>
      </c>
      <c r="J35" s="34">
        <v>44197</v>
      </c>
      <c r="K35" s="34">
        <v>44561</v>
      </c>
      <c r="L35" s="90">
        <v>6</v>
      </c>
      <c r="M35" s="91">
        <v>6</v>
      </c>
      <c r="N35" s="92">
        <f>IFERROR(IF(M35/L35&gt;100%,100%,M35/L35),"-")</f>
        <v>1</v>
      </c>
      <c r="O35" s="37" t="s">
        <v>121</v>
      </c>
      <c r="P35" s="38">
        <v>198975177</v>
      </c>
      <c r="Q35" s="38"/>
      <c r="R35" s="38"/>
      <c r="S35" s="38"/>
      <c r="T35" s="38"/>
      <c r="U35" s="78">
        <f>SUM(P35:T36)</f>
        <v>554114910</v>
      </c>
      <c r="V35" s="38">
        <v>198975177</v>
      </c>
      <c r="W35" s="40"/>
      <c r="X35" s="40"/>
      <c r="Y35" s="40"/>
      <c r="Z35" s="38"/>
      <c r="AA35" s="78">
        <f>SUM(V35:Z36)</f>
        <v>551914910</v>
      </c>
      <c r="AB35" s="79">
        <f>IFERROR(AA35/U35,"-")</f>
        <v>0.99602970438027016</v>
      </c>
      <c r="AC35" s="80"/>
      <c r="AD35" s="77" t="s">
        <v>45</v>
      </c>
      <c r="AE35" s="77" t="s">
        <v>46</v>
      </c>
    </row>
    <row r="36" spans="1:31" s="44" customFormat="1" ht="100.8" customHeight="1" x14ac:dyDescent="0.25">
      <c r="A36" s="13">
        <v>197</v>
      </c>
      <c r="B36" s="30" t="s">
        <v>114</v>
      </c>
      <c r="C36" s="30" t="s">
        <v>115</v>
      </c>
      <c r="D36" s="30" t="s">
        <v>116</v>
      </c>
      <c r="E36" s="58" t="s">
        <v>117</v>
      </c>
      <c r="F36" s="31" t="s">
        <v>118</v>
      </c>
      <c r="G36" s="32">
        <v>20210680010055</v>
      </c>
      <c r="H36" s="45" t="s">
        <v>122</v>
      </c>
      <c r="I36" s="33" t="s">
        <v>123</v>
      </c>
      <c r="J36" s="34">
        <v>44197</v>
      </c>
      <c r="K36" s="34">
        <v>44561</v>
      </c>
      <c r="L36" s="90"/>
      <c r="M36" s="91"/>
      <c r="N36" s="92"/>
      <c r="O36" s="37" t="s">
        <v>121</v>
      </c>
      <c r="P36" s="38">
        <v>355139733</v>
      </c>
      <c r="Q36" s="38"/>
      <c r="R36" s="38"/>
      <c r="S36" s="38"/>
      <c r="T36" s="38"/>
      <c r="U36" s="78"/>
      <c r="V36" s="38">
        <v>352939733</v>
      </c>
      <c r="W36" s="40"/>
      <c r="X36" s="40"/>
      <c r="Y36" s="40"/>
      <c r="Z36" s="38"/>
      <c r="AA36" s="78"/>
      <c r="AB36" s="79"/>
      <c r="AC36" s="80"/>
      <c r="AD36" s="77"/>
      <c r="AE36" s="77"/>
    </row>
    <row r="37" spans="1:31" s="44" customFormat="1" ht="106.8" customHeight="1" x14ac:dyDescent="0.25">
      <c r="A37" s="13">
        <v>198</v>
      </c>
      <c r="B37" s="30" t="s">
        <v>114</v>
      </c>
      <c r="C37" s="30" t="s">
        <v>115</v>
      </c>
      <c r="D37" s="30" t="s">
        <v>116</v>
      </c>
      <c r="E37" s="58" t="s">
        <v>124</v>
      </c>
      <c r="F37" s="31" t="s">
        <v>125</v>
      </c>
      <c r="G37" s="32">
        <v>20210680010055</v>
      </c>
      <c r="H37" s="45" t="s">
        <v>122</v>
      </c>
      <c r="I37" s="47" t="s">
        <v>123</v>
      </c>
      <c r="J37" s="34">
        <v>44197</v>
      </c>
      <c r="K37" s="34">
        <v>44561</v>
      </c>
      <c r="L37" s="35">
        <v>1</v>
      </c>
      <c r="M37" s="61">
        <v>1</v>
      </c>
      <c r="N37" s="36">
        <f>IFERROR(IF(M37/L37&gt;100%,100%,M37/L37),"-")</f>
        <v>1</v>
      </c>
      <c r="O37" s="37" t="s">
        <v>121</v>
      </c>
      <c r="P37" s="38">
        <v>1117758330</v>
      </c>
      <c r="Q37" s="38"/>
      <c r="R37" s="38"/>
      <c r="S37" s="38"/>
      <c r="T37" s="38"/>
      <c r="U37" s="39">
        <f>SUM(P37:T37)</f>
        <v>1117758330</v>
      </c>
      <c r="V37" s="38">
        <f>P37</f>
        <v>1117758330</v>
      </c>
      <c r="W37" s="40"/>
      <c r="X37" s="40"/>
      <c r="Y37" s="40"/>
      <c r="Z37" s="38"/>
      <c r="AA37" s="39">
        <f>SUM(V37:Z37)</f>
        <v>1117758330</v>
      </c>
      <c r="AB37" s="41">
        <f>IFERROR(AA37/U37,"-")</f>
        <v>1</v>
      </c>
      <c r="AC37" s="42"/>
      <c r="AD37" s="43" t="s">
        <v>45</v>
      </c>
      <c r="AE37" s="43" t="s">
        <v>46</v>
      </c>
    </row>
    <row r="38" spans="1:31" s="44" customFormat="1" ht="96.6" x14ac:dyDescent="0.25">
      <c r="A38" s="13">
        <v>199</v>
      </c>
      <c r="B38" s="30" t="s">
        <v>114</v>
      </c>
      <c r="C38" s="30" t="s">
        <v>115</v>
      </c>
      <c r="D38" s="30" t="s">
        <v>126</v>
      </c>
      <c r="E38" s="58" t="s">
        <v>127</v>
      </c>
      <c r="F38" s="31" t="s">
        <v>128</v>
      </c>
      <c r="G38" s="32">
        <v>20210680010055</v>
      </c>
      <c r="H38" s="45" t="s">
        <v>122</v>
      </c>
      <c r="I38" s="47" t="s">
        <v>129</v>
      </c>
      <c r="J38" s="34">
        <v>44197</v>
      </c>
      <c r="K38" s="34">
        <v>44561</v>
      </c>
      <c r="L38" s="90">
        <v>3</v>
      </c>
      <c r="M38" s="91">
        <v>3</v>
      </c>
      <c r="N38" s="92">
        <f>IFERROR(IF(M38/L38&gt;100%,100%,M38/L38),"-")</f>
        <v>1</v>
      </c>
      <c r="O38" s="37" t="s">
        <v>121</v>
      </c>
      <c r="P38" s="38">
        <v>172715680</v>
      </c>
      <c r="Q38" s="38"/>
      <c r="R38" s="38"/>
      <c r="S38" s="38"/>
      <c r="T38" s="38"/>
      <c r="U38" s="78">
        <f>SUM(P38:T39)</f>
        <v>488126760</v>
      </c>
      <c r="V38" s="38">
        <v>157715680</v>
      </c>
      <c r="W38" s="40"/>
      <c r="X38" s="40"/>
      <c r="Y38" s="40"/>
      <c r="Z38" s="38"/>
      <c r="AA38" s="78">
        <f>SUM(V38:Z39)</f>
        <v>469626760</v>
      </c>
      <c r="AB38" s="79">
        <f>IFERROR(AA38/U38,"-")</f>
        <v>0.96210000861251699</v>
      </c>
      <c r="AC38" s="80"/>
      <c r="AD38" s="77" t="s">
        <v>45</v>
      </c>
      <c r="AE38" s="77" t="s">
        <v>46</v>
      </c>
    </row>
    <row r="39" spans="1:31" s="44" customFormat="1" ht="96.6" x14ac:dyDescent="0.25">
      <c r="A39" s="13">
        <v>199</v>
      </c>
      <c r="B39" s="30" t="s">
        <v>114</v>
      </c>
      <c r="C39" s="30" t="s">
        <v>115</v>
      </c>
      <c r="D39" s="30" t="s">
        <v>126</v>
      </c>
      <c r="E39" s="58" t="s">
        <v>127</v>
      </c>
      <c r="F39" s="31" t="s">
        <v>128</v>
      </c>
      <c r="G39" s="32">
        <v>20200680010088</v>
      </c>
      <c r="H39" s="45" t="s">
        <v>130</v>
      </c>
      <c r="I39" s="47" t="s">
        <v>131</v>
      </c>
      <c r="J39" s="34">
        <v>44197</v>
      </c>
      <c r="K39" s="34">
        <v>44561</v>
      </c>
      <c r="L39" s="90"/>
      <c r="M39" s="91"/>
      <c r="N39" s="92"/>
      <c r="O39" s="37" t="s">
        <v>121</v>
      </c>
      <c r="P39" s="38">
        <v>315411080</v>
      </c>
      <c r="Q39" s="38"/>
      <c r="R39" s="38"/>
      <c r="S39" s="38"/>
      <c r="T39" s="38"/>
      <c r="U39" s="78"/>
      <c r="V39" s="38">
        <v>311911080</v>
      </c>
      <c r="W39" s="40"/>
      <c r="X39" s="40"/>
      <c r="Y39" s="40"/>
      <c r="Z39" s="38"/>
      <c r="AA39" s="78"/>
      <c r="AB39" s="79"/>
      <c r="AC39" s="80"/>
      <c r="AD39" s="77"/>
      <c r="AE39" s="77"/>
    </row>
    <row r="40" spans="1:31" s="44" customFormat="1" ht="96.6" x14ac:dyDescent="0.25">
      <c r="A40" s="13">
        <v>200</v>
      </c>
      <c r="B40" s="29" t="s">
        <v>114</v>
      </c>
      <c r="C40" s="29" t="s">
        <v>115</v>
      </c>
      <c r="D40" s="29" t="s">
        <v>126</v>
      </c>
      <c r="E40" s="60" t="s">
        <v>132</v>
      </c>
      <c r="F40" s="46" t="s">
        <v>133</v>
      </c>
      <c r="G40" s="32">
        <v>20200680010077</v>
      </c>
      <c r="H40" s="45" t="s">
        <v>134</v>
      </c>
      <c r="I40" s="47" t="s">
        <v>137</v>
      </c>
      <c r="J40" s="34">
        <v>44197</v>
      </c>
      <c r="K40" s="34">
        <v>44561</v>
      </c>
      <c r="L40" s="35">
        <v>1</v>
      </c>
      <c r="M40" s="61">
        <v>1</v>
      </c>
      <c r="N40" s="36">
        <f>IFERROR(IF(M40/L40&gt;100%,100%,M40/L40),"-")</f>
        <v>1</v>
      </c>
      <c r="O40" s="37" t="s">
        <v>135</v>
      </c>
      <c r="P40" s="38">
        <v>100000000</v>
      </c>
      <c r="Q40" s="38"/>
      <c r="R40" s="38"/>
      <c r="S40" s="38"/>
      <c r="T40" s="38"/>
      <c r="U40" s="39">
        <f>SUM(P40:T40)</f>
        <v>100000000</v>
      </c>
      <c r="V40" s="38">
        <v>100000000</v>
      </c>
      <c r="W40" s="40"/>
      <c r="X40" s="40"/>
      <c r="Y40" s="40"/>
      <c r="Z40" s="38"/>
      <c r="AA40" s="39">
        <f>SUM(V40:Z40)</f>
        <v>100000000</v>
      </c>
      <c r="AB40" s="41">
        <f>IFERROR(AA40/U40,"-")</f>
        <v>1</v>
      </c>
      <c r="AC40" s="42"/>
      <c r="AD40" s="43" t="s">
        <v>45</v>
      </c>
      <c r="AE40" s="43" t="s">
        <v>46</v>
      </c>
    </row>
    <row r="41" spans="1:31" s="12" customFormat="1" x14ac:dyDescent="0.25">
      <c r="A41" s="4">
        <f>SUM(--(FREQUENCY(A9:A40,A9:A40)&gt;0))</f>
        <v>23</v>
      </c>
      <c r="B41" s="8"/>
      <c r="C41" s="9"/>
      <c r="D41" s="9"/>
      <c r="E41" s="9"/>
      <c r="F41" s="9"/>
      <c r="G41" s="11"/>
      <c r="H41" s="9"/>
      <c r="I41" s="9"/>
      <c r="J41" s="9"/>
      <c r="K41" s="6"/>
      <c r="L41" s="7"/>
      <c r="M41" s="5" t="s">
        <v>17</v>
      </c>
      <c r="N41" s="1">
        <f>IFERROR(AVERAGE(N9:N40),"-")</f>
        <v>0.95454545454545459</v>
      </c>
      <c r="O41" s="10"/>
      <c r="P41" s="64">
        <f t="shared" ref="P41:Z41" si="4">SUM(P9:P40)</f>
        <v>15391789458.299999</v>
      </c>
      <c r="Q41" s="64">
        <f t="shared" si="4"/>
        <v>2219085833.9499998</v>
      </c>
      <c r="R41" s="64">
        <f t="shared" si="4"/>
        <v>0</v>
      </c>
      <c r="S41" s="64">
        <f t="shared" si="4"/>
        <v>261780048.74000001</v>
      </c>
      <c r="T41" s="64">
        <f t="shared" si="4"/>
        <v>0</v>
      </c>
      <c r="U41" s="17">
        <f>SUM(U9:U40)</f>
        <v>17872655340.989998</v>
      </c>
      <c r="V41" s="64">
        <f t="shared" si="4"/>
        <v>12102517891.35</v>
      </c>
      <c r="W41" s="64">
        <f t="shared" si="4"/>
        <v>1846621284.05</v>
      </c>
      <c r="X41" s="64">
        <f t="shared" si="4"/>
        <v>0</v>
      </c>
      <c r="Y41" s="64">
        <f t="shared" si="4"/>
        <v>186588016.74000001</v>
      </c>
      <c r="Z41" s="64">
        <f t="shared" si="4"/>
        <v>0</v>
      </c>
      <c r="AA41" s="17">
        <f>SUM(AA9:AA40)</f>
        <v>14135727192.139999</v>
      </c>
      <c r="AB41" s="3">
        <f>IFERROR(AA41/U41,"-")</f>
        <v>0.79091365678162273</v>
      </c>
      <c r="AC41" s="2">
        <f>SUM(AC9:AC40)</f>
        <v>0</v>
      </c>
      <c r="AD41" s="10"/>
      <c r="AE41" s="10"/>
    </row>
    <row r="43" spans="1:31" x14ac:dyDescent="0.25">
      <c r="AA43" s="26"/>
    </row>
    <row r="44" spans="1:31" x14ac:dyDescent="0.25">
      <c r="U44" s="27"/>
      <c r="AA44" s="27"/>
    </row>
    <row r="45" spans="1:31" x14ac:dyDescent="0.25">
      <c r="U45" s="28"/>
      <c r="AA45" s="28"/>
    </row>
    <row r="47" spans="1:31" x14ac:dyDescent="0.25">
      <c r="U47" s="26"/>
    </row>
    <row r="75" spans="27:27" x14ac:dyDescent="0.25">
      <c r="AA75" s="26"/>
    </row>
  </sheetData>
  <mergeCells count="73">
    <mergeCell ref="AC30:AC32"/>
    <mergeCell ref="AD30:AD32"/>
    <mergeCell ref="AE30:AE32"/>
    <mergeCell ref="AB33:AB34"/>
    <mergeCell ref="AC33:AC34"/>
    <mergeCell ref="AD33:AD34"/>
    <mergeCell ref="AE33:AE34"/>
    <mergeCell ref="L17:L19"/>
    <mergeCell ref="M17:M19"/>
    <mergeCell ref="N17:N19"/>
    <mergeCell ref="O13:O14"/>
    <mergeCell ref="B7:F7"/>
    <mergeCell ref="G7:K7"/>
    <mergeCell ref="L7:N7"/>
    <mergeCell ref="O7:U7"/>
    <mergeCell ref="L13:L15"/>
    <mergeCell ref="M13:M15"/>
    <mergeCell ref="N13:N15"/>
    <mergeCell ref="U13:U15"/>
    <mergeCell ref="B1:AB4"/>
    <mergeCell ref="A1:A4"/>
    <mergeCell ref="A5:C5"/>
    <mergeCell ref="A6:C6"/>
    <mergeCell ref="D5:L5"/>
    <mergeCell ref="D6:L6"/>
    <mergeCell ref="AC1:AE1"/>
    <mergeCell ref="AC2:AE2"/>
    <mergeCell ref="AC3:AE3"/>
    <mergeCell ref="AC4:AE4"/>
    <mergeCell ref="AC7:AC8"/>
    <mergeCell ref="AD7:AE7"/>
    <mergeCell ref="V7:AA7"/>
    <mergeCell ref="AB7:AB8"/>
    <mergeCell ref="AC13:AC15"/>
    <mergeCell ref="AE13:AE15"/>
    <mergeCell ref="AD13:AD15"/>
    <mergeCell ref="AB13:AB15"/>
    <mergeCell ref="AA13:AA15"/>
    <mergeCell ref="L38:L39"/>
    <mergeCell ref="M38:M39"/>
    <mergeCell ref="N38:N39"/>
    <mergeCell ref="L35:L36"/>
    <mergeCell ref="M35:M36"/>
    <mergeCell ref="N35:N36"/>
    <mergeCell ref="AE38:AE39"/>
    <mergeCell ref="U38:U39"/>
    <mergeCell ref="AA38:AA39"/>
    <mergeCell ref="AB38:AB39"/>
    <mergeCell ref="AC38:AC39"/>
    <mergeCell ref="AD38:AD39"/>
    <mergeCell ref="AA17:AA19"/>
    <mergeCell ref="AE35:AE36"/>
    <mergeCell ref="U17:U19"/>
    <mergeCell ref="U30:U32"/>
    <mergeCell ref="U35:U36"/>
    <mergeCell ref="AA35:AA36"/>
    <mergeCell ref="AB35:AB36"/>
    <mergeCell ref="AC35:AC36"/>
    <mergeCell ref="AD35:AD36"/>
    <mergeCell ref="AA30:AA32"/>
    <mergeCell ref="AA33:AA34"/>
    <mergeCell ref="AB17:AB19"/>
    <mergeCell ref="AC17:AC19"/>
    <mergeCell ref="AD17:AD19"/>
    <mergeCell ref="AE17:AE19"/>
    <mergeCell ref="AB30:AB32"/>
    <mergeCell ref="N30:N32"/>
    <mergeCell ref="N33:N34"/>
    <mergeCell ref="L30:L32"/>
    <mergeCell ref="M30:M32"/>
    <mergeCell ref="U33:U34"/>
    <mergeCell ref="L33:L34"/>
    <mergeCell ref="M33:M34"/>
  </mergeCells>
  <phoneticPr fontId="8" type="noConversion"/>
  <conditionalFormatting sqref="N9:N18 N20:N30 N33 N35:N40">
    <cfRule type="cellIs" dxfId="2" priority="4" operator="between">
      <formula>0.66</formula>
      <formula>1</formula>
    </cfRule>
    <cfRule type="cellIs" dxfId="1" priority="5" operator="between">
      <formula>0.33</formula>
      <formula>0.66</formula>
    </cfRule>
    <cfRule type="cellIs" dxfId="0" priority="6" operator="between">
      <formula>0</formula>
      <formula>0.33</formula>
    </cfRule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paperSize="41" scale="4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Plan de Acción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</cp:lastModifiedBy>
  <cp:lastPrinted>2021-11-29T12:27:56Z</cp:lastPrinted>
  <dcterms:created xsi:type="dcterms:W3CDTF">2008-07-08T21:30:46Z</dcterms:created>
  <dcterms:modified xsi:type="dcterms:W3CDTF">2022-02-03T16:31:09Z</dcterms:modified>
</cp:coreProperties>
</file>