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1 - Plan de Acción\08 - Agosto\Publicados\"/>
    </mc:Choice>
  </mc:AlternateContent>
  <xr:revisionPtr revIDLastSave="0" documentId="13_ncr:1_{99CE4832-FD95-4DA0-B24E-CD204D1343A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 de Acción" sheetId="14" r:id="rId1"/>
  </sheets>
  <definedNames>
    <definedName name="_xlnm._FilterDatabase" localSheetId="0" hidden="1">'Plan de Acción'!$A$8:$AA$15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4" i="14" l="1"/>
  <c r="N13" i="14"/>
  <c r="N11" i="14"/>
  <c r="N10" i="14"/>
  <c r="N9" i="14"/>
  <c r="N15" i="14" s="1"/>
  <c r="V9" i="14" l="1"/>
  <c r="P15" i="14" l="1"/>
  <c r="AC15" i="14" l="1"/>
  <c r="AA14" i="14"/>
  <c r="AA13" i="14"/>
  <c r="AA10" i="14"/>
  <c r="AA9" i="14"/>
  <c r="AB9" i="14" s="1"/>
  <c r="U14" i="14"/>
  <c r="U13" i="14"/>
  <c r="U11" i="14"/>
  <c r="U10" i="14"/>
  <c r="U9" i="14"/>
  <c r="Q15" i="14"/>
  <c r="R15" i="14"/>
  <c r="S15" i="14"/>
  <c r="T15" i="14"/>
  <c r="W15" i="14"/>
  <c r="X15" i="14"/>
  <c r="Y15" i="14"/>
  <c r="Z15" i="14"/>
  <c r="V11" i="14"/>
  <c r="AB10" i="14" l="1"/>
  <c r="AB13" i="14"/>
  <c r="AB14" i="14"/>
  <c r="U15" i="14"/>
  <c r="A15" i="14"/>
  <c r="V15" i="14" l="1"/>
  <c r="AA11" i="14" l="1"/>
  <c r="AB11" i="14" s="1"/>
  <c r="AA15" i="14" l="1"/>
  <c r="AB15" i="14" s="1"/>
</calcChain>
</file>

<file path=xl/sharedStrings.xml><?xml version="1.0" encoding="utf-8"?>
<sst xmlns="http://schemas.openxmlformats.org/spreadsheetml/2006/main" count="98" uniqueCount="69">
  <si>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</si>
  <si>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</si>
  <si>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</si>
  <si>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</si>
  <si>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</si>
  <si>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</si>
  <si>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</si>
  <si>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</si>
  <si>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</si>
  <si>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</si>
  <si>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</si>
  <si>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</si>
  <si>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</si>
  <si>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</si>
  <si>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</si>
  <si>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</si>
  <si>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</si>
  <si>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</si>
  <si>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</si>
  <si>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</si>
  <si>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</si>
  <si>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</si>
  <si>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</si>
  <si>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</si>
  <si>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</si>
  <si>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</si>
  <si>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</si>
  <si>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</si>
  <si>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</si>
  <si>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</si>
  <si>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</si>
  <si>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</si>
  <si>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</si>
  <si>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</si>
  <si>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</si>
  <si>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</si>
  <si>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</si>
  <si>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</si>
  <si>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BUCARAMANGA TERRITORIO LIBRE DE CORRUPCIÓN: INSTITUCIONES SÓLIDAS Y CONFIABLES</t>
  </si>
  <si>
    <t>Administración Pública Moderna E Innovadora</t>
  </si>
  <si>
    <t>BUCARAMANGA PRODUCTIVA Y COMPETITIVA: EMPRESAS INNOVADORAS, RESPONSABLES Y CONSCIENTES</t>
  </si>
  <si>
    <t>Emprendimiento, Innovación, Formalización Y Dinamización Empresarial</t>
  </si>
  <si>
    <t>Emprendimiento E Innovación</t>
  </si>
  <si>
    <t>Implementar 1 ecosistema empresarial para la reactivación y desarrollo económico de la ciudad.</t>
  </si>
  <si>
    <t>Número de ecosistemas empresariales implementados para la reactivación y desarrollo económico de la ciudad.</t>
  </si>
  <si>
    <t>DESARROLLO E IMPLEMENTACIÓN DEL PROGRAMA DE REACTIVACIÓN ECONÓMICA BUCARAMANGA PROGRESA EN EL MUNICIPIO DE BUCARAMANGA</t>
  </si>
  <si>
    <t>Ecosistemas empresariales implementados
para la reactivación y desarrollo económico
de la ciudad</t>
  </si>
  <si>
    <t xml:space="preserve">2.3.2.02.02.008.4599031.201 
2.3.2.02.02.007.3502012.201 
2.3.2.02.02.008.3502019.201 
</t>
  </si>
  <si>
    <t>Sec. Hacienda</t>
  </si>
  <si>
    <t>Saharay Rojas</t>
  </si>
  <si>
    <t>Finanzas Públicas Modernas Y Eficientes</t>
  </si>
  <si>
    <t>Modernizar el proceso financiero y presupuestal de la Secretaría de Hacienda.</t>
  </si>
  <si>
    <t>Porcentaje de avance en la modernización del proceso financiero y presupuesta de la Secretaría de Hacienda.</t>
  </si>
  <si>
    <t xml:space="preserve">2.3.2.02.02.008.4599031.201  </t>
  </si>
  <si>
    <t>Desarrollar 3  acciones administrativas para mejorar la eficiencia y productividad en la gestión del recaudo de impuestos, fiscalización y cobro coactivo municipal.</t>
  </si>
  <si>
    <t>Número de acciones administrativas desarrolladas para mejorar la  eficiencia y productividad en la gestión del recaudo de impuestos, fiscalización y cobro coactivo municipal.</t>
  </si>
  <si>
    <t>FORTALECIMIENTO A LA GESTION OPERATIVA DE LA OFICINA DE VALORIZACION DEL MUNICIPIO DE BUCARAMANGA</t>
  </si>
  <si>
    <t>Alcanzar el 80% del recaudo por concepto de Contribución de Valorización</t>
  </si>
  <si>
    <t xml:space="preserve">2.3.2.02.02.008.4599031.201 </t>
  </si>
  <si>
    <t>Realizar (3) acciones administrativas desarrolladas para mejorar la eficiencia y productividad en la gestión del recaudo, fiscalización y cobro coactivo municipal.</t>
  </si>
  <si>
    <t>2.3.2.02.02.008.4599031.201</t>
  </si>
  <si>
    <t>Realizar 3 socializaciones de las obligaciones tributarias mediante canales de comunicación o prensa, acompañadas de jornadas de sensibilización dirigida a los contribuyentes para mejorar la cultura de pago.</t>
  </si>
  <si>
    <t>Número de socializaciones realizadas de las obligaciones tributarias mediante canales de comunicación o prensa, acompañadas de jornadas de sensibilización dirigida a los contribuyentes para mejorar la cultura de pago.</t>
  </si>
  <si>
    <t>La secretaria y subsecretaria de hacienda con apoyo de la ofina TIC han realizado socialización por medio de la plataforma digital Teams de temas de interés general para los contribuyentes del Municipio.</t>
  </si>
  <si>
    <t>Mantener actualizadas la información para una óptima gestión tributaria.</t>
  </si>
  <si>
    <t>Número de bases de datos (información) actualizadas para una óptima gestión tributaria.</t>
  </si>
  <si>
    <t xml:space="preserve"> PLAN DE ACCIÓN - PLAN DE DESARROLLO MUNICIPAL
SECRETARÍA DE HACIENDA</t>
  </si>
  <si>
    <t>FORTALECIMIENTO DE LA GESTIÓN DEL RECAUDO, FISCALIZACIÓN Y COBRO COACTIVO DEL MUNICIPIO DE BUCARAMANGA</t>
  </si>
  <si>
    <r>
      <t xml:space="preserve">Código:  </t>
    </r>
    <r>
      <rPr>
        <sz val="11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</si>
</sst>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</numFmts>
  <fonts count="10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</cellStyleXfs>
  <cellXfs count="88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3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3" xfId="0" applyFont="1" applyFill="1" applyBorder="1"/>
    <xf numFmtId="0" fontId="0" fillId="0" borderId="2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justify"/>
    </xf>
    <xf numFmtId="0" fontId="6" fillId="2" borderId="4" xfId="0" applyFont="1" applyFill="1" applyBorder="1"/>
    <xf numFmtId="9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165" fontId="6" fillId="2" borderId="4" xfId="108" applyNumberFormat="1" applyFont="1" applyFill="1" applyBorder="1" applyAlignment="1">
      <alignment vertical="center"/>
    </xf>
    <xf numFmtId="9" fontId="7" fillId="2" borderId="4" xfId="107" applyFont="1" applyFill="1" applyBorder="1" applyAlignment="1">
      <alignment horizontal="center" vertical="center" wrapText="1"/>
    </xf>
    <xf numFmtId="165" fontId="7" fillId="2" borderId="4" xfId="108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right"/>
    </xf>
    <xf numFmtId="164" fontId="6" fillId="0" borderId="2" xfId="0" applyNumberFormat="1" applyFont="1" applyBorder="1" applyAlignment="1">
      <alignment horizontal="justify" vertical="center" wrapText="1"/>
    </xf>
    <xf numFmtId="0" fontId="0" fillId="0" borderId="2" xfId="0" applyFont="1" applyBorder="1"/>
    <xf numFmtId="0" fontId="0" fillId="0" borderId="1" xfId="0" applyFont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1" fontId="4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9" fontId="0" fillId="2" borderId="1" xfId="0" applyNumberFormat="1" applyFont="1" applyFill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1" fontId="0" fillId="0" borderId="2" xfId="0" applyNumberFormat="1" applyFont="1" applyBorder="1" applyAlignment="1">
      <alignment horizontal="left" vertical="center" wrapText="1"/>
    </xf>
    <xf numFmtId="165" fontId="0" fillId="0" borderId="2" xfId="108" applyNumberFormat="1" applyFont="1" applyBorder="1" applyAlignment="1">
      <alignment horizontal="right" vertical="center"/>
    </xf>
    <xf numFmtId="165" fontId="8" fillId="0" borderId="2" xfId="108" applyNumberFormat="1" applyFont="1" applyFill="1" applyBorder="1" applyAlignment="1">
      <alignment horizontal="right" vertical="center" wrapText="1"/>
    </xf>
    <xf numFmtId="165" fontId="6" fillId="2" borderId="2" xfId="108" applyNumberFormat="1" applyFont="1" applyFill="1" applyBorder="1" applyAlignment="1">
      <alignment horizontal="right" vertical="center" wrapText="1"/>
    </xf>
    <xf numFmtId="165" fontId="6" fillId="0" borderId="2" xfId="108" applyNumberFormat="1" applyFont="1" applyFill="1" applyBorder="1" applyAlignment="1">
      <alignment horizontal="right" vertical="center" wrapText="1"/>
    </xf>
    <xf numFmtId="5" fontId="6" fillId="0" borderId="2" xfId="108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9" fontId="0" fillId="2" borderId="2" xfId="0" applyNumberFormat="1" applyFont="1" applyFill="1" applyBorder="1" applyAlignment="1">
      <alignment horizontal="center" vertical="center"/>
    </xf>
    <xf numFmtId="9" fontId="0" fillId="0" borderId="2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left" vertical="center" wrapText="1"/>
    </xf>
    <xf numFmtId="165" fontId="6" fillId="0" borderId="2" xfId="108" applyNumberFormat="1" applyFont="1" applyBorder="1" applyAlignment="1">
      <alignment horizontal="right" vertical="center"/>
    </xf>
    <xf numFmtId="9" fontId="6" fillId="0" borderId="2" xfId="107" applyFont="1" applyFill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1" fontId="0" fillId="0" borderId="2" xfId="0" applyNumberFormat="1" applyFont="1" applyBorder="1" applyAlignment="1">
      <alignment horizontal="left" vertical="center"/>
    </xf>
    <xf numFmtId="165" fontId="8" fillId="0" borderId="4" xfId="108" applyNumberFormat="1" applyFont="1" applyFill="1" applyBorder="1" applyAlignment="1">
      <alignment horizontal="right" vertical="center" wrapText="1"/>
    </xf>
    <xf numFmtId="0" fontId="7" fillId="2" borderId="6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" fontId="0" fillId="2" borderId="2" xfId="0" applyNumberFormat="1" applyFont="1" applyFill="1" applyBorder="1" applyAlignment="1">
      <alignment horizontal="center" vertical="center"/>
    </xf>
    <xf numFmtId="164" fontId="0" fillId="0" borderId="2" xfId="0" applyNumberFormat="1" applyFont="1" applyBorder="1" applyAlignment="1">
      <alignment horizontal="left" vertical="center" wrapText="1"/>
    </xf>
    <xf numFmtId="1" fontId="0" fillId="0" borderId="2" xfId="0" applyNumberFormat="1" applyFont="1" applyBorder="1" applyAlignment="1">
      <alignment horizontal="center" vertical="center"/>
    </xf>
    <xf numFmtId="164" fontId="0" fillId="0" borderId="7" xfId="0" applyNumberFormat="1" applyFont="1" applyBorder="1" applyAlignment="1">
      <alignment horizontal="center" vertical="center" wrapText="1"/>
    </xf>
    <xf numFmtId="9" fontId="6" fillId="0" borderId="2" xfId="107" applyNumberFormat="1" applyFont="1" applyFill="1" applyBorder="1" applyAlignment="1">
      <alignment horizontal="center" vertical="center" wrapText="1"/>
    </xf>
    <xf numFmtId="165" fontId="0" fillId="0" borderId="0" xfId="0" applyNumberFormat="1" applyFont="1"/>
    <xf numFmtId="0" fontId="0" fillId="0" borderId="2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9" fontId="0" fillId="2" borderId="1" xfId="0" applyNumberFormat="1" applyFont="1" applyFill="1" applyBorder="1" applyAlignment="1">
      <alignment horizontal="center" vertical="center"/>
    </xf>
    <xf numFmtId="9" fontId="0" fillId="2" borderId="4" xfId="0" applyNumberFormat="1" applyFont="1" applyFill="1" applyBorder="1" applyAlignment="1">
      <alignment horizontal="center" vertical="center"/>
    </xf>
    <xf numFmtId="9" fontId="0" fillId="0" borderId="2" xfId="0" applyNumberFormat="1" applyFont="1" applyBorder="1" applyAlignment="1">
      <alignment horizontal="center" vertical="center"/>
    </xf>
    <xf numFmtId="165" fontId="6" fillId="2" borderId="2" xfId="108" applyNumberFormat="1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5" fontId="6" fillId="2" borderId="1" xfId="108" applyNumberFormat="1" applyFont="1" applyFill="1" applyBorder="1" applyAlignment="1">
      <alignment horizontal="right" vertical="center" wrapText="1"/>
    </xf>
    <xf numFmtId="165" fontId="6" fillId="2" borderId="4" xfId="108" applyNumberFormat="1" applyFont="1" applyFill="1" applyBorder="1" applyAlignment="1">
      <alignment horizontal="right" vertical="center" wrapText="1"/>
    </xf>
    <xf numFmtId="9" fontId="6" fillId="0" borderId="1" xfId="107" applyFont="1" applyFill="1" applyBorder="1" applyAlignment="1">
      <alignment horizontal="center" vertical="center" wrapText="1"/>
    </xf>
    <xf numFmtId="9" fontId="6" fillId="0" borderId="4" xfId="107" applyFont="1" applyFill="1" applyBorder="1" applyAlignment="1">
      <alignment horizontal="center" vertical="center" wrapText="1"/>
    </xf>
    <xf numFmtId="5" fontId="6" fillId="0" borderId="1" xfId="108" applyNumberFormat="1" applyFont="1" applyFill="1" applyBorder="1" applyAlignment="1">
      <alignment horizontal="center" vertical="center" wrapText="1"/>
    </xf>
    <xf numFmtId="5" fontId="6" fillId="0" borderId="4" xfId="108" applyNumberFormat="1" applyFont="1" applyFill="1" applyBorder="1" applyAlignment="1">
      <alignment horizontal="center" vertical="center" wrapText="1"/>
    </xf>
  </cellXfs>
  <cellStyles count="11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331305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zoomScale="60" zoomScaleNormal="60" workbookViewId="0">
      <selection activeCell="E11" sqref="E11"/>
    </sheetView>
  </sheetViews>
  <sheetFormatPr baseColWidth="10" defaultRowHeight="13.8" x14ac:dyDescent="0.25"/>
  <cols>
    <col min="1" max="1" width="9.69921875" style="1" customWidth="1"/>
    <col min="2" max="2" width="26.19921875" style="1" customWidth="1"/>
    <col min="3" max="4" width="21.09765625" style="1" customWidth="1"/>
    <col min="5" max="6" width="43.09765625" style="1" customWidth="1"/>
    <col min="7" max="7" width="21.59765625" style="1" customWidth="1"/>
    <col min="8" max="8" width="47.59765625" style="1" customWidth="1"/>
    <col min="9" max="9" width="38.796875" style="1" customWidth="1"/>
    <col min="10" max="10" width="11.3984375" style="1" bestFit="1" customWidth="1"/>
    <col min="11" max="11" width="16" style="1" customWidth="1"/>
    <col min="12" max="13" width="14.8984375" style="1" customWidth="1"/>
    <col min="14" max="14" width="11.296875" style="1" bestFit="1" customWidth="1"/>
    <col min="15" max="15" width="25.69921875" style="1" customWidth="1"/>
    <col min="16" max="16" width="25.8984375" style="1" customWidth="1"/>
    <col min="17" max="19" width="20.296875" style="1" customWidth="1"/>
    <col min="20" max="22" width="25.8984375" style="1" customWidth="1"/>
    <col min="23" max="24" width="20.8984375" style="1" customWidth="1"/>
    <col min="25" max="25" width="25.8984375" style="1" customWidth="1"/>
    <col min="26" max="26" width="16.8984375" style="1" customWidth="1"/>
    <col min="27" max="27" width="20.8984375" style="1" customWidth="1"/>
    <col min="28" max="28" width="16.296875" style="1" customWidth="1"/>
    <col min="29" max="29" width="21.296875" style="1" customWidth="1"/>
    <col min="30" max="31" width="22" style="1" customWidth="1"/>
    <col min="32" max="16384" width="11.19921875" style="1"/>
  </cols>
  <sheetData>
    <row r="1" spans="1:31" x14ac:dyDescent="0.25">
      <c r="A1" s="68"/>
      <c r="B1" s="73" t="s">
        <v>66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66" t="s">
        <v>68</v>
      </c>
      <c r="AD1" s="66"/>
      <c r="AE1" s="66"/>
    </row>
    <row r="2" spans="1:31" x14ac:dyDescent="0.25">
      <c r="A2" s="68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67" t="s">
        <v>37</v>
      </c>
      <c r="AD2" s="67"/>
      <c r="AE2" s="67"/>
    </row>
    <row r="3" spans="1:31" x14ac:dyDescent="0.25">
      <c r="A3" s="68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67" t="s">
        <v>34</v>
      </c>
      <c r="AD3" s="67"/>
      <c r="AE3" s="67"/>
    </row>
    <row r="4" spans="1:31" x14ac:dyDescent="0.25">
      <c r="A4" s="68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67" t="s">
        <v>33</v>
      </c>
      <c r="AD4" s="67"/>
      <c r="AE4" s="67"/>
    </row>
    <row r="5" spans="1:31" x14ac:dyDescent="0.25">
      <c r="A5" s="69" t="s">
        <v>31</v>
      </c>
      <c r="B5" s="69"/>
      <c r="C5" s="69"/>
      <c r="D5" s="71">
        <v>44446</v>
      </c>
      <c r="E5" s="71"/>
      <c r="F5" s="71"/>
      <c r="G5" s="71"/>
      <c r="H5" s="71"/>
      <c r="I5" s="71"/>
      <c r="J5" s="71"/>
      <c r="K5" s="71"/>
      <c r="L5" s="71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3"/>
    </row>
    <row r="6" spans="1:31" x14ac:dyDescent="0.25">
      <c r="A6" s="70" t="s">
        <v>32</v>
      </c>
      <c r="B6" s="70"/>
      <c r="C6" s="70"/>
      <c r="D6" s="72">
        <v>44439</v>
      </c>
      <c r="E6" s="72"/>
      <c r="F6" s="72"/>
      <c r="G6" s="72"/>
      <c r="H6" s="72"/>
      <c r="I6" s="72"/>
      <c r="J6" s="72"/>
      <c r="K6" s="72"/>
      <c r="L6" s="7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4"/>
      <c r="AE6" s="5"/>
    </row>
    <row r="7" spans="1:31" x14ac:dyDescent="0.25">
      <c r="A7" s="6"/>
      <c r="B7" s="63" t="s">
        <v>10</v>
      </c>
      <c r="C7" s="63"/>
      <c r="D7" s="63"/>
      <c r="E7" s="63"/>
      <c r="F7" s="63"/>
      <c r="G7" s="63" t="s">
        <v>11</v>
      </c>
      <c r="H7" s="63"/>
      <c r="I7" s="63"/>
      <c r="J7" s="63"/>
      <c r="K7" s="63"/>
      <c r="L7" s="63" t="s">
        <v>26</v>
      </c>
      <c r="M7" s="63"/>
      <c r="N7" s="63"/>
      <c r="O7" s="63" t="s">
        <v>24</v>
      </c>
      <c r="P7" s="63"/>
      <c r="Q7" s="63"/>
      <c r="R7" s="63"/>
      <c r="S7" s="63"/>
      <c r="T7" s="63"/>
      <c r="U7" s="63"/>
      <c r="V7" s="63" t="s">
        <v>18</v>
      </c>
      <c r="W7" s="63"/>
      <c r="X7" s="63"/>
      <c r="Y7" s="63"/>
      <c r="Z7" s="63"/>
      <c r="AA7" s="63"/>
      <c r="AB7" s="64" t="s">
        <v>19</v>
      </c>
      <c r="AC7" s="64" t="s">
        <v>27</v>
      </c>
      <c r="AD7" s="64" t="s">
        <v>25</v>
      </c>
      <c r="AE7" s="64"/>
    </row>
    <row r="8" spans="1:31" ht="27.6" x14ac:dyDescent="0.25">
      <c r="A8" s="7" t="s">
        <v>30</v>
      </c>
      <c r="B8" s="17" t="s">
        <v>1</v>
      </c>
      <c r="C8" s="7" t="s">
        <v>6</v>
      </c>
      <c r="D8" s="7" t="s">
        <v>2</v>
      </c>
      <c r="E8" s="7" t="s">
        <v>7</v>
      </c>
      <c r="F8" s="17" t="s">
        <v>20</v>
      </c>
      <c r="G8" s="17" t="s">
        <v>15</v>
      </c>
      <c r="H8" s="17" t="s">
        <v>3</v>
      </c>
      <c r="I8" s="17" t="s">
        <v>16</v>
      </c>
      <c r="J8" s="17" t="s">
        <v>22</v>
      </c>
      <c r="K8" s="17" t="s">
        <v>23</v>
      </c>
      <c r="L8" s="17" t="s">
        <v>4</v>
      </c>
      <c r="M8" s="17" t="s">
        <v>5</v>
      </c>
      <c r="N8" s="17" t="s">
        <v>0</v>
      </c>
      <c r="O8" s="7" t="s">
        <v>9</v>
      </c>
      <c r="P8" s="17" t="s">
        <v>36</v>
      </c>
      <c r="Q8" s="17" t="s">
        <v>8</v>
      </c>
      <c r="R8" s="17" t="s">
        <v>28</v>
      </c>
      <c r="S8" s="17" t="s">
        <v>35</v>
      </c>
      <c r="T8" s="17" t="s">
        <v>12</v>
      </c>
      <c r="U8" s="17" t="s">
        <v>21</v>
      </c>
      <c r="V8" s="17" t="s">
        <v>36</v>
      </c>
      <c r="W8" s="17" t="s">
        <v>8</v>
      </c>
      <c r="X8" s="17" t="s">
        <v>28</v>
      </c>
      <c r="Y8" s="17" t="s">
        <v>35</v>
      </c>
      <c r="Z8" s="17" t="s">
        <v>12</v>
      </c>
      <c r="AA8" s="17" t="s">
        <v>29</v>
      </c>
      <c r="AB8" s="65"/>
      <c r="AC8" s="65"/>
      <c r="AD8" s="17" t="s">
        <v>13</v>
      </c>
      <c r="AE8" s="17" t="s">
        <v>14</v>
      </c>
    </row>
    <row r="9" spans="1:31" ht="82.8" x14ac:dyDescent="0.25">
      <c r="A9" s="18">
        <v>181</v>
      </c>
      <c r="B9" s="22" t="s">
        <v>40</v>
      </c>
      <c r="C9" s="22" t="s">
        <v>41</v>
      </c>
      <c r="D9" s="22" t="s">
        <v>42</v>
      </c>
      <c r="E9" s="23" t="s">
        <v>43</v>
      </c>
      <c r="F9" s="24" t="s">
        <v>44</v>
      </c>
      <c r="G9" s="25">
        <v>20200680010179</v>
      </c>
      <c r="H9" s="26" t="s">
        <v>45</v>
      </c>
      <c r="I9" s="27" t="s">
        <v>46</v>
      </c>
      <c r="J9" s="28">
        <v>44267</v>
      </c>
      <c r="K9" s="28">
        <v>44561</v>
      </c>
      <c r="L9" s="29">
        <v>1</v>
      </c>
      <c r="M9" s="30">
        <v>0.2</v>
      </c>
      <c r="N9" s="31">
        <f>IFERROR(IF(M9/L9&gt;100%,100%,M9/L9),"-")</f>
        <v>0.2</v>
      </c>
      <c r="O9" s="32" t="s">
        <v>47</v>
      </c>
      <c r="P9" s="33">
        <v>12007700000</v>
      </c>
      <c r="Q9" s="34"/>
      <c r="R9" s="34"/>
      <c r="S9" s="34"/>
      <c r="T9" s="19"/>
      <c r="U9" s="35">
        <f>SUM(P9:T9)</f>
        <v>12007700000</v>
      </c>
      <c r="V9" s="36">
        <f>208000000+1755606000</f>
        <v>1963606000</v>
      </c>
      <c r="W9" s="34"/>
      <c r="X9" s="34"/>
      <c r="Y9" s="34"/>
      <c r="Z9" s="19"/>
      <c r="AA9" s="35">
        <f>SUM(V9:Z9)</f>
        <v>1963606000</v>
      </c>
      <c r="AB9" s="58">
        <f>IFERROR(AA9/U9,"-")</f>
        <v>0.16352890228769873</v>
      </c>
      <c r="AC9" s="37"/>
      <c r="AD9" s="38" t="s">
        <v>48</v>
      </c>
      <c r="AE9" s="38" t="s">
        <v>49</v>
      </c>
    </row>
    <row r="10" spans="1:31" ht="69" x14ac:dyDescent="0.25">
      <c r="A10" s="18">
        <v>303</v>
      </c>
      <c r="B10" s="39" t="s">
        <v>38</v>
      </c>
      <c r="C10" s="39" t="s">
        <v>39</v>
      </c>
      <c r="D10" s="39" t="s">
        <v>50</v>
      </c>
      <c r="E10" s="40" t="s">
        <v>51</v>
      </c>
      <c r="F10" s="41" t="s">
        <v>52</v>
      </c>
      <c r="G10" s="25">
        <v>20210680010001</v>
      </c>
      <c r="H10" s="26" t="s">
        <v>67</v>
      </c>
      <c r="I10" s="60" t="s">
        <v>59</v>
      </c>
      <c r="J10" s="28">
        <v>44384</v>
      </c>
      <c r="K10" s="28">
        <v>44561</v>
      </c>
      <c r="L10" s="42">
        <v>0.2</v>
      </c>
      <c r="M10" s="43">
        <v>7.0000000000000007E-2</v>
      </c>
      <c r="N10" s="44">
        <f>IFERROR(IF(M10/L10&gt;100%,100%,M10/L10),"-")</f>
        <v>0.35000000000000003</v>
      </c>
      <c r="O10" s="45" t="s">
        <v>53</v>
      </c>
      <c r="P10" s="46">
        <v>60000000</v>
      </c>
      <c r="Q10" s="34"/>
      <c r="R10" s="34"/>
      <c r="S10" s="34"/>
      <c r="T10" s="19"/>
      <c r="U10" s="35">
        <f>SUM(P10:T10)</f>
        <v>60000000</v>
      </c>
      <c r="V10" s="36">
        <v>22500000</v>
      </c>
      <c r="W10" s="34"/>
      <c r="X10" s="34"/>
      <c r="Y10" s="34"/>
      <c r="Z10" s="19"/>
      <c r="AA10" s="35">
        <f>SUM(V10:Z10)</f>
        <v>22500000</v>
      </c>
      <c r="AB10" s="47">
        <f>IFERROR(AA10/U10,"-")</f>
        <v>0.375</v>
      </c>
      <c r="AC10" s="37"/>
      <c r="AD10" s="38" t="s">
        <v>48</v>
      </c>
      <c r="AE10" s="38" t="s">
        <v>49</v>
      </c>
    </row>
    <row r="11" spans="1:31" ht="69" x14ac:dyDescent="0.25">
      <c r="A11" s="18">
        <v>304</v>
      </c>
      <c r="B11" s="61" t="s">
        <v>38</v>
      </c>
      <c r="C11" s="61" t="s">
        <v>39</v>
      </c>
      <c r="D11" s="60" t="s">
        <v>50</v>
      </c>
      <c r="E11" s="62" t="s">
        <v>54</v>
      </c>
      <c r="F11" s="52" t="s">
        <v>55</v>
      </c>
      <c r="G11" s="25">
        <v>20200680010134</v>
      </c>
      <c r="H11" s="26" t="s">
        <v>56</v>
      </c>
      <c r="I11" s="39" t="s">
        <v>57</v>
      </c>
      <c r="J11" s="48">
        <v>44212</v>
      </c>
      <c r="K11" s="28">
        <v>44561</v>
      </c>
      <c r="L11" s="75">
        <v>1</v>
      </c>
      <c r="M11" s="76">
        <v>1</v>
      </c>
      <c r="N11" s="78">
        <f>IFERROR(IF(M11/L11&gt;100%,100%,M11/L11),"-")</f>
        <v>1</v>
      </c>
      <c r="O11" s="49" t="s">
        <v>58</v>
      </c>
      <c r="P11" s="33">
        <v>353652618</v>
      </c>
      <c r="Q11" s="34"/>
      <c r="R11" s="34"/>
      <c r="S11" s="34"/>
      <c r="T11" s="19"/>
      <c r="U11" s="79">
        <f>SUM(P11:T12)</f>
        <v>1828852618</v>
      </c>
      <c r="V11" s="36">
        <f>P11</f>
        <v>353652618</v>
      </c>
      <c r="W11" s="34"/>
      <c r="X11" s="34"/>
      <c r="Y11" s="34"/>
      <c r="Z11" s="19"/>
      <c r="AA11" s="82">
        <f>SUM(V11:Z12)</f>
        <v>1679539285</v>
      </c>
      <c r="AB11" s="84">
        <f>IFERROR(AA11/U11,"-")</f>
        <v>0.91835682573301813</v>
      </c>
      <c r="AC11" s="86"/>
      <c r="AD11" s="80" t="s">
        <v>48</v>
      </c>
      <c r="AE11" s="80" t="s">
        <v>49</v>
      </c>
    </row>
    <row r="12" spans="1:31" ht="69" x14ac:dyDescent="0.25">
      <c r="A12" s="18">
        <v>304</v>
      </c>
      <c r="B12" s="61" t="s">
        <v>38</v>
      </c>
      <c r="C12" s="61" t="s">
        <v>39</v>
      </c>
      <c r="D12" s="60" t="s">
        <v>50</v>
      </c>
      <c r="E12" s="62" t="s">
        <v>54</v>
      </c>
      <c r="F12" s="52" t="s">
        <v>55</v>
      </c>
      <c r="G12" s="25">
        <v>20210680010001</v>
      </c>
      <c r="H12" s="26" t="s">
        <v>67</v>
      </c>
      <c r="I12" s="39" t="s">
        <v>59</v>
      </c>
      <c r="J12" s="48">
        <v>44214</v>
      </c>
      <c r="K12" s="28">
        <v>44561</v>
      </c>
      <c r="L12" s="75"/>
      <c r="M12" s="77"/>
      <c r="N12" s="78"/>
      <c r="O12" s="49" t="s">
        <v>60</v>
      </c>
      <c r="P12" s="33">
        <v>1475200000</v>
      </c>
      <c r="Q12" s="34"/>
      <c r="R12" s="50"/>
      <c r="S12" s="34"/>
      <c r="T12" s="19"/>
      <c r="U12" s="79"/>
      <c r="V12" s="36">
        <v>1325886667</v>
      </c>
      <c r="W12" s="34"/>
      <c r="X12" s="34"/>
      <c r="Y12" s="34"/>
      <c r="Z12" s="19"/>
      <c r="AA12" s="83"/>
      <c r="AB12" s="85"/>
      <c r="AC12" s="87"/>
      <c r="AD12" s="81"/>
      <c r="AE12" s="81"/>
    </row>
    <row r="13" spans="1:31" ht="69" x14ac:dyDescent="0.25">
      <c r="A13" s="18">
        <v>305</v>
      </c>
      <c r="B13" s="39" t="s">
        <v>38</v>
      </c>
      <c r="C13" s="39" t="s">
        <v>39</v>
      </c>
      <c r="D13" s="39" t="s">
        <v>50</v>
      </c>
      <c r="E13" s="51" t="s">
        <v>61</v>
      </c>
      <c r="F13" s="41" t="s">
        <v>62</v>
      </c>
      <c r="G13" s="21"/>
      <c r="H13" s="52"/>
      <c r="I13" s="41" t="s">
        <v>63</v>
      </c>
      <c r="J13" s="52"/>
      <c r="K13" s="52"/>
      <c r="L13" s="53">
        <v>1</v>
      </c>
      <c r="M13" s="54">
        <v>2</v>
      </c>
      <c r="N13" s="44">
        <f>IFERROR(IF(M13/L13&gt;100%,100%,M13/L13),"-")</f>
        <v>1</v>
      </c>
      <c r="O13" s="55"/>
      <c r="P13" s="36">
        <v>2807395</v>
      </c>
      <c r="Q13" s="34"/>
      <c r="R13" s="34"/>
      <c r="S13" s="34"/>
      <c r="T13" s="19"/>
      <c r="U13" s="35">
        <f>SUM(P13:T13)</f>
        <v>2807395</v>
      </c>
      <c r="V13" s="36"/>
      <c r="W13" s="34"/>
      <c r="X13" s="34"/>
      <c r="Y13" s="34"/>
      <c r="Z13" s="19"/>
      <c r="AA13" s="35">
        <f>SUM(V13:Z13)</f>
        <v>0</v>
      </c>
      <c r="AB13" s="47">
        <f>IFERROR(AA13/U13,"-")</f>
        <v>0</v>
      </c>
      <c r="AC13" s="37"/>
      <c r="AD13" s="38" t="s">
        <v>48</v>
      </c>
      <c r="AE13" s="38" t="s">
        <v>49</v>
      </c>
    </row>
    <row r="14" spans="1:31" ht="69" x14ac:dyDescent="0.25">
      <c r="A14" s="18">
        <v>306</v>
      </c>
      <c r="B14" s="39" t="s">
        <v>38</v>
      </c>
      <c r="C14" s="39" t="s">
        <v>39</v>
      </c>
      <c r="D14" s="39" t="s">
        <v>50</v>
      </c>
      <c r="E14" s="51" t="s">
        <v>64</v>
      </c>
      <c r="F14" s="41" t="s">
        <v>65</v>
      </c>
      <c r="G14" s="56"/>
      <c r="H14" s="20"/>
      <c r="I14" s="27"/>
      <c r="J14" s="57"/>
      <c r="K14" s="28"/>
      <c r="L14" s="53">
        <v>0</v>
      </c>
      <c r="M14" s="43"/>
      <c r="N14" s="44" t="str">
        <f>IFERROR(IF(M14/L14&gt;100%,100%,M14/L14),"-")</f>
        <v>-</v>
      </c>
      <c r="O14" s="45"/>
      <c r="P14" s="46"/>
      <c r="Q14" s="34"/>
      <c r="R14" s="34"/>
      <c r="S14" s="34"/>
      <c r="T14" s="19"/>
      <c r="U14" s="35">
        <f>SUM(P14:T14)</f>
        <v>0</v>
      </c>
      <c r="V14" s="36"/>
      <c r="W14" s="34"/>
      <c r="X14" s="34"/>
      <c r="Y14" s="34"/>
      <c r="Z14" s="19"/>
      <c r="AA14" s="35">
        <f>SUM(V14:Z14)</f>
        <v>0</v>
      </c>
      <c r="AB14" s="47" t="str">
        <f>IFERROR(AA14/U14,"-")</f>
        <v>-</v>
      </c>
      <c r="AC14" s="37"/>
      <c r="AD14" s="38" t="s">
        <v>48</v>
      </c>
      <c r="AE14" s="38" t="s">
        <v>49</v>
      </c>
    </row>
    <row r="15" spans="1:31" x14ac:dyDescent="0.25">
      <c r="A15" s="8">
        <f>SUM(--(FREQUENCY(A9:A14,A9:A14)&gt;0))</f>
        <v>5</v>
      </c>
      <c r="B15" s="9"/>
      <c r="C15" s="10"/>
      <c r="D15" s="10"/>
      <c r="E15" s="10"/>
      <c r="F15" s="10"/>
      <c r="G15" s="10"/>
      <c r="H15" s="10"/>
      <c r="I15" s="10"/>
      <c r="J15" s="10"/>
      <c r="K15" s="11"/>
      <c r="L15" s="11"/>
      <c r="M15" s="12" t="s">
        <v>17</v>
      </c>
      <c r="N15" s="11">
        <f>IFERROR(AVERAGE(N9:N14),"-")</f>
        <v>0.63749999999999996</v>
      </c>
      <c r="O15" s="13"/>
      <c r="P15" s="14">
        <f>SUM(P9:P14)</f>
        <v>13899360013</v>
      </c>
      <c r="Q15" s="14">
        <f t="shared" ref="Q15:Z15" si="0">SUM(Q9:Q14)</f>
        <v>0</v>
      </c>
      <c r="R15" s="14">
        <f t="shared" si="0"/>
        <v>0</v>
      </c>
      <c r="S15" s="14">
        <f t="shared" si="0"/>
        <v>0</v>
      </c>
      <c r="T15" s="14">
        <f t="shared" si="0"/>
        <v>0</v>
      </c>
      <c r="U15" s="16">
        <f>SUM(U9:U14)</f>
        <v>13899360013</v>
      </c>
      <c r="V15" s="14">
        <f>SUM(V9:V14)</f>
        <v>3665645285</v>
      </c>
      <c r="W15" s="14">
        <f t="shared" si="0"/>
        <v>0</v>
      </c>
      <c r="X15" s="14">
        <f t="shared" si="0"/>
        <v>0</v>
      </c>
      <c r="Y15" s="14">
        <f t="shared" si="0"/>
        <v>0</v>
      </c>
      <c r="Z15" s="14">
        <f t="shared" si="0"/>
        <v>0</v>
      </c>
      <c r="AA15" s="16">
        <f>SUM(AA9:AA14)</f>
        <v>3665645285</v>
      </c>
      <c r="AB15" s="15">
        <f>IFERROR(AA15/U15,"-")</f>
        <v>0.2637276307377851</v>
      </c>
      <c r="AC15" s="16">
        <f>SUM(AC9:AC14)</f>
        <v>0</v>
      </c>
      <c r="AD15" s="13"/>
      <c r="AE15" s="13"/>
    </row>
    <row r="18" spans="22:27" x14ac:dyDescent="0.25">
      <c r="V18" s="59"/>
    </row>
    <row r="19" spans="22:27" x14ac:dyDescent="0.25">
      <c r="V19" s="59"/>
      <c r="AA19" s="59"/>
    </row>
  </sheetData>
  <mergeCells count="27">
    <mergeCell ref="L11:L12"/>
    <mergeCell ref="M11:M12"/>
    <mergeCell ref="N11:N12"/>
    <mergeCell ref="U11:U12"/>
    <mergeCell ref="AE11:AE12"/>
    <mergeCell ref="AA11:AA12"/>
    <mergeCell ref="AB11:AB12"/>
    <mergeCell ref="AC11:AC12"/>
    <mergeCell ref="AD11:AD12"/>
    <mergeCell ref="A1:A4"/>
    <mergeCell ref="A5:C5"/>
    <mergeCell ref="A6:C6"/>
    <mergeCell ref="D5:L5"/>
    <mergeCell ref="D6:L6"/>
    <mergeCell ref="B1:AB4"/>
    <mergeCell ref="AC1:AE1"/>
    <mergeCell ref="AC2:AE2"/>
    <mergeCell ref="AC3:AE3"/>
    <mergeCell ref="AC4:AE4"/>
    <mergeCell ref="AC7:AC8"/>
    <mergeCell ref="AD7:AE7"/>
    <mergeCell ref="L7:N7"/>
    <mergeCell ref="O7:U7"/>
    <mergeCell ref="V7:AA7"/>
    <mergeCell ref="AB7:AB8"/>
    <mergeCell ref="B7:F7"/>
    <mergeCell ref="G7:K7"/>
  </mergeCells>
  <conditionalFormatting sqref="N9:N14">
    <cfRule type="cellIs" dxfId="2" priority="1" operator="between">
      <formula>0.66</formula>
      <formula>1</formula>
    </cfRule>
    <cfRule type="cellIs" dxfId="1" priority="2" operator="between">
      <formula>0.33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2021-11-04T00:13:03Z</dcterms:modified>
</cp:coreProperties>
</file>