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7DA9102F-0F0C-4E7B-8369-837F583F8E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14" l="1"/>
  <c r="U13" i="14"/>
  <c r="N13" i="14" l="1"/>
  <c r="N15" i="14"/>
  <c r="N12" i="14"/>
  <c r="N11" i="14"/>
  <c r="N10" i="14"/>
  <c r="N9" i="14"/>
  <c r="A16" i="14"/>
  <c r="AC16" i="14"/>
  <c r="AA15" i="14"/>
  <c r="AA12" i="14"/>
  <c r="AA11" i="14"/>
  <c r="AA10" i="14"/>
  <c r="AA9" i="14"/>
  <c r="U15" i="14"/>
  <c r="U11" i="14"/>
  <c r="U10" i="14"/>
  <c r="U9" i="14"/>
  <c r="Z16" i="14"/>
  <c r="V16" i="14"/>
  <c r="W16" i="14"/>
  <c r="X16" i="14"/>
  <c r="Y16" i="14"/>
  <c r="Q16" i="14"/>
  <c r="R16" i="14"/>
  <c r="S16" i="14"/>
  <c r="T16" i="14"/>
  <c r="P12" i="14"/>
  <c r="P16" i="14" s="1"/>
  <c r="U12" i="14" l="1"/>
  <c r="U16" i="14" s="1"/>
  <c r="N16" i="14"/>
  <c r="AA16" i="14"/>
  <c r="AB15" i="14"/>
  <c r="AB10" i="14"/>
  <c r="AB11" i="14"/>
  <c r="AB9" i="14"/>
  <c r="AB13" i="14"/>
  <c r="AB12" i="14" l="1"/>
  <c r="AB16" i="14"/>
</calcChain>
</file>

<file path=xl/sharedStrings.xml><?xml version="1.0" encoding="utf-8"?>
<sst xmlns="http://schemas.openxmlformats.org/spreadsheetml/2006/main" count="110" uniqueCount="77">
  <si>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</si>
  <si>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</si>
  <si>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</si>
  <si>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</si>
  <si>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</si>
  <si>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</si>
  <si>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</si>
  <si>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</si>
  <si>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</si>
  <si>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</si>
  <si>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</si>
  <si>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</si>
  <si>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</si>
  <si>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</si>
  <si>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</si>
  <si>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</si>
  <si>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</si>
  <si>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</si>
  <si>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</si>
  <si>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</si>
  <si>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</si>
  <si>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</si>
  <si>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</si>
  <si>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</si>
  <si>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</si>
  <si>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</si>
  <si>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</si>
  <si>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</si>
  <si>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</si>
  <si>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</si>
  <si>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</si>
  <si>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</si>
  <si>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</si>
  <si>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</si>
  <si>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</si>
  <si>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</si>
  <si>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</si>
  <si>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</si>
  <si>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</si>
  <si>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</si>
  <si>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</si>
  <si>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</si>
  <si>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Edson Gómez</t>
  </si>
  <si>
    <t>2.3.2.02.02.008.2301079.201</t>
  </si>
  <si>
    <t>Adquirir equipos y herramientas tecnológicas que soporten la gestión de los puntos digitales</t>
  </si>
  <si>
    <t>IMPLEMENTACIÓN DE LA ESTRATEGIA DE TRANSFORMACIÓN DIGITAL ORIENTADA A LA MEJORA DEL PROCESO DE GESTIÓN DOCUMENTAL  EN EL MUNICIPIO DE BUCARAMANGA</t>
  </si>
  <si>
    <t>Adquirir e implementar el sistema de información documental para la administración municipal incluye el fortalecimiento la infraestructura del centro de datos que soporte el sistema de información documental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</si>
  <si>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</si>
  <si>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</si>
  <si>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</si>
  <si>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</si>
  <si>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</si>
  <si>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</si>
  <si>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</si>
  <si>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</si>
  <si>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</si>
  <si>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</si>
  <si>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</si>
  <si>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</si>
  <si>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</si>
  <si>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</si>
  <si>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</si>
  <si>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</si>
  <si>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</si>
  <si>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</si>
  <si>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</si>
  <si>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</si>
  <si>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</si>
  <si>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</si>
  <si>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</si>
  <si>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</si>
  <si>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</si>
  <si>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</si>
  <si>
    <t>Pendiente por definir</t>
  </si>
  <si>
    <t>2.3.2.02.02.008.2301079.201
2.3.2.02.02.008.2301075.501
2.3.2.02.02.008.2301075.201</t>
  </si>
  <si>
    <t>2.3.2.02.01.004.2301075.201
2.3.2.02.02.008.2301075.201
2.3.2.02.01.004.2302086.201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</si>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</sst>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6" fontId="10" fillId="0" borderId="2" xfId="108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vertical="center" wrapText="1"/>
    </xf>
    <xf numFmtId="5" fontId="10" fillId="2" borderId="2" xfId="108" applyNumberFormat="1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/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6" fontId="9" fillId="3" borderId="2" xfId="108" applyNumberFormat="1" applyFont="1" applyFill="1" applyBorder="1" applyAlignment="1">
      <alignment horizontal="center" vertical="center"/>
    </xf>
    <xf numFmtId="166" fontId="10" fillId="0" borderId="2" xfId="108" applyNumberFormat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0" fillId="0" borderId="2" xfId="0" applyFont="1" applyBorder="1"/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14" fontId="9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167" fontId="9" fillId="2" borderId="2" xfId="0" applyNumberFormat="1" applyFont="1" applyFill="1" applyBorder="1" applyAlignment="1">
      <alignment horizontal="center" vertical="center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6" xfId="107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5" fontId="10" fillId="0" borderId="1" xfId="108" applyNumberFormat="1" applyFont="1" applyFill="1" applyBorder="1" applyAlignment="1">
      <alignment horizontal="center" vertical="center" wrapText="1"/>
    </xf>
    <xf numFmtId="5" fontId="10" fillId="0" borderId="6" xfId="108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2" fontId="9" fillId="2" borderId="1" xfId="107" applyNumberFormat="1" applyFont="1" applyFill="1" applyBorder="1" applyAlignment="1">
      <alignment horizontal="center" vertical="center"/>
    </xf>
    <xf numFmtId="2" fontId="9" fillId="2" borderId="6" xfId="107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5" fontId="10" fillId="2" borderId="1" xfId="108" applyNumberFormat="1" applyFont="1" applyFill="1" applyBorder="1" applyAlignment="1">
      <alignment horizontal="center" vertical="center" wrapText="1"/>
    </xf>
    <xf numFmtId="5" fontId="10" fillId="2" borderId="6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zoomScale="50" zoomScaleNormal="50" workbookViewId="0">
      <selection activeCell="E10" sqref="E10"/>
    </sheetView>
  </sheetViews>
  <sheetFormatPr baseColWidth="10" defaultColWidth="11.19921875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9" width="44.59765625" style="1" customWidth="1"/>
    <col min="10" max="10" width="13.5976562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3.09765625" style="1" customWidth="1"/>
    <col min="16" max="16" width="19" style="1" customWidth="1"/>
    <col min="17" max="20" width="16.19921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5.3984375" style="1" customWidth="1"/>
    <col min="32" max="16384" width="11.19921875" style="1"/>
  </cols>
  <sheetData>
    <row r="1" spans="1:31" x14ac:dyDescent="0.25">
      <c r="A1" s="81"/>
      <c r="B1" s="76" t="s">
        <v>38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9" t="s">
        <v>76</v>
      </c>
      <c r="AD1" s="79"/>
      <c r="AE1" s="79"/>
    </row>
    <row r="2" spans="1:31" x14ac:dyDescent="0.25">
      <c r="A2" s="81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80" t="s">
        <v>37</v>
      </c>
      <c r="AD2" s="80"/>
      <c r="AE2" s="80"/>
    </row>
    <row r="3" spans="1:31" x14ac:dyDescent="0.25">
      <c r="A3" s="8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80" t="s">
        <v>34</v>
      </c>
      <c r="AD3" s="80"/>
      <c r="AE3" s="80"/>
    </row>
    <row r="4" spans="1:31" x14ac:dyDescent="0.25">
      <c r="A4" s="81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0" t="s">
        <v>33</v>
      </c>
      <c r="AD4" s="80"/>
      <c r="AE4" s="80"/>
    </row>
    <row r="5" spans="1:31" x14ac:dyDescent="0.25">
      <c r="A5" s="82" t="s">
        <v>31</v>
      </c>
      <c r="B5" s="82"/>
      <c r="C5" s="82"/>
      <c r="D5" s="84">
        <v>44414</v>
      </c>
      <c r="E5" s="84"/>
      <c r="F5" s="84"/>
      <c r="G5" s="84"/>
      <c r="H5" s="84"/>
      <c r="I5" s="84"/>
      <c r="J5" s="84"/>
      <c r="K5" s="84"/>
      <c r="L5" s="8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3" t="s">
        <v>32</v>
      </c>
      <c r="B6" s="83"/>
      <c r="C6" s="83"/>
      <c r="D6" s="85">
        <v>44408</v>
      </c>
      <c r="E6" s="85"/>
      <c r="F6" s="85"/>
      <c r="G6" s="85"/>
      <c r="H6" s="85"/>
      <c r="I6" s="85"/>
      <c r="J6" s="85"/>
      <c r="K6" s="85"/>
      <c r="L6" s="8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75" t="s">
        <v>10</v>
      </c>
      <c r="C7" s="75"/>
      <c r="D7" s="75"/>
      <c r="E7" s="75"/>
      <c r="F7" s="75"/>
      <c r="G7" s="75" t="s">
        <v>11</v>
      </c>
      <c r="H7" s="75"/>
      <c r="I7" s="75"/>
      <c r="J7" s="75"/>
      <c r="K7" s="75"/>
      <c r="L7" s="75" t="s">
        <v>26</v>
      </c>
      <c r="M7" s="75"/>
      <c r="N7" s="75"/>
      <c r="O7" s="75" t="s">
        <v>24</v>
      </c>
      <c r="P7" s="75"/>
      <c r="Q7" s="75"/>
      <c r="R7" s="75"/>
      <c r="S7" s="75"/>
      <c r="T7" s="75"/>
      <c r="U7" s="75"/>
      <c r="V7" s="75" t="s">
        <v>18</v>
      </c>
      <c r="W7" s="75"/>
      <c r="X7" s="75"/>
      <c r="Y7" s="75"/>
      <c r="Z7" s="75"/>
      <c r="AA7" s="75"/>
      <c r="AB7" s="78" t="s">
        <v>19</v>
      </c>
      <c r="AC7" s="78" t="s">
        <v>27</v>
      </c>
      <c r="AD7" s="78" t="s">
        <v>25</v>
      </c>
      <c r="AE7" s="78"/>
    </row>
    <row r="8" spans="1:31" ht="41.4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16" t="s">
        <v>16</v>
      </c>
      <c r="J8" s="16" t="s">
        <v>22</v>
      </c>
      <c r="K8" s="16" t="s">
        <v>23</v>
      </c>
      <c r="L8" s="16" t="s">
        <v>4</v>
      </c>
      <c r="M8" s="16" t="s">
        <v>5</v>
      </c>
      <c r="N8" s="16" t="s">
        <v>0</v>
      </c>
      <c r="O8" s="15" t="s">
        <v>9</v>
      </c>
      <c r="P8" s="16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78"/>
      <c r="AC8" s="78"/>
      <c r="AD8" s="16" t="s">
        <v>13</v>
      </c>
      <c r="AE8" s="16" t="s">
        <v>14</v>
      </c>
    </row>
    <row r="9" spans="1:31" ht="128.4" customHeight="1" x14ac:dyDescent="0.25">
      <c r="A9" s="11">
        <v>192</v>
      </c>
      <c r="B9" s="53" t="s">
        <v>52</v>
      </c>
      <c r="C9" s="41" t="s">
        <v>53</v>
      </c>
      <c r="D9" s="41" t="s">
        <v>54</v>
      </c>
      <c r="E9" s="45" t="s">
        <v>55</v>
      </c>
      <c r="F9" s="42" t="s">
        <v>56</v>
      </c>
      <c r="G9" s="57">
        <v>2021680010048</v>
      </c>
      <c r="H9" s="52" t="s">
        <v>39</v>
      </c>
      <c r="I9" s="41" t="s">
        <v>40</v>
      </c>
      <c r="J9" s="40">
        <v>44350</v>
      </c>
      <c r="K9" s="40">
        <v>45291</v>
      </c>
      <c r="L9" s="34">
        <v>1</v>
      </c>
      <c r="M9" s="58">
        <v>0.1</v>
      </c>
      <c r="N9" s="32">
        <f>IFERROR(IF(M9/L9&gt;100%,100%,M9/L9),"-")</f>
        <v>0.1</v>
      </c>
      <c r="O9" s="17" t="s">
        <v>74</v>
      </c>
      <c r="P9" s="18">
        <v>5150000000</v>
      </c>
      <c r="Q9" s="19"/>
      <c r="R9" s="19"/>
      <c r="S9" s="19"/>
      <c r="T9" s="44"/>
      <c r="U9" s="20">
        <f>SUM(P9:T9)</f>
        <v>5150000000</v>
      </c>
      <c r="V9" s="18">
        <v>26471860</v>
      </c>
      <c r="W9" s="19"/>
      <c r="X9" s="19"/>
      <c r="Y9" s="19"/>
      <c r="Z9" s="44"/>
      <c r="AA9" s="20">
        <f t="shared" ref="AA9:AA15" si="0">SUM(V9:Z9)</f>
        <v>26471860</v>
      </c>
      <c r="AB9" s="21">
        <f>IFERROR(AA9/U9,"-")</f>
        <v>5.140166990291262E-3</v>
      </c>
      <c r="AC9" s="22"/>
      <c r="AD9" s="23" t="s">
        <v>41</v>
      </c>
      <c r="AE9" s="24" t="s">
        <v>42</v>
      </c>
    </row>
    <row r="10" spans="1:31" ht="117" customHeight="1" x14ac:dyDescent="0.25">
      <c r="A10" s="11">
        <v>193</v>
      </c>
      <c r="B10" s="43" t="s">
        <v>52</v>
      </c>
      <c r="C10" s="41" t="s">
        <v>53</v>
      </c>
      <c r="D10" s="41" t="s">
        <v>54</v>
      </c>
      <c r="E10" s="45" t="s">
        <v>57</v>
      </c>
      <c r="F10" s="42" t="s">
        <v>58</v>
      </c>
      <c r="G10" s="57"/>
      <c r="H10" s="52"/>
      <c r="I10" s="25"/>
      <c r="J10" s="40"/>
      <c r="K10" s="40"/>
      <c r="L10" s="30">
        <v>0</v>
      </c>
      <c r="M10" s="31"/>
      <c r="N10" s="32" t="str">
        <f>IFERROR(IF(M10/L10&gt;100%,100%,M10/L10),"-")</f>
        <v>-</v>
      </c>
      <c r="O10" s="25"/>
      <c r="P10" s="18"/>
      <c r="Q10" s="26"/>
      <c r="R10" s="26"/>
      <c r="S10" s="26"/>
      <c r="T10" s="44"/>
      <c r="U10" s="20">
        <f>SUM(P10:T10)</f>
        <v>0</v>
      </c>
      <c r="V10" s="18"/>
      <c r="W10" s="26"/>
      <c r="X10" s="26"/>
      <c r="Y10" s="26"/>
      <c r="Z10" s="44"/>
      <c r="AA10" s="20">
        <f t="shared" si="0"/>
        <v>0</v>
      </c>
      <c r="AB10" s="21" t="str">
        <f t="shared" ref="AB10:AB15" si="1">IFERROR(AA10/U10,"-")</f>
        <v>-</v>
      </c>
      <c r="AC10" s="27"/>
      <c r="AD10" s="23" t="s">
        <v>41</v>
      </c>
      <c r="AE10" s="33" t="s">
        <v>42</v>
      </c>
    </row>
    <row r="11" spans="1:31" ht="112.2" customHeight="1" x14ac:dyDescent="0.25">
      <c r="A11" s="11">
        <v>194</v>
      </c>
      <c r="B11" s="43" t="s">
        <v>52</v>
      </c>
      <c r="C11" s="41" t="s">
        <v>53</v>
      </c>
      <c r="D11" s="41" t="s">
        <v>54</v>
      </c>
      <c r="E11" s="46" t="s">
        <v>59</v>
      </c>
      <c r="F11" s="42" t="s">
        <v>60</v>
      </c>
      <c r="G11" s="57">
        <v>2021680010048</v>
      </c>
      <c r="H11" s="52" t="s">
        <v>39</v>
      </c>
      <c r="I11" s="25" t="s">
        <v>44</v>
      </c>
      <c r="J11" s="40">
        <v>44350</v>
      </c>
      <c r="K11" s="40">
        <v>44561</v>
      </c>
      <c r="L11" s="34">
        <v>9</v>
      </c>
      <c r="M11" s="31">
        <v>8</v>
      </c>
      <c r="N11" s="32">
        <f>IFERROR(IF(M11/L11&gt;100%,100%,M11/L11),"-")</f>
        <v>0.88888888888888884</v>
      </c>
      <c r="O11" s="25" t="s">
        <v>43</v>
      </c>
      <c r="P11" s="18">
        <v>410000000</v>
      </c>
      <c r="Q11" s="35"/>
      <c r="R11" s="35"/>
      <c r="S11" s="35"/>
      <c r="T11" s="44"/>
      <c r="U11" s="20">
        <f>SUM(P11:T11)</f>
        <v>410000000</v>
      </c>
      <c r="V11" s="18"/>
      <c r="W11" s="35"/>
      <c r="X11" s="35"/>
      <c r="Y11" s="35"/>
      <c r="Z11" s="44"/>
      <c r="AA11" s="20">
        <f t="shared" si="0"/>
        <v>0</v>
      </c>
      <c r="AB11" s="21">
        <f t="shared" si="1"/>
        <v>0</v>
      </c>
      <c r="AC11" s="27"/>
      <c r="AD11" s="23" t="s">
        <v>41</v>
      </c>
      <c r="AE11" s="33" t="s">
        <v>42</v>
      </c>
    </row>
    <row r="12" spans="1:31" ht="118.95" customHeight="1" x14ac:dyDescent="0.25">
      <c r="A12" s="11">
        <v>292</v>
      </c>
      <c r="B12" s="53" t="s">
        <v>61</v>
      </c>
      <c r="C12" s="41" t="s">
        <v>62</v>
      </c>
      <c r="D12" s="41" t="s">
        <v>63</v>
      </c>
      <c r="E12" s="54" t="s">
        <v>64</v>
      </c>
      <c r="F12" s="29" t="s">
        <v>65</v>
      </c>
      <c r="G12" s="57">
        <v>2021680010047</v>
      </c>
      <c r="H12" s="52" t="s">
        <v>45</v>
      </c>
      <c r="I12" s="25" t="s">
        <v>46</v>
      </c>
      <c r="J12" s="40">
        <v>44350</v>
      </c>
      <c r="K12" s="40">
        <v>44561</v>
      </c>
      <c r="L12" s="30">
        <v>0.17</v>
      </c>
      <c r="M12" s="37">
        <v>0</v>
      </c>
      <c r="N12" s="32">
        <f>IFERROR(IF(M12/L12&gt;100%,100%,M12/L12),"-")</f>
        <v>0</v>
      </c>
      <c r="O12" s="25" t="s">
        <v>72</v>
      </c>
      <c r="P12" s="18">
        <f>1252674808+1747325192</f>
        <v>3000000000</v>
      </c>
      <c r="Q12" s="35"/>
      <c r="R12" s="35"/>
      <c r="S12" s="35"/>
      <c r="T12" s="44"/>
      <c r="U12" s="20">
        <f t="shared" ref="U12" si="2">SUM(P12:T12)</f>
        <v>3000000000</v>
      </c>
      <c r="V12" s="18"/>
      <c r="W12" s="35"/>
      <c r="X12" s="35"/>
      <c r="Y12" s="35"/>
      <c r="Z12" s="44"/>
      <c r="AA12" s="20">
        <f t="shared" si="0"/>
        <v>0</v>
      </c>
      <c r="AB12" s="21">
        <f t="shared" si="1"/>
        <v>0</v>
      </c>
      <c r="AC12" s="27"/>
      <c r="AD12" s="23" t="s">
        <v>41</v>
      </c>
      <c r="AE12" s="33" t="s">
        <v>42</v>
      </c>
    </row>
    <row r="13" spans="1:31" ht="114" customHeight="1" x14ac:dyDescent="0.25">
      <c r="A13" s="11">
        <v>293</v>
      </c>
      <c r="B13" s="43" t="s">
        <v>61</v>
      </c>
      <c r="C13" s="41" t="s">
        <v>62</v>
      </c>
      <c r="D13" s="41" t="s">
        <v>63</v>
      </c>
      <c r="E13" s="47" t="s">
        <v>66</v>
      </c>
      <c r="F13" s="29" t="s">
        <v>67</v>
      </c>
      <c r="G13" s="57">
        <v>20200680010120</v>
      </c>
      <c r="H13" s="52" t="s">
        <v>47</v>
      </c>
      <c r="I13" s="36" t="s">
        <v>48</v>
      </c>
      <c r="J13" s="48">
        <v>44218</v>
      </c>
      <c r="K13" s="49">
        <v>44561</v>
      </c>
      <c r="L13" s="67">
        <v>1</v>
      </c>
      <c r="M13" s="69">
        <v>0.6</v>
      </c>
      <c r="N13" s="71">
        <f>IFERROR(IF(M13/L13&gt;100%,100%,M13/L13),"-")</f>
        <v>0.6</v>
      </c>
      <c r="O13" s="25" t="s">
        <v>49</v>
      </c>
      <c r="P13" s="18">
        <v>846971961</v>
      </c>
      <c r="Q13" s="18"/>
      <c r="R13" s="35"/>
      <c r="S13" s="35"/>
      <c r="T13" s="44"/>
      <c r="U13" s="73">
        <f>SUM(P13:T14)</f>
        <v>850000000</v>
      </c>
      <c r="V13" s="18">
        <v>634679430</v>
      </c>
      <c r="W13" s="18"/>
      <c r="X13" s="35"/>
      <c r="Y13" s="35"/>
      <c r="Z13" s="44"/>
      <c r="AA13" s="73">
        <f>SUM(V13:Z14)</f>
        <v>634679430</v>
      </c>
      <c r="AB13" s="59">
        <f t="shared" si="1"/>
        <v>0.74668168235294119</v>
      </c>
      <c r="AC13" s="65"/>
      <c r="AD13" s="61" t="s">
        <v>41</v>
      </c>
      <c r="AE13" s="63" t="s">
        <v>42</v>
      </c>
    </row>
    <row r="14" spans="1:31" ht="114" customHeight="1" x14ac:dyDescent="0.25">
      <c r="A14" s="11">
        <v>293</v>
      </c>
      <c r="B14" s="43" t="s">
        <v>61</v>
      </c>
      <c r="C14" s="41" t="s">
        <v>62</v>
      </c>
      <c r="D14" s="41" t="s">
        <v>63</v>
      </c>
      <c r="E14" s="47" t="s">
        <v>66</v>
      </c>
      <c r="F14" s="29" t="s">
        <v>67</v>
      </c>
      <c r="G14" s="57">
        <v>20200680010120</v>
      </c>
      <c r="H14" s="52" t="s">
        <v>47</v>
      </c>
      <c r="I14" s="36" t="s">
        <v>73</v>
      </c>
      <c r="J14" s="48"/>
      <c r="K14" s="49"/>
      <c r="L14" s="68"/>
      <c r="M14" s="70"/>
      <c r="N14" s="72"/>
      <c r="O14" s="25" t="s">
        <v>49</v>
      </c>
      <c r="P14" s="18">
        <v>3028039</v>
      </c>
      <c r="Q14" s="18"/>
      <c r="R14" s="35"/>
      <c r="S14" s="35"/>
      <c r="T14" s="44"/>
      <c r="U14" s="74"/>
      <c r="V14" s="18"/>
      <c r="W14" s="18"/>
      <c r="X14" s="35"/>
      <c r="Y14" s="35"/>
      <c r="Z14" s="44"/>
      <c r="AA14" s="74"/>
      <c r="AB14" s="60"/>
      <c r="AC14" s="66"/>
      <c r="AD14" s="62"/>
      <c r="AE14" s="64"/>
    </row>
    <row r="15" spans="1:31" ht="130.94999999999999" customHeight="1" x14ac:dyDescent="0.25">
      <c r="A15" s="11">
        <v>312</v>
      </c>
      <c r="B15" s="55" t="s">
        <v>61</v>
      </c>
      <c r="C15" s="29" t="s">
        <v>68</v>
      </c>
      <c r="D15" s="29" t="s">
        <v>69</v>
      </c>
      <c r="E15" s="54" t="s">
        <v>70</v>
      </c>
      <c r="F15" s="29" t="s">
        <v>71</v>
      </c>
      <c r="G15" s="57">
        <v>20210680010008</v>
      </c>
      <c r="H15" s="52" t="s">
        <v>50</v>
      </c>
      <c r="I15" s="36" t="s">
        <v>51</v>
      </c>
      <c r="J15" s="40">
        <v>44232</v>
      </c>
      <c r="K15" s="40">
        <v>45291</v>
      </c>
      <c r="L15" s="28">
        <v>2</v>
      </c>
      <c r="M15" s="56">
        <v>4</v>
      </c>
      <c r="N15" s="32">
        <f>IFERROR(IF(M15/L15&gt;100%,100%,M15/L15),"-")</f>
        <v>1</v>
      </c>
      <c r="O15" s="25" t="s">
        <v>75</v>
      </c>
      <c r="P15" s="38">
        <v>1100000000</v>
      </c>
      <c r="Q15" s="39"/>
      <c r="R15" s="39"/>
      <c r="S15" s="39"/>
      <c r="T15" s="44"/>
      <c r="U15" s="20">
        <f>SUM(P15:T15)</f>
        <v>1100000000</v>
      </c>
      <c r="V15" s="18">
        <v>743035803</v>
      </c>
      <c r="W15" s="39"/>
      <c r="X15" s="39"/>
      <c r="Y15" s="39"/>
      <c r="Z15" s="44"/>
      <c r="AA15" s="20">
        <f t="shared" si="0"/>
        <v>743035803</v>
      </c>
      <c r="AB15" s="21">
        <f t="shared" si="1"/>
        <v>0.67548709363636361</v>
      </c>
      <c r="AC15" s="27"/>
      <c r="AD15" s="23" t="s">
        <v>41</v>
      </c>
      <c r="AE15" s="33" t="s">
        <v>42</v>
      </c>
    </row>
    <row r="16" spans="1:31" x14ac:dyDescent="0.25">
      <c r="A16" s="12">
        <f>SUM(--(FREQUENCY(A9:A15,A9:A15)&gt;0))</f>
        <v>6</v>
      </c>
      <c r="B16" s="13"/>
      <c r="C16" s="50"/>
      <c r="D16" s="50"/>
      <c r="E16" s="50"/>
      <c r="F16" s="50"/>
      <c r="G16" s="50"/>
      <c r="H16" s="50"/>
      <c r="I16" s="50"/>
      <c r="J16" s="50"/>
      <c r="K16" s="7"/>
      <c r="L16" s="7"/>
      <c r="M16" s="51" t="s">
        <v>17</v>
      </c>
      <c r="N16" s="7">
        <f>IFERROR(AVERAGE(N9:N15),"-")</f>
        <v>0.51777777777777767</v>
      </c>
      <c r="O16" s="8"/>
      <c r="P16" s="14">
        <f>SUM(P9:P15)</f>
        <v>10510000000</v>
      </c>
      <c r="Q16" s="14">
        <f t="shared" ref="Q16:T16" si="3">SUM(Q9:Q15)</f>
        <v>0</v>
      </c>
      <c r="R16" s="14">
        <f t="shared" si="3"/>
        <v>0</v>
      </c>
      <c r="S16" s="14">
        <f t="shared" si="3"/>
        <v>0</v>
      </c>
      <c r="T16" s="14">
        <f t="shared" si="3"/>
        <v>0</v>
      </c>
      <c r="U16" s="9">
        <f>SUM(U9:U15)</f>
        <v>10510000000</v>
      </c>
      <c r="V16" s="14">
        <f t="shared" ref="V16" si="4">SUM(V9:V15)</f>
        <v>1404187093</v>
      </c>
      <c r="W16" s="14">
        <f t="shared" ref="W16" si="5">SUM(W9:W15)</f>
        <v>0</v>
      </c>
      <c r="X16" s="14">
        <f t="shared" ref="X16" si="6">SUM(X9:X15)</f>
        <v>0</v>
      </c>
      <c r="Y16" s="14">
        <f t="shared" ref="Y16" si="7">SUM(Y9:Y15)</f>
        <v>0</v>
      </c>
      <c r="Z16" s="14">
        <f>SUM(Z9:Z15)</f>
        <v>0</v>
      </c>
      <c r="AA16" s="9">
        <f>SUM(AA9:AA15)</f>
        <v>1404187093</v>
      </c>
      <c r="AB16" s="10">
        <f>IFERROR(AA16/U16,"-")</f>
        <v>0.1336048613701237</v>
      </c>
      <c r="AC16" s="9">
        <f>SUM(AC9:AC15)</f>
        <v>0</v>
      </c>
      <c r="AD16" s="8"/>
      <c r="AE16" s="8"/>
    </row>
    <row r="18" spans="27:27" x14ac:dyDescent="0.25">
      <c r="AA18"/>
    </row>
    <row r="19" spans="27:27" x14ac:dyDescent="0.25">
      <c r="AA19"/>
    </row>
    <row r="20" spans="27:27" x14ac:dyDescent="0.25">
      <c r="AA20"/>
    </row>
  </sheetData>
  <mergeCells count="27"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V7:AA7"/>
    <mergeCell ref="AB7:AB8"/>
    <mergeCell ref="AB13:AB14"/>
    <mergeCell ref="AD13:AD14"/>
    <mergeCell ref="AE13:AE14"/>
    <mergeCell ref="AC13:AC14"/>
    <mergeCell ref="L13:L14"/>
    <mergeCell ref="M13:M14"/>
    <mergeCell ref="N13:N14"/>
    <mergeCell ref="U13:U14"/>
    <mergeCell ref="AA13:AA14"/>
  </mergeCells>
  <conditionalFormatting sqref="N9:N13 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2021-11-03T20:44:15Z</dcterms:modified>
</cp:coreProperties>
</file>