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401555F9-29C5-46BB-9EE4-57755F1C28C6}" xr6:coauthVersionLast="47" xr6:coauthVersionMax="47" xr10:uidLastSave="{00000000-0000-0000-0000-000000000000}"/>
  <bookViews>
    <workbookView xWindow="-108" yWindow="-108" windowWidth="23256" windowHeight="12456" xr2:uid="{5CDA0464-AE74-40BC-82CB-07A17492CF86}"/>
  </bookViews>
  <sheets>
    <sheet name="Plan de Acción" sheetId="1" r:id="rId1"/>
  </sheets>
  <definedNames>
    <definedName name="_xlnm._FilterDatabase" localSheetId="0" hidden="1">'Plan de Acción'!$A$8:$AA$17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1" l="1"/>
  <c r="AA14" i="1"/>
  <c r="AA13" i="1"/>
  <c r="AA10" i="1"/>
  <c r="AA9" i="1"/>
  <c r="U16" i="1"/>
  <c r="U14" i="1"/>
  <c r="U13" i="1"/>
  <c r="U10" i="1"/>
  <c r="U9" i="1"/>
  <c r="P17" i="1"/>
  <c r="N16" i="1"/>
  <c r="N14" i="1"/>
  <c r="N13" i="1"/>
  <c r="N10" i="1"/>
  <c r="N9" i="1"/>
  <c r="N17" i="1" s="1"/>
  <c r="AC17" i="1"/>
  <c r="Z17" i="1"/>
  <c r="Y17" i="1"/>
  <c r="X17" i="1"/>
  <c r="W17" i="1"/>
  <c r="T17" i="1"/>
  <c r="S17" i="1"/>
  <c r="R17" i="1"/>
  <c r="Q17" i="1"/>
  <c r="A17" i="1"/>
  <c r="AA11" i="1"/>
  <c r="U17" i="1" l="1"/>
  <c r="AA17" i="1"/>
  <c r="V17" i="1"/>
  <c r="AB10" i="1"/>
  <c r="AB13" i="1"/>
  <c r="AB14" i="1"/>
  <c r="AB16" i="1"/>
  <c r="AB17" i="1" l="1"/>
  <c r="AB9" i="1"/>
</calcChain>
</file>

<file path=xl/sharedStrings.xml><?xml version="1.0" encoding="utf-8"?>
<sst xmlns="http://schemas.openxmlformats.org/spreadsheetml/2006/main" count="119" uniqueCount="72">
  <si>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</si>
  <si>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</si>
  <si>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</si>
  <si>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</si>
  <si>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</si>
  <si>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</si>
  <si>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</si>
  <si>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</si>
  <si>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</si>
  <si>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</si>
  <si>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</si>
  <si>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</si>
  <si>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</si>
  <si>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</si>
  <si>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</si>
  <si>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</si>
  <si>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</si>
  <si>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</si>
  <si>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</si>
  <si>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</si>
  <si>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</si>
  <si>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</si>
  <si>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</si>
  <si>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</si>
  <si>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</si>
  <si>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</si>
  <si>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</si>
  <si>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</si>
  <si>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</si>
  <si>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</si>
  <si>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</si>
  <si>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</si>
  <si>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</si>
  <si>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</si>
  <si>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</si>
  <si>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</si>
  <si>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</si>
  <si>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</si>
  <si>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</si>
  <si>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</si>
  <si>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</si>
  <si>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</si>
  <si>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</si>
  <si>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</si>
  <si>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</si>
  <si>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</si>
  <si>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</si>
  <si>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César Camilo Hernández Hernández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</si>
  <si>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</si>
  <si>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</si>
  <si>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</si>
  <si>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</si>
  <si>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</si>
  <si>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</si>
  <si>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</si>
  <si>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OBRAS DE MEJORAMIENTOS DE VIVIENDA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</si>
  <si>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</si>
  <si>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</si>
  <si>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</si>
  <si>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</si>
  <si>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</si>
  <si>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</si>
  <si>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Pendiente por definir</t>
  </si>
  <si>
    <t>BUCARAMANGA CIUDAD VITAL: LA VIDA ES SAGRADA</t>
  </si>
  <si>
    <t>Bucaramanga, Territorio Ordenado</t>
  </si>
  <si>
    <t>Formular 1 Operación Urbana Estratégica - OUE.</t>
  </si>
  <si>
    <t>Porcentaje de avance en la formulación de la Operación Urbana Estratégica - OUE.</t>
  </si>
  <si>
    <t>Realizar el diagnóstico de la OUE.</t>
  </si>
  <si>
    <t>TOTALES</t>
  </si>
  <si>
    <t>Planeando Construimos Ciudad Y Territorio</t>
  </si>
  <si>
    <t>ESTUDIO PARA IMPLEMENTAR ACCIONES QUE PERMITAN IMPULSAR LA RENOVACIÓN URBANA EN EL MUNICIPIO DE BUCARAMANGA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</si>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</sst>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1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5" fontId="2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3" fillId="3" borderId="1" xfId="2" applyFont="1" applyFill="1" applyBorder="1" applyAlignment="1">
      <alignment horizontal="center" vertical="center"/>
    </xf>
    <xf numFmtId="5" fontId="3" fillId="3" borderId="1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0" xfId="2" applyFont="1" applyFill="1"/>
    <xf numFmtId="0" fontId="4" fillId="2" borderId="3" xfId="2" applyFont="1" applyFill="1" applyBorder="1"/>
    <xf numFmtId="0" fontId="4" fillId="0" borderId="1" xfId="2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2" applyFont="1" applyBorder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0" fontId="10" fillId="3" borderId="1" xfId="1" applyFont="1" applyFill="1" applyBorder="1" applyAlignment="1">
      <alignment horizontal="justify" vertical="center" wrapText="1"/>
    </xf>
    <xf numFmtId="0" fontId="10" fillId="3" borderId="2" xfId="1" applyFont="1" applyFill="1" applyBorder="1" applyAlignment="1">
      <alignment vertical="center" wrapText="1"/>
    </xf>
    <xf numFmtId="167" fontId="4" fillId="0" borderId="0" xfId="5" applyNumberFormat="1" applyFont="1"/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top"/>
    </xf>
    <xf numFmtId="0" fontId="5" fillId="0" borderId="2" xfId="2" applyFont="1" applyBorder="1" applyAlignment="1">
      <alignment horizontal="left" vertical="center"/>
    </xf>
    <xf numFmtId="14" fontId="4" fillId="0" borderId="2" xfId="2" applyNumberFormat="1" applyFont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5" fontId="3" fillId="3" borderId="1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</cellXfs>
  <cellStyles count="6">
    <cellStyle name="Millares" xfId="5" builtinId="3"/>
    <cellStyle name="Moneda 3" xfId="3" xr:uid="{05A68AFE-162B-4F1C-A285-FD00021823A9}"/>
    <cellStyle name="Normal" xfId="0" builtinId="0"/>
    <cellStyle name="Normal 2" xfId="2" xr:uid="{9446969F-1BF2-4F6E-8ED9-A879CFEC55E9}"/>
    <cellStyle name="Normal 2 2" xfId="1" xr:uid="{A41A51DF-F338-4552-B33C-FA125632C8D8}"/>
    <cellStyle name="Porcentaje 2" xfId="4" xr:uid="{C48F104B-F11F-4ED0-A61E-8C3A58082E93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A880D52-1280-40DB-A861-D3DCB5BC5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B1D4-60B4-4951-A614-890B6DDACBF2}">
  <dimension ref="A1:AE30"/>
  <sheetViews>
    <sheetView tabSelected="1" zoomScale="50" zoomScaleNormal="50" workbookViewId="0">
      <selection activeCell="F14" sqref="F14"/>
    </sheetView>
  </sheetViews>
  <sheetFormatPr baseColWidth="10" defaultColWidth="12.88671875" defaultRowHeight="13.8" x14ac:dyDescent="0.25"/>
  <cols>
    <col min="1" max="1" width="11.109375" style="35" customWidth="1"/>
    <col min="2" max="2" width="22.5546875" style="35" customWidth="1"/>
    <col min="3" max="3" width="21.109375" style="35" customWidth="1"/>
    <col min="4" max="4" width="17.44140625" style="35" customWidth="1"/>
    <col min="5" max="5" width="31.109375" style="35" customWidth="1"/>
    <col min="6" max="6" width="26.109375" style="35" customWidth="1"/>
    <col min="7" max="7" width="24.6640625" style="35" customWidth="1"/>
    <col min="8" max="9" width="46" style="35" customWidth="1"/>
    <col min="10" max="10" width="13" style="35" bestFit="1" customWidth="1"/>
    <col min="11" max="11" width="18.33203125" style="35" customWidth="1"/>
    <col min="12" max="13" width="17" style="35" customWidth="1"/>
    <col min="14" max="14" width="12.88671875" style="35" bestFit="1" customWidth="1"/>
    <col min="15" max="15" width="18.33203125" style="35" customWidth="1"/>
    <col min="16" max="18" width="19.33203125" style="35" customWidth="1"/>
    <col min="19" max="19" width="23.109375" style="35" customWidth="1"/>
    <col min="20" max="20" width="22.33203125" style="35" customWidth="1"/>
    <col min="21" max="21" width="23.88671875" style="35" customWidth="1"/>
    <col min="22" max="24" width="19.33203125" style="35" customWidth="1"/>
    <col min="25" max="25" width="21.44140625" style="35" customWidth="1"/>
    <col min="26" max="26" width="19.33203125" style="35" customWidth="1"/>
    <col min="27" max="27" width="22" style="35" customWidth="1"/>
    <col min="28" max="28" width="15.6640625" style="35" customWidth="1"/>
    <col min="29" max="29" width="19.33203125" style="35" customWidth="1"/>
    <col min="30" max="31" width="17.5546875" style="35" customWidth="1"/>
    <col min="32" max="16384" width="12.88671875" style="35"/>
  </cols>
  <sheetData>
    <row r="1" spans="1:31" x14ac:dyDescent="0.25">
      <c r="A1" s="55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8" t="s">
        <v>71</v>
      </c>
      <c r="AD1" s="58"/>
      <c r="AE1" s="58"/>
    </row>
    <row r="2" spans="1:3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8" t="s">
        <v>1</v>
      </c>
      <c r="AD2" s="58"/>
      <c r="AE2" s="58"/>
    </row>
    <row r="3" spans="1:31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8" t="s">
        <v>2</v>
      </c>
      <c r="AD3" s="58"/>
      <c r="AE3" s="58"/>
    </row>
    <row r="4" spans="1:3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8" t="s">
        <v>3</v>
      </c>
      <c r="AD4" s="58"/>
      <c r="AE4" s="58"/>
    </row>
    <row r="5" spans="1:31" x14ac:dyDescent="0.25">
      <c r="A5" s="59" t="s">
        <v>4</v>
      </c>
      <c r="B5" s="59"/>
      <c r="C5" s="59"/>
      <c r="D5" s="60">
        <v>44414</v>
      </c>
      <c r="E5" s="60"/>
      <c r="F5" s="60"/>
      <c r="G5" s="60"/>
      <c r="H5" s="60"/>
      <c r="I5" s="60"/>
      <c r="J5" s="60"/>
      <c r="K5" s="60"/>
      <c r="L5" s="60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7"/>
    </row>
    <row r="6" spans="1:31" x14ac:dyDescent="0.25">
      <c r="A6" s="61" t="s">
        <v>5</v>
      </c>
      <c r="B6" s="61"/>
      <c r="C6" s="61"/>
      <c r="D6" s="62">
        <v>44408</v>
      </c>
      <c r="E6" s="62"/>
      <c r="F6" s="62"/>
      <c r="G6" s="62"/>
      <c r="H6" s="62"/>
      <c r="I6" s="62"/>
      <c r="J6" s="62"/>
      <c r="K6" s="62"/>
      <c r="L6" s="62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8"/>
      <c r="AE6" s="39"/>
    </row>
    <row r="7" spans="1:31" x14ac:dyDescent="0.25">
      <c r="A7" s="40"/>
      <c r="B7" s="63" t="s">
        <v>6</v>
      </c>
      <c r="C7" s="63"/>
      <c r="D7" s="63"/>
      <c r="E7" s="63"/>
      <c r="F7" s="63"/>
      <c r="G7" s="63" t="s">
        <v>7</v>
      </c>
      <c r="H7" s="63"/>
      <c r="I7" s="63"/>
      <c r="J7" s="63"/>
      <c r="K7" s="63"/>
      <c r="L7" s="63" t="s">
        <v>8</v>
      </c>
      <c r="M7" s="63"/>
      <c r="N7" s="63"/>
      <c r="O7" s="63" t="s">
        <v>9</v>
      </c>
      <c r="P7" s="63"/>
      <c r="Q7" s="63"/>
      <c r="R7" s="63"/>
      <c r="S7" s="63"/>
      <c r="T7" s="63"/>
      <c r="U7" s="63"/>
      <c r="V7" s="63" t="s">
        <v>10</v>
      </c>
      <c r="W7" s="63"/>
      <c r="X7" s="63"/>
      <c r="Y7" s="63"/>
      <c r="Z7" s="63"/>
      <c r="AA7" s="63"/>
      <c r="AB7" s="77" t="s">
        <v>11</v>
      </c>
      <c r="AC7" s="77" t="s">
        <v>12</v>
      </c>
      <c r="AD7" s="77" t="s">
        <v>13</v>
      </c>
      <c r="AE7" s="77"/>
    </row>
    <row r="8" spans="1:31" ht="41.4" x14ac:dyDescent="0.25">
      <c r="A8" s="31" t="s">
        <v>14</v>
      </c>
      <c r="B8" s="33" t="s">
        <v>15</v>
      </c>
      <c r="C8" s="31" t="s">
        <v>16</v>
      </c>
      <c r="D8" s="31" t="s">
        <v>17</v>
      </c>
      <c r="E8" s="31" t="s">
        <v>18</v>
      </c>
      <c r="F8" s="33" t="s">
        <v>19</v>
      </c>
      <c r="G8" s="33" t="s">
        <v>20</v>
      </c>
      <c r="H8" s="33" t="s">
        <v>21</v>
      </c>
      <c r="I8" s="33" t="s">
        <v>22</v>
      </c>
      <c r="J8" s="33" t="s">
        <v>23</v>
      </c>
      <c r="K8" s="33" t="s">
        <v>24</v>
      </c>
      <c r="L8" s="33" t="s">
        <v>25</v>
      </c>
      <c r="M8" s="33" t="s">
        <v>26</v>
      </c>
      <c r="N8" s="33" t="s">
        <v>27</v>
      </c>
      <c r="O8" s="31" t="s">
        <v>28</v>
      </c>
      <c r="P8" s="33" t="s">
        <v>29</v>
      </c>
      <c r="Q8" s="33" t="s">
        <v>30</v>
      </c>
      <c r="R8" s="33" t="s">
        <v>31</v>
      </c>
      <c r="S8" s="33" t="s">
        <v>32</v>
      </c>
      <c r="T8" s="33" t="s">
        <v>33</v>
      </c>
      <c r="U8" s="33" t="s">
        <v>34</v>
      </c>
      <c r="V8" s="33" t="s">
        <v>29</v>
      </c>
      <c r="W8" s="33" t="s">
        <v>30</v>
      </c>
      <c r="X8" s="33" t="s">
        <v>31</v>
      </c>
      <c r="Y8" s="33" t="s">
        <v>32</v>
      </c>
      <c r="Z8" s="33" t="s">
        <v>33</v>
      </c>
      <c r="AA8" s="33" t="s">
        <v>35</v>
      </c>
      <c r="AB8" s="77"/>
      <c r="AC8" s="77"/>
      <c r="AD8" s="33" t="s">
        <v>36</v>
      </c>
      <c r="AE8" s="33" t="s">
        <v>37</v>
      </c>
    </row>
    <row r="9" spans="1:31" ht="102" customHeight="1" x14ac:dyDescent="0.25">
      <c r="A9" s="1">
        <v>120</v>
      </c>
      <c r="B9" s="41" t="s">
        <v>38</v>
      </c>
      <c r="C9" s="41" t="s">
        <v>39</v>
      </c>
      <c r="D9" s="2" t="s">
        <v>40</v>
      </c>
      <c r="E9" s="52" t="s">
        <v>41</v>
      </c>
      <c r="F9" s="3" t="s">
        <v>42</v>
      </c>
      <c r="G9" s="4">
        <v>20200680010042</v>
      </c>
      <c r="H9" s="5" t="s">
        <v>43</v>
      </c>
      <c r="I9" s="42" t="s">
        <v>44</v>
      </c>
      <c r="J9" s="43">
        <v>44211</v>
      </c>
      <c r="K9" s="43">
        <v>44561</v>
      </c>
      <c r="L9" s="6">
        <v>165</v>
      </c>
      <c r="M9" s="7">
        <v>109</v>
      </c>
      <c r="N9" s="44">
        <f>IF(M9/L9&gt;100%,100%,M9/L9)</f>
        <v>0.66060606060606064</v>
      </c>
      <c r="O9" s="16" t="s">
        <v>45</v>
      </c>
      <c r="P9" s="8">
        <v>862258096.79999995</v>
      </c>
      <c r="Q9" s="9">
        <v>0</v>
      </c>
      <c r="R9" s="9">
        <v>0</v>
      </c>
      <c r="S9" s="9"/>
      <c r="T9" s="45"/>
      <c r="U9" s="32">
        <f>SUM(P9:T9)</f>
        <v>862258096.79999995</v>
      </c>
      <c r="V9" s="8">
        <v>394755849</v>
      </c>
      <c r="W9" s="9"/>
      <c r="X9" s="9"/>
      <c r="Y9" s="45"/>
      <c r="Z9" s="45"/>
      <c r="AA9" s="32">
        <f>SUM(V9:X9)</f>
        <v>394755849</v>
      </c>
      <c r="AB9" s="34">
        <f>IFERROR(AA9/U9,"-")</f>
        <v>0.45781634346492345</v>
      </c>
      <c r="AC9" s="10"/>
      <c r="AD9" s="46" t="s">
        <v>46</v>
      </c>
      <c r="AE9" s="47" t="s">
        <v>47</v>
      </c>
    </row>
    <row r="10" spans="1:31" ht="96" customHeight="1" x14ac:dyDescent="0.25">
      <c r="A10" s="31">
        <v>121</v>
      </c>
      <c r="B10" s="11" t="s">
        <v>38</v>
      </c>
      <c r="C10" s="11" t="s">
        <v>39</v>
      </c>
      <c r="D10" s="11" t="s">
        <v>40</v>
      </c>
      <c r="E10" s="53" t="s">
        <v>48</v>
      </c>
      <c r="F10" s="11" t="s">
        <v>49</v>
      </c>
      <c r="G10" s="4">
        <v>20200680010042</v>
      </c>
      <c r="H10" s="5" t="s">
        <v>43</v>
      </c>
      <c r="I10" s="42" t="s">
        <v>48</v>
      </c>
      <c r="J10" s="43">
        <v>44211</v>
      </c>
      <c r="K10" s="43">
        <v>44561</v>
      </c>
      <c r="L10" s="64">
        <v>200</v>
      </c>
      <c r="M10" s="67">
        <v>47</v>
      </c>
      <c r="N10" s="70">
        <f>IF(M10/L10&gt;100%,100%,M10/L10)</f>
        <v>0.23499999999999999</v>
      </c>
      <c r="O10" s="16" t="s">
        <v>45</v>
      </c>
      <c r="P10" s="8">
        <v>631600000</v>
      </c>
      <c r="Q10" s="9"/>
      <c r="R10" s="9"/>
      <c r="S10" s="9"/>
      <c r="T10" s="45"/>
      <c r="U10" s="73">
        <f>SUM(P10:T12)</f>
        <v>631600000</v>
      </c>
      <c r="V10" s="8">
        <v>247020740</v>
      </c>
      <c r="W10" s="9"/>
      <c r="X10" s="9"/>
      <c r="Y10" s="45"/>
      <c r="Z10" s="45"/>
      <c r="AA10" s="76">
        <f>SUM(V10:X12)</f>
        <v>247020740</v>
      </c>
      <c r="AB10" s="84">
        <f>IFERROR(AA10/U10,"-")</f>
        <v>0.39110313489550347</v>
      </c>
      <c r="AC10" s="78"/>
      <c r="AD10" s="80" t="s">
        <v>46</v>
      </c>
      <c r="AE10" s="82" t="s">
        <v>47</v>
      </c>
    </row>
    <row r="11" spans="1:31" ht="79.95" customHeight="1" x14ac:dyDescent="0.25">
      <c r="A11" s="31">
        <v>121</v>
      </c>
      <c r="B11" s="11" t="s">
        <v>38</v>
      </c>
      <c r="C11" s="11" t="s">
        <v>39</v>
      </c>
      <c r="D11" s="11" t="s">
        <v>40</v>
      </c>
      <c r="E11" s="53" t="s">
        <v>48</v>
      </c>
      <c r="F11" s="11" t="s">
        <v>49</v>
      </c>
      <c r="G11" s="4">
        <v>20200680010006</v>
      </c>
      <c r="H11" s="12" t="s">
        <v>50</v>
      </c>
      <c r="I11" s="48" t="s">
        <v>48</v>
      </c>
      <c r="J11" s="43">
        <v>44225</v>
      </c>
      <c r="K11" s="43">
        <v>44316</v>
      </c>
      <c r="L11" s="65"/>
      <c r="M11" s="68"/>
      <c r="N11" s="71"/>
      <c r="O11" s="16" t="s">
        <v>45</v>
      </c>
      <c r="P11" s="8">
        <v>0</v>
      </c>
      <c r="Q11" s="9"/>
      <c r="R11" s="9"/>
      <c r="S11" s="9"/>
      <c r="T11" s="45"/>
      <c r="U11" s="74"/>
      <c r="V11" s="8">
        <v>0</v>
      </c>
      <c r="W11" s="9"/>
      <c r="X11" s="9"/>
      <c r="Y11" s="45"/>
      <c r="Z11" s="45"/>
      <c r="AA11" s="76">
        <f>SUM(V11:X11)</f>
        <v>0</v>
      </c>
      <c r="AB11" s="84"/>
      <c r="AC11" s="85"/>
      <c r="AD11" s="86"/>
      <c r="AE11" s="87"/>
    </row>
    <row r="12" spans="1:31" ht="69" x14ac:dyDescent="0.25">
      <c r="A12" s="31">
        <v>121</v>
      </c>
      <c r="B12" s="11" t="s">
        <v>38</v>
      </c>
      <c r="C12" s="11" t="s">
        <v>39</v>
      </c>
      <c r="D12" s="11" t="s">
        <v>40</v>
      </c>
      <c r="E12" s="53" t="s">
        <v>48</v>
      </c>
      <c r="F12" s="11" t="s">
        <v>49</v>
      </c>
      <c r="G12" s="4"/>
      <c r="H12" s="13" t="s">
        <v>51</v>
      </c>
      <c r="I12" s="48" t="s">
        <v>48</v>
      </c>
      <c r="J12" s="43"/>
      <c r="K12" s="43"/>
      <c r="L12" s="66"/>
      <c r="M12" s="69"/>
      <c r="N12" s="72"/>
      <c r="O12" s="16" t="s">
        <v>45</v>
      </c>
      <c r="P12" s="8">
        <v>0</v>
      </c>
      <c r="Q12" s="9"/>
      <c r="R12" s="9"/>
      <c r="S12" s="8"/>
      <c r="T12" s="45"/>
      <c r="U12" s="75"/>
      <c r="V12" s="8">
        <v>0</v>
      </c>
      <c r="W12" s="9"/>
      <c r="X12" s="9"/>
      <c r="Y12" s="45"/>
      <c r="Z12" s="45"/>
      <c r="AA12" s="76"/>
      <c r="AB12" s="84"/>
      <c r="AC12" s="79"/>
      <c r="AD12" s="81"/>
      <c r="AE12" s="83"/>
    </row>
    <row r="13" spans="1:31" ht="73.95" customHeight="1" x14ac:dyDescent="0.25">
      <c r="A13" s="31">
        <v>122</v>
      </c>
      <c r="B13" s="41" t="s">
        <v>38</v>
      </c>
      <c r="C13" s="41" t="s">
        <v>39</v>
      </c>
      <c r="D13" s="2" t="s">
        <v>52</v>
      </c>
      <c r="E13" s="52" t="s">
        <v>53</v>
      </c>
      <c r="F13" s="3" t="s">
        <v>54</v>
      </c>
      <c r="G13" s="4"/>
      <c r="H13" s="13" t="s">
        <v>55</v>
      </c>
      <c r="I13" s="49" t="s">
        <v>56</v>
      </c>
      <c r="J13" s="43"/>
      <c r="K13" s="43"/>
      <c r="L13" s="6">
        <v>120</v>
      </c>
      <c r="M13" s="7">
        <v>120</v>
      </c>
      <c r="N13" s="44">
        <f>IF(M13/L13&gt;100%,100%,M13/L13)</f>
        <v>1</v>
      </c>
      <c r="O13" s="16" t="s">
        <v>45</v>
      </c>
      <c r="P13" s="8">
        <v>1798713903</v>
      </c>
      <c r="Q13" s="9"/>
      <c r="R13" s="9"/>
      <c r="S13" s="8">
        <v>1397000000</v>
      </c>
      <c r="T13" s="45"/>
      <c r="U13" s="32">
        <f>SUM(P13:T13)</f>
        <v>3195713903</v>
      </c>
      <c r="V13" s="8">
        <v>0</v>
      </c>
      <c r="W13" s="9"/>
      <c r="X13" s="9"/>
      <c r="Y13" s="45"/>
      <c r="Z13" s="45"/>
      <c r="AA13" s="32">
        <f>SUM(V13:X13)</f>
        <v>0</v>
      </c>
      <c r="AB13" s="34">
        <f>IFERROR(AA13/U13,"-")</f>
        <v>0</v>
      </c>
      <c r="AC13" s="10"/>
      <c r="AD13" s="46" t="s">
        <v>46</v>
      </c>
      <c r="AE13" s="47" t="s">
        <v>47</v>
      </c>
    </row>
    <row r="14" spans="1:31" ht="123" customHeight="1" x14ac:dyDescent="0.25">
      <c r="A14" s="31">
        <v>123</v>
      </c>
      <c r="B14" s="41" t="s">
        <v>38</v>
      </c>
      <c r="C14" s="41" t="s">
        <v>39</v>
      </c>
      <c r="D14" s="2" t="s">
        <v>57</v>
      </c>
      <c r="E14" s="52" t="s">
        <v>58</v>
      </c>
      <c r="F14" s="3" t="s">
        <v>59</v>
      </c>
      <c r="G14" s="4">
        <v>20200680010046</v>
      </c>
      <c r="H14" s="12" t="s">
        <v>60</v>
      </c>
      <c r="I14" s="42" t="s">
        <v>61</v>
      </c>
      <c r="J14" s="43">
        <v>44211</v>
      </c>
      <c r="K14" s="43">
        <v>44227</v>
      </c>
      <c r="L14" s="64">
        <v>3500</v>
      </c>
      <c r="M14" s="67">
        <v>4107.5</v>
      </c>
      <c r="N14" s="70">
        <f>IF(M14/L14&gt;100%,100%,M14/L14)</f>
        <v>1</v>
      </c>
      <c r="O14" s="16" t="s">
        <v>45</v>
      </c>
      <c r="P14" s="8">
        <v>165408000</v>
      </c>
      <c r="Q14" s="9"/>
      <c r="R14" s="9"/>
      <c r="S14" s="9"/>
      <c r="T14" s="45"/>
      <c r="U14" s="73">
        <f>SUM(P14:T15)</f>
        <v>165428000</v>
      </c>
      <c r="V14" s="8">
        <v>55200000</v>
      </c>
      <c r="W14" s="9"/>
      <c r="X14" s="9"/>
      <c r="Y14" s="45"/>
      <c r="Z14" s="45"/>
      <c r="AA14" s="73">
        <f>SUM(V14:Z15)</f>
        <v>55200000</v>
      </c>
      <c r="AB14" s="88">
        <f>IFERROR(AA14/U14,"-")</f>
        <v>0.33367990908431461</v>
      </c>
      <c r="AC14" s="78"/>
      <c r="AD14" s="80" t="s">
        <v>46</v>
      </c>
      <c r="AE14" s="82" t="s">
        <v>47</v>
      </c>
    </row>
    <row r="15" spans="1:31" ht="100.95" customHeight="1" x14ac:dyDescent="0.25">
      <c r="A15" s="31">
        <v>123</v>
      </c>
      <c r="B15" s="41" t="s">
        <v>38</v>
      </c>
      <c r="C15" s="41" t="s">
        <v>39</v>
      </c>
      <c r="D15" s="2" t="s">
        <v>57</v>
      </c>
      <c r="E15" s="52" t="s">
        <v>58</v>
      </c>
      <c r="F15" s="3" t="s">
        <v>59</v>
      </c>
      <c r="G15" s="4">
        <v>20200680010046</v>
      </c>
      <c r="H15" s="12" t="s">
        <v>60</v>
      </c>
      <c r="I15" s="42" t="s">
        <v>62</v>
      </c>
      <c r="J15" s="43"/>
      <c r="K15" s="43"/>
      <c r="L15" s="66"/>
      <c r="M15" s="69"/>
      <c r="N15" s="72"/>
      <c r="O15" s="16" t="s">
        <v>45</v>
      </c>
      <c r="P15" s="8">
        <v>20000</v>
      </c>
      <c r="Q15" s="9"/>
      <c r="R15" s="9"/>
      <c r="S15" s="9"/>
      <c r="T15" s="45"/>
      <c r="U15" s="75"/>
      <c r="V15" s="8"/>
      <c r="W15" s="9"/>
      <c r="X15" s="9"/>
      <c r="Y15" s="45"/>
      <c r="Z15" s="45"/>
      <c r="AA15" s="75"/>
      <c r="AB15" s="89"/>
      <c r="AC15" s="79"/>
      <c r="AD15" s="81"/>
      <c r="AE15" s="83"/>
    </row>
    <row r="16" spans="1:31" ht="73.2" customHeight="1" x14ac:dyDescent="0.25">
      <c r="A16" s="31">
        <v>261</v>
      </c>
      <c r="B16" s="41" t="s">
        <v>63</v>
      </c>
      <c r="C16" s="41" t="s">
        <v>64</v>
      </c>
      <c r="D16" s="2" t="s">
        <v>69</v>
      </c>
      <c r="E16" s="52" t="s">
        <v>65</v>
      </c>
      <c r="F16" s="3" t="s">
        <v>66</v>
      </c>
      <c r="G16" s="4">
        <v>20210680010059</v>
      </c>
      <c r="H16" s="12" t="s">
        <v>70</v>
      </c>
      <c r="I16" s="42" t="s">
        <v>67</v>
      </c>
      <c r="J16" s="43">
        <v>44407</v>
      </c>
      <c r="K16" s="43">
        <v>44559</v>
      </c>
      <c r="L16" s="14">
        <v>0.15</v>
      </c>
      <c r="M16" s="15">
        <v>0.05</v>
      </c>
      <c r="N16" s="44">
        <f>IF(M16/L16&gt;100%,100%,M16/L16)</f>
        <v>0.33333333333333337</v>
      </c>
      <c r="O16" s="16" t="s">
        <v>45</v>
      </c>
      <c r="P16" s="8">
        <v>145000000</v>
      </c>
      <c r="Q16" s="17"/>
      <c r="R16" s="17"/>
      <c r="S16" s="17"/>
      <c r="T16" s="45"/>
      <c r="U16" s="32">
        <f>SUM(P16:T16)</f>
        <v>145000000</v>
      </c>
      <c r="V16" s="8">
        <v>145000000</v>
      </c>
      <c r="W16" s="17"/>
      <c r="X16" s="17"/>
      <c r="Y16" s="45"/>
      <c r="Z16" s="45"/>
      <c r="AA16" s="32">
        <f>SUM(V16:X16)</f>
        <v>145000000</v>
      </c>
      <c r="AB16" s="34">
        <f>IFERROR(AA16/U16,"-")</f>
        <v>1</v>
      </c>
      <c r="AC16" s="10">
        <v>52500000</v>
      </c>
      <c r="AD16" s="18" t="s">
        <v>46</v>
      </c>
      <c r="AE16" s="47" t="s">
        <v>47</v>
      </c>
    </row>
    <row r="17" spans="1:31" ht="21" customHeight="1" x14ac:dyDescent="0.25">
      <c r="A17" s="19">
        <f>SUM(--(FREQUENCY(A9:A16,A9:A16)&gt;0))</f>
        <v>5</v>
      </c>
      <c r="B17" s="20"/>
      <c r="C17" s="21"/>
      <c r="D17" s="21"/>
      <c r="E17" s="21"/>
      <c r="F17" s="21"/>
      <c r="G17" s="21"/>
      <c r="H17" s="21"/>
      <c r="I17" s="21"/>
      <c r="J17" s="21"/>
      <c r="K17" s="22"/>
      <c r="L17" s="23"/>
      <c r="M17" s="24" t="s">
        <v>68</v>
      </c>
      <c r="N17" s="25">
        <f>IFERROR(AVERAGE(N9:N16),"-")</f>
        <v>0.6457878787878788</v>
      </c>
      <c r="O17" s="26"/>
      <c r="P17" s="27">
        <f>SUM(P9:P16)</f>
        <v>3602999999.8000002</v>
      </c>
      <c r="Q17" s="27">
        <f t="shared" ref="Q17:T17" si="0">SUM(Q9:Q16)</f>
        <v>0</v>
      </c>
      <c r="R17" s="27">
        <f t="shared" si="0"/>
        <v>0</v>
      </c>
      <c r="S17" s="27">
        <f t="shared" si="0"/>
        <v>1397000000</v>
      </c>
      <c r="T17" s="27">
        <f t="shared" si="0"/>
        <v>0</v>
      </c>
      <c r="U17" s="28">
        <f>SUM(U9:U16)</f>
        <v>4999999999.8000002</v>
      </c>
      <c r="V17" s="27">
        <f>SUM(V9:V16)</f>
        <v>841976589</v>
      </c>
      <c r="W17" s="27">
        <f>SUM(W9:W16)</f>
        <v>0</v>
      </c>
      <c r="X17" s="27">
        <f t="shared" ref="X17:Z17" si="1">SUM(X9:X16)</f>
        <v>0</v>
      </c>
      <c r="Y17" s="27">
        <f t="shared" si="1"/>
        <v>0</v>
      </c>
      <c r="Z17" s="27">
        <f t="shared" si="1"/>
        <v>0</v>
      </c>
      <c r="AA17" s="28">
        <f>SUM(AA9:AA16)</f>
        <v>841976589</v>
      </c>
      <c r="AB17" s="29">
        <f>IFERROR(AA17/U17,"-")</f>
        <v>0.16839531780673581</v>
      </c>
      <c r="AC17" s="28">
        <f>SUM(AC9:AC16)</f>
        <v>52500000</v>
      </c>
      <c r="AD17" s="26"/>
      <c r="AE17" s="26"/>
    </row>
    <row r="21" spans="1:31" x14ac:dyDescent="0.25">
      <c r="F21" s="30"/>
    </row>
    <row r="22" spans="1:31" x14ac:dyDescent="0.25">
      <c r="P22" s="27"/>
    </row>
    <row r="23" spans="1:31" x14ac:dyDescent="0.25">
      <c r="P23" s="50"/>
    </row>
    <row r="24" spans="1:31" x14ac:dyDescent="0.25">
      <c r="P24" s="51"/>
    </row>
    <row r="30" spans="1:31" x14ac:dyDescent="0.25">
      <c r="AC30" s="54"/>
    </row>
  </sheetData>
  <mergeCells count="36">
    <mergeCell ref="AC14:AC15"/>
    <mergeCell ref="AD14:AD15"/>
    <mergeCell ref="AE14:AE15"/>
    <mergeCell ref="AB10:AB12"/>
    <mergeCell ref="AC10:AC12"/>
    <mergeCell ref="AD10:AD12"/>
    <mergeCell ref="AE10:AE12"/>
    <mergeCell ref="AB14:AB15"/>
    <mergeCell ref="L14:L15"/>
    <mergeCell ref="M14:M15"/>
    <mergeCell ref="N14:N15"/>
    <mergeCell ref="U14:U15"/>
    <mergeCell ref="AA14:AA15"/>
    <mergeCell ref="O7:U7"/>
    <mergeCell ref="V7:AA7"/>
    <mergeCell ref="AB7:AB8"/>
    <mergeCell ref="AC7:AC8"/>
    <mergeCell ref="AD7:AE7"/>
    <mergeCell ref="L10:L12"/>
    <mergeCell ref="M10:M12"/>
    <mergeCell ref="N10:N12"/>
    <mergeCell ref="U10:U12"/>
    <mergeCell ref="AA10:AA12"/>
    <mergeCell ref="A5:C5"/>
    <mergeCell ref="D5:L5"/>
    <mergeCell ref="A6:C6"/>
    <mergeCell ref="D6:L6"/>
    <mergeCell ref="B7:F7"/>
    <mergeCell ref="G7:K7"/>
    <mergeCell ref="L7:N7"/>
    <mergeCell ref="A1:A4"/>
    <mergeCell ref="B1:AB4"/>
    <mergeCell ref="AC1:AE1"/>
    <mergeCell ref="AC2:AE2"/>
    <mergeCell ref="AC3:AE3"/>
    <mergeCell ref="AC4:AE4"/>
  </mergeCells>
  <conditionalFormatting sqref="N9:N16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2021-11-03T20:43:14Z</dcterms:modified>
  <cp:category/>
  <cp:contentStatus/>
</cp:coreProperties>
</file>