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cindy\Documents\1 - Alcaldía\1 - Planeación\1 - Seguimiento PDM\1 - Seguimiento 2021\1 - Plan de Acción\07 - Julio\Publicados\"/>
    </mc:Choice>
  </mc:AlternateContent>
  <xr:revisionPtr revIDLastSave="0" documentId="13_ncr:1_{D24BA7D4-C081-4574-9377-2CFC7A77D82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lan de Acción" sheetId="14" r:id="rId1"/>
  </sheets>
  <definedNames>
    <definedName name="_xlnm._FilterDatabase" localSheetId="0" hidden="1">'Plan de Acción'!$A$8:$AA$23</definedName>
  </definedNames>
  <calcPr calcId="18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C10" i="14" l="1"/>
  <c r="AA22" i="14"/>
  <c r="AA21" i="14"/>
  <c r="AA20" i="14"/>
  <c r="AA19" i="14"/>
  <c r="AA17" i="14"/>
  <c r="AA16" i="14"/>
  <c r="AA14" i="14"/>
  <c r="AA12" i="14"/>
  <c r="AA11" i="14"/>
  <c r="AA9" i="14"/>
  <c r="N22" i="14"/>
  <c r="N21" i="14"/>
  <c r="N20" i="14"/>
  <c r="N19" i="14"/>
  <c r="N17" i="14"/>
  <c r="N16" i="14"/>
  <c r="N14" i="14"/>
  <c r="N11" i="14"/>
  <c r="N10" i="14"/>
  <c r="U9" i="14" l="1"/>
  <c r="M12" i="14"/>
  <c r="N12" i="14" s="1"/>
  <c r="U10" i="14" l="1"/>
  <c r="AA10" i="14" l="1"/>
  <c r="AA23" i="14" s="1"/>
  <c r="M9" i="14" l="1"/>
  <c r="N9" i="14" s="1"/>
  <c r="N23" i="14" s="1"/>
  <c r="U17" i="14" l="1"/>
  <c r="U14" i="14"/>
  <c r="U12" i="14"/>
  <c r="AB17" i="14" l="1"/>
  <c r="P23" i="14"/>
  <c r="W23" i="14"/>
  <c r="X23" i="14"/>
  <c r="Y23" i="14"/>
  <c r="Z23" i="14"/>
  <c r="Q23" i="14"/>
  <c r="R23" i="14"/>
  <c r="S23" i="14"/>
  <c r="T23" i="14"/>
  <c r="U16" i="14"/>
  <c r="U22" i="14"/>
  <c r="U21" i="14"/>
  <c r="AB21" i="14" s="1"/>
  <c r="U20" i="14"/>
  <c r="U19" i="14"/>
  <c r="AC23" i="14"/>
  <c r="A23" i="14"/>
  <c r="AB20" i="14" l="1"/>
  <c r="AB22" i="14"/>
  <c r="AB14" i="14"/>
  <c r="AB12" i="14"/>
  <c r="AB10" i="14"/>
  <c r="AB16" i="14"/>
  <c r="AB9" i="14"/>
  <c r="AB19" i="14"/>
  <c r="V23" i="14"/>
  <c r="U11" i="14"/>
  <c r="U23" i="14" s="1"/>
  <c r="AB23" i="14" l="1"/>
  <c r="AB11" i="14"/>
</calcChain>
</file>

<file path=xl/sharedStrings.xml><?xml version="1.0" encoding="utf-8"?>
<sst xmlns="http://schemas.openxmlformats.org/spreadsheetml/2006/main" count="169" uniqueCount="91">
  <si>
    <t>AVANCE</t>
  </si>
  <si>
    <t>Línea estratégica</t>
  </si>
  <si>
    <t xml:space="preserve">Programa </t>
  </si>
  <si>
    <t>Nombre del Proyecto</t>
  </si>
  <si>
    <t>Meta programada</t>
  </si>
  <si>
    <t>Meta ejecutada</t>
  </si>
  <si>
    <t>Componente</t>
  </si>
  <si>
    <t>Meta PDM</t>
  </si>
  <si>
    <t>SGP</t>
  </si>
  <si>
    <t>Rubro</t>
  </si>
  <si>
    <t>PDM 2020-2023</t>
  </si>
  <si>
    <t>PROYECTOS DE INVERSIÓN</t>
  </si>
  <si>
    <t>OTROS</t>
  </si>
  <si>
    <t>Dependencia</t>
  </si>
  <si>
    <t>Responsable</t>
  </si>
  <si>
    <t>Código BPIM</t>
  </si>
  <si>
    <t>Actividades</t>
  </si>
  <si>
    <t>TOTALES</t>
  </si>
  <si>
    <t>RECURSOS EJECUTADOS</t>
  </si>
  <si>
    <t>EJECUCIÓN PPTAL</t>
  </si>
  <si>
    <t>Indicador de producto</t>
  </si>
  <si>
    <t>TOTAL PROGRAMADO</t>
  </si>
  <si>
    <t>Fecha inicio</t>
  </si>
  <si>
    <t>Fecha de terminación</t>
  </si>
  <si>
    <t>RECURSOS PROGRAMADOS</t>
  </si>
  <si>
    <t>RESPONSABLES</t>
  </si>
  <si>
    <t>CUMPLIMIENTO DE META</t>
  </si>
  <si>
    <t>RECURSOS GESTIONADOS</t>
  </si>
  <si>
    <t>SGR</t>
  </si>
  <si>
    <t>TOTAL EJECUTADO</t>
  </si>
  <si>
    <t>No.</t>
  </si>
  <si>
    <t xml:space="preserve">FECHA DE SUSCRIPCIÓN:  </t>
  </si>
  <si>
    <t>FECHA DE CORTE:</t>
  </si>
  <si>
    <r>
      <t xml:space="preserve">Página: </t>
    </r>
    <r>
      <rPr>
        <sz val="11"/>
        <rFont val="Arial"/>
        <family val="2"/>
      </rPr>
      <t>1 de 1</t>
    </r>
  </si>
  <si>
    <r>
      <t>Fecha aprobación:</t>
    </r>
    <r>
      <rPr>
        <sz val="11"/>
        <rFont val="Arial"/>
        <family val="2"/>
      </rPr>
      <t xml:space="preserve"> Marzo-24-2021</t>
    </r>
  </si>
  <si>
    <t>RECURSOS PROPIOS INSTITUTOS</t>
  </si>
  <si>
    <t>RECURSOS PROPIOS MUNICIPIO</t>
  </si>
  <si>
    <r>
      <t xml:space="preserve">Versión: </t>
    </r>
    <r>
      <rPr>
        <sz val="11"/>
        <rFont val="Arial"/>
        <family val="2"/>
      </rPr>
      <t>1.0</t>
    </r>
  </si>
  <si>
    <t xml:space="preserve"> PLAN DE ACCIÓN - PLAN DE DESARROLLO MUNICIPAL
INSTITUTO MUNICIPAL DE CULTURA Y TURISMO - IMCT</t>
  </si>
  <si>
    <t>2.3.2.02.02.009</t>
  </si>
  <si>
    <t>BUCARAMANGA PRODUCTIVA Y COMPETITIVA: EMPRESAS INNOVADORAS, RESPONSABLES Y CONSCIENTES</t>
  </si>
  <si>
    <t>Emprendimiento, Innovación, Formalización Y Dinamización Empresarial</t>
  </si>
  <si>
    <t>Emprendimiento E Innovación</t>
  </si>
  <si>
    <t>Fortalecer a 5.000 empresas, emprendimientos y/o unidades productivas, a través de la implementación de un programa de incubación y aceleración de emprendimientos  innovadores  articulados con el ecosistema de emprendimiento, que caracterice las capacidades tecnológicas instaladas (duras y blandas) con enfoque diferencial.</t>
  </si>
  <si>
    <t>Número de empresas, emprendimientos y/o unidades productivas fortalecidas a través de la implementación de un programa de incubación y aceleración de emprendimientos  innovadores  articulados con el ecosistema de emprendimiento, que caracterice las capacidades tecnológicas instaladas (duras y blandas) con enfoque diferencial.</t>
  </si>
  <si>
    <t>FORTALECIMIENTO DEL COWORKING COMO ESTRATEGIA PARA EL EMPRENDIMIENTO, INNOVACIÓN, DINAMIZACIÓN Y ACELERACIÓN EMPRESARIAL EN EL MUNICIPIO DE BUCARAMANGA</t>
  </si>
  <si>
    <t>Actividad 1.1. Asesorar técnicamente a emprendedores y/o empresarios en etapa de aceleración en programas de formación  empresarial.
Actividad 2.1. Realizar adecuaciones en espacio para prestación  de servicios de consultoria a emprendedores y/o empresarios  en etapa de aceleración  y Coworking.</t>
  </si>
  <si>
    <t>2.3.2.02.02.007
2.3.2.02.02.009</t>
  </si>
  <si>
    <t>IMEBU</t>
  </si>
  <si>
    <t>JOSE LUIS HERNÁNDEZ JAIMES</t>
  </si>
  <si>
    <t>Centros De Desarrollo Empresarial</t>
  </si>
  <si>
    <t>Implementar 1 programa de desarrollo empresarial y de empleabilidad para las micro y pequeñas empresas (incluyendo unidades productivas).</t>
  </si>
  <si>
    <t>Número de programas de desarrollo empresariales y de empleabilidad implementados para las micro y pequeñas empresas (incluyendo unidades productivas).</t>
  </si>
  <si>
    <t>FORTALECIMIENTO DEL CENTRO DE DESARROLLO EMPRESARIAL Y DE EMPLEABILIDAD EN EL MUNICIPIO DE BUCARAMANGA</t>
  </si>
  <si>
    <t>Desarrollar el modelo CDE virtual para que amplíen la cobertura en la ciudad.</t>
  </si>
  <si>
    <t>Porcentaje de avance en el desarrollo del modelo CDE virtual para que amplíen la cobertura en la ciudad.</t>
  </si>
  <si>
    <t xml:space="preserve">Formar a 7.000 emprendedores a través de un programa de formación teórica, empresarial y/o artesanal con enfoque diferencial para emprendimientos artísticos, culturales, creativos, negocios verdes, microempresarios y/o unidades productivas urbanas y rurales. </t>
  </si>
  <si>
    <t xml:space="preserve">Número de emprendedores formados a través de un programa de formación teórica, empresarial y/o artesanal con enfoque diferencial para emprendimientos artísticos, culturales, creativos, negocios verdes, microempresarios y/o unidades productivas urbanas y rurales. </t>
  </si>
  <si>
    <t>Implementar en 4.000 mipymes planes estratégicos orientados a innovar y/o incorporación tecnológica en áreas empresariales estratégicas con apoyo de Universidades y actores económicos clave.</t>
  </si>
  <si>
    <t xml:space="preserve">Número de mipymes con planes estratégicos implementados orientados a innovar y/o incorporación tecnológica en áreas empresariales estratégicas con apoyo de Universidades y actores económicos clave. </t>
  </si>
  <si>
    <t>Banca Ciudadana</t>
  </si>
  <si>
    <t>Intervenir a 4.000 empresas y/o emprendimientos mediante apalancamiento financiero orientado a realizar inversión en innovación y/o tecnología en la zona rural y urbana con enfoque diferencial.</t>
  </si>
  <si>
    <t>Número de empresas y/o emprendimientos intervenidos mediante apalancamiento financiero orientado a realizar inversión en innovación y/o tecnología  en la zona rural y urbana con enfoque diferencial.</t>
  </si>
  <si>
    <t>Otorgar 6.000 créditos a emprendimientos y mipymes de orientados a capital de trabajo o destinos de inversión diferente a innovación y/o tecnología en zonas urbanas y rurales.</t>
  </si>
  <si>
    <t>Número de créditos otorgados a emprendimientos y mipymes de orientados a capital de trabajo o destinos de inversión diferente a innovación y/o tecnología en zonas urbanas y rurales.</t>
  </si>
  <si>
    <t>Empleabilidad, Empleo Y Trabajo Decente</t>
  </si>
  <si>
    <t>Empleo Y Empleabilidad</t>
  </si>
  <si>
    <t>Registrar 5.000 hojas de vida para facilitar el proceso de inserción en el mercado laboral identificando habilidades, destrezas  y que competencias  para el trabajo.</t>
  </si>
  <si>
    <t>Número de hojas de vida registradas para facilitar el proceso de inserción en el mercado laboral identificando habilidades, destrezas  y que competencias  para el trabajo.</t>
  </si>
  <si>
    <t>FORTALECIMIENTO DE LA OFICINA DE FOMENTO A LA EMPLEABILIDAD, EL EMPLEO Y EL TRABAJO DECENTE EN EL MUNICIPIO DE BUCARAMANGA</t>
  </si>
  <si>
    <t xml:space="preserve">Actividad 1.1.1. Brindar formación en competencias personales y/o técnicas para el trabajo
Actividad 1.1.2. Realizar intermediación laboral entre oferentes de trabajo y buscadores de empleo.
Actividad 2.1. Ofrecer acompañamiento a las empresas en la estructuración y selección de perfiles adecuados a sus requerimientos.
Actividad 3.1. Formular la política pública de empleo y trabajo decente de la ciudad.
</t>
  </si>
  <si>
    <t>Formar 3.000  jóvenes y adultos en competencias  personales y/o  técnicas para el trabajo con el fin de facilitar su inserción en el mercado laboral.</t>
  </si>
  <si>
    <t>Número de jóvenes y adultos formados en competencias  personales y/o técnicas para el trabajo con el fin de facilitar su inserción en el mercado laboral.</t>
  </si>
  <si>
    <t>Acompañar a 1.500 empresas en el fomento de una cultura del empleo y trabajo decente para capturar  vacantes que permitan realizar la intermediación laboral.</t>
  </si>
  <si>
    <t>Número de empresas acompañadas en el fomento de una cultura del empleo y trabajo decente para capturar  vacantes que permitan realizar la intermediación laboral.</t>
  </si>
  <si>
    <t>BUCARAMANGA TERRITORIO LIBRE DE CORRUPCIÓN: INSTITUCIONES SÓLIDAS Y CONFIABLES</t>
  </si>
  <si>
    <t>Administración Pública Moderna E Innovadora</t>
  </si>
  <si>
    <t>Gobierno Fortalecido Para Ser Y Hacer</t>
  </si>
  <si>
    <t>Mantener en funcionamiento el 100% de los programas del Instituto Municipal del Empleo.</t>
  </si>
  <si>
    <t>Porcentaje de los programas de Instituto Municipal del Empleo mantenidos en funcionamiento.</t>
  </si>
  <si>
    <t>2.1.</t>
  </si>
  <si>
    <t>APOYO DEL FONDO DE FOMENTO Y CRÉDITO DE APOYO DEL IMEBU, PROGRAMA BANCA CIUDADANA EN EL MUNICIPIO DE BUCARAMANGA</t>
  </si>
  <si>
    <t>POR DEFINIR</t>
  </si>
  <si>
    <t>Formar a emprendedores y empresarios a través de programas de visualización de productos y/o servicios a través de canales virtuales.</t>
  </si>
  <si>
    <t>Asesorar a emprendedores y empresarios en programas de formación empresarial (Modelo de Negocios y diseño Planes de Mejora)
Implementar un programa de comercialización virtual de productos y/o servicios.
Implementar Estrategia comunitaria para el emprendimiento y el desarrollo empresarial.
Formulación de la estrategia de reactivación y sostenimiento de la economía
Brindar acompañamiento a los proyectos productivos de la población victima</t>
  </si>
  <si>
    <t>Identificar habilidades y destrezas de emprendedores, empresarios y ciudadanos para orientarlos hacia el emprendimiento o la empleabilidad.</t>
  </si>
  <si>
    <t>Pendiente por adicionar</t>
  </si>
  <si>
    <t>Actividad 1.1. Otorgar créditos para el emprendimiento y/o fortalecimiento financiero de empresas orientadas a  la innovación y/o incorporación de tecnología.
Actividad 1.2. Otorgar créditos para el emprendimiento y/o fortalecimiento financiero de empresas orientados a capital de trabajo, nómina y/o activos fijos.
Actividad 2.1. Realizar acompañamiento técnico y visitas pos crédito a los emprendimientos y/o empresas apoyadas.</t>
  </si>
  <si>
    <t>2.3.2.02.02.010</t>
  </si>
  <si>
    <t>2.3.2.02.01.004
2.3.2.02.02.006
2.3.2.02.02.007
2.3.2.02.02.009</t>
  </si>
  <si>
    <r>
      <t xml:space="preserve">Código:  </t>
    </r>
    <r>
      <rPr>
        <sz val="11"/>
        <rFont val="Arial"/>
        <family val="2"/>
      </rPr>
      <t>F-DPM-1210-238,37-030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</si>
</sst>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5" formatCode="&quot;$&quot;\ #,##0;\-&quot;$&quot;\ #,##0"/>
    <numFmt numFmtId="44" formatCode="_-&quot;$&quot;\ * #,##0.00_-;\-&quot;$&quot;\ * #,##0.00_-;_-&quot;$&quot;\ * &quot;-&quot;??_-;_-@_-"/>
    <numFmt numFmtId="164" formatCode="dd/mm/yyyy;@"/>
    <numFmt numFmtId="165" formatCode="_-&quot;$&quot;\ * #,##0_-;\-&quot;$&quot;\ * #,##0_-;_-&quot;$&quot;\ * &quot;-&quot;??_-;_-@_-"/>
    <numFmt numFmtId="166" formatCode="&quot;$&quot;\ #,##0"/>
    <numFmt numFmtId="167" formatCode="&quot;$&quot;#,##0"/>
  </numFmts>
  <fonts count="12" x14ac:knownFonts="1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Arial"/>
      <family val="2"/>
    </font>
    <font>
      <u/>
      <sz val="11"/>
      <color theme="1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color theme="0"/>
      <name val="Arial"/>
      <family val="2"/>
    </font>
    <font>
      <sz val="11"/>
      <color indexed="8"/>
      <name val="Arial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12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9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6" fillId="0" borderId="0"/>
    <xf numFmtId="0" fontId="1" fillId="0" borderId="0"/>
    <xf numFmtId="0" fontId="1" fillId="0" borderId="0"/>
  </cellStyleXfs>
  <cellXfs count="109">
    <xf numFmtId="0" fontId="0" fillId="0" borderId="0" xfId="0"/>
    <xf numFmtId="0" fontId="0" fillId="0" borderId="0" xfId="0" applyFont="1"/>
    <xf numFmtId="0" fontId="0" fillId="3" borderId="0" xfId="0" applyFont="1" applyFill="1" applyBorder="1" applyAlignment="1">
      <alignment vertical="top"/>
    </xf>
    <xf numFmtId="0" fontId="0" fillId="3" borderId="6" xfId="0" applyFont="1" applyFill="1" applyBorder="1" applyAlignment="1">
      <alignment vertical="top"/>
    </xf>
    <xf numFmtId="0" fontId="0" fillId="3" borderId="0" xfId="0" applyFont="1" applyFill="1" applyBorder="1"/>
    <xf numFmtId="0" fontId="0" fillId="3" borderId="6" xfId="0" applyFont="1" applyFill="1" applyBorder="1"/>
    <xf numFmtId="0" fontId="0" fillId="0" borderId="2" xfId="0" applyFont="1" applyBorder="1" applyAlignment="1">
      <alignment vertical="center"/>
    </xf>
    <xf numFmtId="9" fontId="8" fillId="2" borderId="2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vertical="center"/>
    </xf>
    <xf numFmtId="165" fontId="8" fillId="2" borderId="2" xfId="108" applyNumberFormat="1" applyFont="1" applyFill="1" applyBorder="1" applyAlignment="1">
      <alignment vertical="center"/>
    </xf>
    <xf numFmtId="9" fontId="8" fillId="2" borderId="2" xfId="107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vertical="center"/>
    </xf>
    <xf numFmtId="0" fontId="7" fillId="2" borderId="4" xfId="0" applyFont="1" applyFill="1" applyBorder="1" applyAlignment="1">
      <alignment horizontal="justify"/>
    </xf>
    <xf numFmtId="0" fontId="7" fillId="2" borderId="5" xfId="0" applyFont="1" applyFill="1" applyBorder="1"/>
    <xf numFmtId="9" fontId="8" fillId="2" borderId="5" xfId="0" applyNumberFormat="1" applyFont="1" applyFill="1" applyBorder="1" applyAlignment="1">
      <alignment horizontal="center" vertical="center"/>
    </xf>
    <xf numFmtId="9" fontId="8" fillId="2" borderId="3" xfId="0" applyNumberFormat="1" applyFont="1" applyFill="1" applyBorder="1" applyAlignment="1">
      <alignment horizontal="center" vertical="center"/>
    </xf>
    <xf numFmtId="165" fontId="7" fillId="2" borderId="2" xfId="108" applyNumberFormat="1" applyFont="1" applyFill="1" applyBorder="1" applyAlignment="1">
      <alignment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vertical="center" wrapText="1"/>
    </xf>
    <xf numFmtId="0" fontId="0" fillId="0" borderId="2" xfId="0" applyFont="1" applyBorder="1" applyAlignment="1">
      <alignment horizontal="justify" vertical="center" wrapText="1"/>
    </xf>
    <xf numFmtId="0" fontId="7" fillId="0" borderId="2" xfId="0" applyFont="1" applyBorder="1" applyAlignment="1">
      <alignment horizontal="justify" vertical="center" wrapText="1"/>
    </xf>
    <xf numFmtId="0" fontId="8" fillId="2" borderId="2" xfId="0" applyFont="1" applyFill="1" applyBorder="1" applyAlignment="1">
      <alignment horizontal="justify" vertical="center" wrapText="1"/>
    </xf>
    <xf numFmtId="0" fontId="10" fillId="0" borderId="2" xfId="0" applyFont="1" applyBorder="1" applyAlignment="1">
      <alignment horizontal="justify" vertical="center" wrapText="1"/>
    </xf>
    <xf numFmtId="0" fontId="5" fillId="0" borderId="2" xfId="0" applyFont="1" applyBorder="1" applyAlignment="1">
      <alignment horizontal="justify" vertical="center" wrapText="1"/>
    </xf>
    <xf numFmtId="164" fontId="0" fillId="0" borderId="2" xfId="0" applyNumberFormat="1" applyFont="1" applyBorder="1" applyAlignment="1">
      <alignment horizontal="center" vertical="center" wrapText="1"/>
    </xf>
    <xf numFmtId="3" fontId="10" fillId="0" borderId="2" xfId="0" applyNumberFormat="1" applyFont="1" applyBorder="1" applyAlignment="1">
      <alignment horizontal="center" vertical="center" wrapText="1"/>
    </xf>
    <xf numFmtId="3" fontId="0" fillId="2" borderId="2" xfId="0" applyNumberFormat="1" applyFont="1" applyFill="1" applyBorder="1" applyAlignment="1">
      <alignment horizontal="center" vertical="center" wrapText="1"/>
    </xf>
    <xf numFmtId="9" fontId="0" fillId="0" borderId="2" xfId="0" applyNumberFormat="1" applyFont="1" applyBorder="1" applyAlignment="1">
      <alignment horizontal="center" vertical="center"/>
    </xf>
    <xf numFmtId="166" fontId="9" fillId="0" borderId="2" xfId="0" applyNumberFormat="1" applyFont="1" applyBorder="1" applyAlignment="1">
      <alignment horizontal="center" vertical="center" wrapText="1"/>
    </xf>
    <xf numFmtId="9" fontId="7" fillId="0" borderId="2" xfId="107" applyFont="1" applyFill="1" applyBorder="1" applyAlignment="1">
      <alignment horizontal="center" vertical="center" wrapText="1"/>
    </xf>
    <xf numFmtId="166" fontId="7" fillId="0" borderId="2" xfId="0" applyNumberFormat="1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164" fontId="8" fillId="0" borderId="2" xfId="0" applyNumberFormat="1" applyFont="1" applyBorder="1" applyAlignment="1">
      <alignment vertical="center" wrapText="1"/>
    </xf>
    <xf numFmtId="166" fontId="0" fillId="0" borderId="2" xfId="0" applyNumberFormat="1" applyFont="1" applyBorder="1" applyAlignment="1">
      <alignment horizontal="center" vertical="center" wrapText="1"/>
    </xf>
    <xf numFmtId="9" fontId="10" fillId="0" borderId="2" xfId="0" applyNumberFormat="1" applyFont="1" applyBorder="1" applyAlignment="1">
      <alignment horizontal="center" vertical="center" wrapText="1"/>
    </xf>
    <xf numFmtId="9" fontId="0" fillId="2" borderId="2" xfId="0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1" fontId="5" fillId="0" borderId="2" xfId="0" applyNumberFormat="1" applyFont="1" applyBorder="1" applyAlignment="1">
      <alignment horizontal="right" vertical="center"/>
    </xf>
    <xf numFmtId="1" fontId="5" fillId="0" borderId="2" xfId="0" applyNumberFormat="1" applyFont="1" applyBorder="1" applyAlignment="1">
      <alignment horizontal="right" vertical="center" wrapText="1"/>
    </xf>
    <xf numFmtId="164" fontId="7" fillId="0" borderId="2" xfId="0" applyNumberFormat="1" applyFont="1" applyBorder="1" applyAlignment="1">
      <alignment horizontal="right" vertical="center" wrapText="1"/>
    </xf>
    <xf numFmtId="166" fontId="7" fillId="0" borderId="2" xfId="108" applyNumberFormat="1" applyFont="1" applyFill="1" applyBorder="1" applyAlignment="1">
      <alignment horizontal="right" vertical="center" wrapText="1"/>
    </xf>
    <xf numFmtId="166" fontId="9" fillId="0" borderId="2" xfId="0" applyNumberFormat="1" applyFont="1" applyBorder="1" applyAlignment="1">
      <alignment horizontal="right" vertical="center" wrapText="1"/>
    </xf>
    <xf numFmtId="0" fontId="0" fillId="0" borderId="2" xfId="0" applyFont="1" applyBorder="1" applyAlignment="1">
      <alignment horizontal="right"/>
    </xf>
    <xf numFmtId="5" fontId="7" fillId="2" borderId="2" xfId="108" applyNumberFormat="1" applyFont="1" applyFill="1" applyBorder="1" applyAlignment="1">
      <alignment horizontal="right" vertical="center" wrapText="1"/>
    </xf>
    <xf numFmtId="166" fontId="0" fillId="0" borderId="0" xfId="0" applyNumberFormat="1" applyFont="1"/>
    <xf numFmtId="164" fontId="0" fillId="0" borderId="2" xfId="0" applyNumberFormat="1" applyFont="1" applyBorder="1" applyAlignment="1">
      <alignment vertical="center" wrapText="1"/>
    </xf>
    <xf numFmtId="0" fontId="0" fillId="0" borderId="2" xfId="0" applyFont="1" applyBorder="1" applyAlignment="1">
      <alignment horizontal="justify" vertical="center" wrapText="1"/>
    </xf>
    <xf numFmtId="164" fontId="0" fillId="0" borderId="2" xfId="0" applyNumberFormat="1" applyFont="1" applyBorder="1" applyAlignment="1">
      <alignment horizontal="justify" vertical="center" wrapText="1"/>
    </xf>
    <xf numFmtId="0" fontId="8" fillId="2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164" fontId="0" fillId="0" borderId="2" xfId="0" applyNumberFormat="1" applyFont="1" applyBorder="1" applyAlignment="1">
      <alignment horizontal="center" vertical="center" wrapText="1"/>
    </xf>
    <xf numFmtId="0" fontId="0" fillId="0" borderId="2" xfId="0" applyFont="1" applyBorder="1" applyAlignment="1">
      <alignment horizontal="justify" vertical="center" wrapText="1"/>
    </xf>
    <xf numFmtId="164" fontId="0" fillId="0" borderId="2" xfId="0" applyNumberFormat="1" applyFont="1" applyBorder="1" applyAlignment="1">
      <alignment horizontal="justify" vertical="center" wrapText="1"/>
    </xf>
    <xf numFmtId="164" fontId="7" fillId="0" borderId="2" xfId="0" applyNumberFormat="1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0" fillId="3" borderId="0" xfId="0" applyFont="1" applyFill="1" applyBorder="1" applyAlignment="1">
      <alignment horizontal="right" vertical="top"/>
    </xf>
    <xf numFmtId="0" fontId="8" fillId="2" borderId="2" xfId="0" applyFont="1" applyFill="1" applyBorder="1" applyAlignment="1">
      <alignment horizontal="right" vertical="center" wrapText="1"/>
    </xf>
    <xf numFmtId="165" fontId="7" fillId="2" borderId="2" xfId="108" applyNumberFormat="1" applyFont="1" applyFill="1" applyBorder="1" applyAlignment="1">
      <alignment horizontal="right" vertical="center"/>
    </xf>
    <xf numFmtId="0" fontId="0" fillId="0" borderId="0" xfId="0" applyFont="1" applyAlignment="1">
      <alignment horizontal="right"/>
    </xf>
    <xf numFmtId="166" fontId="9" fillId="0" borderId="2" xfId="0" applyNumberFormat="1" applyFont="1" applyFill="1" applyBorder="1" applyAlignment="1">
      <alignment horizontal="right" vertical="center" wrapText="1"/>
    </xf>
    <xf numFmtId="0" fontId="0" fillId="0" borderId="2" xfId="0" applyFont="1" applyFill="1" applyBorder="1" applyAlignment="1">
      <alignment horizontal="right"/>
    </xf>
    <xf numFmtId="5" fontId="7" fillId="4" borderId="2" xfId="108" applyNumberFormat="1" applyFont="1" applyFill="1" applyBorder="1" applyAlignment="1">
      <alignment horizontal="right" vertical="center" wrapText="1"/>
    </xf>
    <xf numFmtId="164" fontId="0" fillId="0" borderId="8" xfId="0" applyNumberFormat="1" applyFont="1" applyBorder="1" applyAlignment="1">
      <alignment horizontal="center" vertical="center" wrapText="1"/>
    </xf>
    <xf numFmtId="164" fontId="0" fillId="0" borderId="7" xfId="0" applyNumberFormat="1" applyFont="1" applyBorder="1" applyAlignment="1">
      <alignment horizontal="center" vertical="center" wrapText="1"/>
    </xf>
    <xf numFmtId="165" fontId="7" fillId="0" borderId="7" xfId="108" applyNumberFormat="1" applyFont="1" applyFill="1" applyBorder="1" applyAlignment="1">
      <alignment vertical="center" wrapText="1"/>
    </xf>
    <xf numFmtId="166" fontId="7" fillId="0" borderId="7" xfId="108" applyNumberFormat="1" applyFont="1" applyFill="1" applyBorder="1" applyAlignment="1">
      <alignment vertical="center" wrapText="1"/>
    </xf>
    <xf numFmtId="166" fontId="7" fillId="0" borderId="2" xfId="108" applyNumberFormat="1" applyFont="1" applyFill="1" applyBorder="1" applyAlignment="1">
      <alignment vertical="center" wrapText="1"/>
    </xf>
    <xf numFmtId="164" fontId="0" fillId="0" borderId="2" xfId="0" applyNumberFormat="1" applyFont="1" applyBorder="1" applyAlignment="1">
      <alignment horizontal="left" vertical="center" wrapText="1"/>
    </xf>
    <xf numFmtId="167" fontId="7" fillId="0" borderId="7" xfId="108" applyNumberFormat="1" applyFont="1" applyFill="1" applyBorder="1" applyAlignment="1">
      <alignment vertical="center" wrapText="1"/>
    </xf>
    <xf numFmtId="167" fontId="7" fillId="0" borderId="2" xfId="108" applyNumberFormat="1" applyFont="1" applyFill="1" applyBorder="1" applyAlignment="1">
      <alignment vertical="center" wrapText="1"/>
    </xf>
    <xf numFmtId="164" fontId="0" fillId="0" borderId="2" xfId="0" applyNumberFormat="1" applyBorder="1" applyAlignment="1">
      <alignment vertical="center" wrapText="1"/>
    </xf>
    <xf numFmtId="2" fontId="7" fillId="0" borderId="2" xfId="109" applyNumberFormat="1" applyFont="1" applyBorder="1" applyAlignment="1">
      <alignment horizontal="center" vertical="center" wrapText="1"/>
    </xf>
    <xf numFmtId="2" fontId="8" fillId="0" borderId="2" xfId="109" applyNumberFormat="1" applyFont="1" applyBorder="1" applyAlignment="1">
      <alignment horizontal="center" vertical="center" wrapText="1"/>
    </xf>
    <xf numFmtId="2" fontId="8" fillId="0" borderId="1" xfId="109" applyNumberFormat="1" applyFont="1" applyBorder="1" applyAlignment="1">
      <alignment horizontal="center" vertical="center" wrapText="1"/>
    </xf>
    <xf numFmtId="2" fontId="8" fillId="0" borderId="2" xfId="109" applyNumberFormat="1" applyFont="1" applyBorder="1" applyAlignment="1">
      <alignment horizontal="left" vertical="center" wrapText="1"/>
    </xf>
    <xf numFmtId="2" fontId="8" fillId="0" borderId="2" xfId="109" applyNumberFormat="1" applyFont="1" applyFill="1" applyBorder="1" applyAlignment="1">
      <alignment horizontal="left" vertical="center" wrapText="1"/>
    </xf>
    <xf numFmtId="9" fontId="7" fillId="0" borderId="1" xfId="107" applyFont="1" applyFill="1" applyBorder="1" applyAlignment="1">
      <alignment horizontal="center" vertical="center" wrapText="1"/>
    </xf>
    <xf numFmtId="9" fontId="7" fillId="0" borderId="7" xfId="107" applyFont="1" applyFill="1" applyBorder="1" applyAlignment="1">
      <alignment horizontal="center" vertical="center" wrapText="1"/>
    </xf>
    <xf numFmtId="166" fontId="9" fillId="0" borderId="1" xfId="0" applyNumberFormat="1" applyFont="1" applyBorder="1" applyAlignment="1">
      <alignment horizontal="center" vertical="center" wrapText="1"/>
    </xf>
    <xf numFmtId="166" fontId="9" fillId="0" borderId="7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/>
    </xf>
    <xf numFmtId="14" fontId="0" fillId="0" borderId="2" xfId="0" applyNumberFormat="1" applyFont="1" applyFill="1" applyBorder="1" applyAlignment="1">
      <alignment horizontal="center" vertical="top"/>
    </xf>
    <xf numFmtId="0" fontId="5" fillId="0" borderId="1" xfId="0" applyFont="1" applyFill="1" applyBorder="1" applyAlignment="1">
      <alignment horizontal="left" vertical="center"/>
    </xf>
    <xf numFmtId="14" fontId="0" fillId="0" borderId="1" xfId="0" applyNumberFormat="1" applyFont="1" applyFill="1" applyBorder="1" applyAlignment="1">
      <alignment horizontal="center" vertical="top"/>
    </xf>
    <xf numFmtId="0" fontId="8" fillId="2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5" fontId="7" fillId="2" borderId="1" xfId="108" applyNumberFormat="1" applyFont="1" applyFill="1" applyBorder="1" applyAlignment="1">
      <alignment horizontal="center" vertical="center" wrapText="1"/>
    </xf>
    <xf numFmtId="5" fontId="7" fillId="2" borderId="7" xfId="108" applyNumberFormat="1" applyFont="1" applyFill="1" applyBorder="1" applyAlignment="1">
      <alignment horizontal="center" vertical="center" wrapText="1"/>
    </xf>
    <xf numFmtId="3" fontId="10" fillId="0" borderId="1" xfId="0" applyNumberFormat="1" applyFont="1" applyBorder="1" applyAlignment="1">
      <alignment horizontal="center" vertical="center" wrapText="1"/>
    </xf>
    <xf numFmtId="3" fontId="10" fillId="0" borderId="7" xfId="0" applyNumberFormat="1" applyFont="1" applyBorder="1" applyAlignment="1">
      <alignment horizontal="center" vertical="center" wrapText="1"/>
    </xf>
    <xf numFmtId="3" fontId="0" fillId="2" borderId="1" xfId="0" applyNumberFormat="1" applyFont="1" applyFill="1" applyBorder="1" applyAlignment="1">
      <alignment horizontal="center" vertical="center" wrapText="1"/>
    </xf>
    <xf numFmtId="3" fontId="0" fillId="2" borderId="7" xfId="0" applyNumberFormat="1" applyFont="1" applyFill="1" applyBorder="1" applyAlignment="1">
      <alignment horizontal="center" vertical="center" wrapText="1"/>
    </xf>
    <xf numFmtId="9" fontId="0" fillId="0" borderId="1" xfId="0" applyNumberFormat="1" applyFont="1" applyBorder="1" applyAlignment="1">
      <alignment horizontal="center" vertical="center"/>
    </xf>
    <xf numFmtId="9" fontId="0" fillId="0" borderId="7" xfId="0" applyNumberFormat="1" applyFont="1" applyBorder="1" applyAlignment="1">
      <alignment horizontal="center" vertical="center"/>
    </xf>
    <xf numFmtId="5" fontId="7" fillId="2" borderId="1" xfId="108" applyNumberFormat="1" applyFont="1" applyFill="1" applyBorder="1" applyAlignment="1">
      <alignment horizontal="right" vertical="center" wrapText="1"/>
    </xf>
    <xf numFmtId="5" fontId="7" fillId="2" borderId="7" xfId="108" applyNumberFormat="1" applyFont="1" applyFill="1" applyBorder="1" applyAlignment="1">
      <alignment horizontal="right" vertical="center" wrapText="1"/>
    </xf>
    <xf numFmtId="5" fontId="7" fillId="4" borderId="1" xfId="108" applyNumberFormat="1" applyFont="1" applyFill="1" applyBorder="1" applyAlignment="1">
      <alignment horizontal="right" vertical="center" wrapText="1"/>
    </xf>
    <xf numFmtId="5" fontId="7" fillId="4" borderId="7" xfId="108" applyNumberFormat="1" applyFont="1" applyFill="1" applyBorder="1" applyAlignment="1">
      <alignment horizontal="right" vertical="center" wrapText="1"/>
    </xf>
    <xf numFmtId="166" fontId="0" fillId="0" borderId="1" xfId="0" applyNumberFormat="1" applyFont="1" applyFill="1" applyBorder="1" applyAlignment="1">
      <alignment horizontal="center" vertical="center" wrapText="1"/>
    </xf>
    <xf numFmtId="166" fontId="0" fillId="0" borderId="7" xfId="0" applyNumberFormat="1" applyFont="1" applyFill="1" applyBorder="1" applyAlignment="1">
      <alignment horizontal="center" vertical="center" wrapText="1"/>
    </xf>
    <xf numFmtId="166" fontId="0" fillId="0" borderId="1" xfId="0" applyNumberFormat="1" applyFont="1" applyBorder="1" applyAlignment="1">
      <alignment horizontal="center" vertical="center" wrapText="1"/>
    </xf>
    <xf numFmtId="166" fontId="0" fillId="0" borderId="7" xfId="0" applyNumberFormat="1" applyFont="1" applyBorder="1" applyAlignment="1">
      <alignment horizontal="center" vertical="center" wrapText="1"/>
    </xf>
  </cellXfs>
  <cellStyles count="112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" xfId="77" builtinId="8" hidden="1"/>
    <cellStyle name="Hipervínculo" xfId="79" builtinId="8" hidden="1"/>
    <cellStyle name="Hipervínculo" xfId="81" builtinId="8" hidden="1"/>
    <cellStyle name="Hipervínculo" xfId="83" builtinId="8" hidden="1"/>
    <cellStyle name="Hipervínculo" xfId="85" builtinId="8" hidden="1"/>
    <cellStyle name="Hipervínculo" xfId="87" builtinId="8" hidden="1"/>
    <cellStyle name="Hipervínculo" xfId="89" builtinId="8" hidden="1"/>
    <cellStyle name="Hipervínculo" xfId="91" builtinId="8" hidden="1"/>
    <cellStyle name="Hipervínculo" xfId="93" builtinId="8" hidden="1"/>
    <cellStyle name="Hipervínculo" xfId="95" builtinId="8" hidden="1"/>
    <cellStyle name="Hipervínculo" xfId="97" builtinId="8" hidden="1"/>
    <cellStyle name="Hipervínculo" xfId="99" builtinId="8" hidden="1"/>
    <cellStyle name="Hipervínculo" xfId="101" builtinId="8" hidden="1"/>
    <cellStyle name="Hipervínculo" xfId="103" builtinId="8" hidden="1"/>
    <cellStyle name="Hipervínculo" xfId="105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Hipervínculo visitado" xfId="78" builtinId="9" hidden="1"/>
    <cellStyle name="Hipervínculo visitado" xfId="80" builtinId="9" hidden="1"/>
    <cellStyle name="Hipervínculo visitado" xfId="82" builtinId="9" hidden="1"/>
    <cellStyle name="Hipervínculo visitado" xfId="84" builtinId="9" hidden="1"/>
    <cellStyle name="Hipervínculo visitado" xfId="86" builtinId="9" hidden="1"/>
    <cellStyle name="Hipervínculo visitado" xfId="88" builtinId="9" hidden="1"/>
    <cellStyle name="Hipervínculo visitado" xfId="90" builtinId="9" hidden="1"/>
    <cellStyle name="Hipervínculo visitado" xfId="92" builtinId="9" hidden="1"/>
    <cellStyle name="Hipervínculo visitado" xfId="94" builtinId="9" hidden="1"/>
    <cellStyle name="Hipervínculo visitado" xfId="96" builtinId="9" hidden="1"/>
    <cellStyle name="Hipervínculo visitado" xfId="98" builtinId="9" hidden="1"/>
    <cellStyle name="Hipervínculo visitado" xfId="100" builtinId="9" hidden="1"/>
    <cellStyle name="Hipervínculo visitado" xfId="102" builtinId="9" hidden="1"/>
    <cellStyle name="Hipervínculo visitado" xfId="104" builtinId="9" hidden="1"/>
    <cellStyle name="Hipervínculo visitado" xfId="106" builtinId="9" hidden="1"/>
    <cellStyle name="Moneda" xfId="108" builtinId="4"/>
    <cellStyle name="Normal" xfId="0" builtinId="0"/>
    <cellStyle name="Normal 2" xfId="109" xr:uid="{00000000-0005-0000-0000-00006C000000}"/>
    <cellStyle name="Normal 4" xfId="111" xr:uid="{00000000-0005-0000-0000-00006D000000}"/>
    <cellStyle name="Normal 5" xfId="110" xr:uid="{00000000-0005-0000-0000-00006E000000}"/>
    <cellStyle name="Porcentaje" xfId="107" builtinId="5"/>
  </cellStyles>
  <dxfs count="3">
    <dxf>
      <font>
        <b/>
        <i val="0"/>
        <color theme="0"/>
      </font>
      <fill>
        <patternFill>
          <bgColor rgb="FFFF714F"/>
        </patternFill>
      </fill>
    </dxf>
    <dxf>
      <font>
        <b/>
        <i val="0"/>
        <color theme="1" tint="0.24994659260841701"/>
      </font>
      <fill>
        <patternFill>
          <bgColor rgb="FFFFFF65"/>
        </patternFill>
      </fill>
    </dxf>
    <dxf>
      <font>
        <b/>
        <i val="0"/>
        <color theme="1" tint="0.24994659260841701"/>
      </font>
      <fill>
        <patternFill>
          <bgColor rgb="FF92D05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D9D9D9"/>
      <color rgb="FF00CC99"/>
      <color rgb="FFFFFF65"/>
      <color rgb="FFFF714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445900</xdr:colOff>
      <xdr:row>0</xdr:row>
      <xdr:rowOff>38100</xdr:rowOff>
    </xdr:from>
    <xdr:to>
      <xdr:col>1</xdr:col>
      <xdr:colOff>322733</xdr:colOff>
      <xdr:row>3</xdr:row>
      <xdr:rowOff>131163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5900" y="214796"/>
          <a:ext cx="625318" cy="623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E32"/>
  <sheetViews>
    <sheetView tabSelected="1" zoomScale="60" zoomScaleNormal="60" workbookViewId="0">
      <selection activeCell="V10" sqref="V10"/>
    </sheetView>
  </sheetViews>
  <sheetFormatPr baseColWidth="10" defaultColWidth="11.19921875" defaultRowHeight="13.8" x14ac:dyDescent="0.25"/>
  <cols>
    <col min="1" max="1" width="9.69921875" style="1" customWidth="1"/>
    <col min="2" max="2" width="22.5" style="1" customWidth="1"/>
    <col min="3" max="4" width="19.69921875" style="1" customWidth="1"/>
    <col min="5" max="6" width="38.09765625" style="1" customWidth="1"/>
    <col min="7" max="7" width="23" style="1" customWidth="1"/>
    <col min="8" max="8" width="43.59765625" style="1" customWidth="1"/>
    <col min="9" max="9" width="46.5" style="1" customWidth="1"/>
    <col min="10" max="10" width="11.3984375" style="1" customWidth="1"/>
    <col min="11" max="11" width="16" style="1" customWidth="1"/>
    <col min="12" max="13" width="14.8984375" style="1" customWidth="1"/>
    <col min="14" max="14" width="11.19921875" style="1" customWidth="1"/>
    <col min="15" max="15" width="27.3984375" style="1" customWidth="1"/>
    <col min="16" max="16" width="20.8984375" style="61" customWidth="1"/>
    <col min="17" max="17" width="19.8984375" style="1" customWidth="1"/>
    <col min="18" max="18" width="16.8984375" style="1" customWidth="1"/>
    <col min="19" max="19" width="20.19921875" style="1" customWidth="1"/>
    <col min="20" max="20" width="16.8984375" style="1" customWidth="1"/>
    <col min="21" max="21" width="20.8984375" style="1" customWidth="1"/>
    <col min="22" max="22" width="16.8984375" style="61" customWidth="1"/>
    <col min="23" max="25" width="16.8984375" style="1" customWidth="1"/>
    <col min="26" max="26" width="21.09765625" style="1" customWidth="1"/>
    <col min="27" max="27" width="18.8984375" style="1" customWidth="1"/>
    <col min="28" max="28" width="13.69921875" style="1" customWidth="1"/>
    <col min="29" max="29" width="16.8984375" style="1" customWidth="1"/>
    <col min="30" max="31" width="15.3984375" style="1" customWidth="1"/>
    <col min="32" max="16384" width="11.19921875" style="1"/>
  </cols>
  <sheetData>
    <row r="1" spans="1:31" x14ac:dyDescent="0.25">
      <c r="A1" s="74"/>
      <c r="B1" s="75" t="s">
        <v>38</v>
      </c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5"/>
      <c r="Z1" s="75"/>
      <c r="AA1" s="75"/>
      <c r="AB1" s="75"/>
      <c r="AC1" s="77" t="s">
        <v>90</v>
      </c>
      <c r="AD1" s="77"/>
      <c r="AE1" s="77"/>
    </row>
    <row r="2" spans="1:31" x14ac:dyDescent="0.25">
      <c r="A2" s="74"/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  <c r="AC2" s="78" t="s">
        <v>37</v>
      </c>
      <c r="AD2" s="78"/>
      <c r="AE2" s="78"/>
    </row>
    <row r="3" spans="1:31" x14ac:dyDescent="0.25">
      <c r="A3" s="74"/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  <c r="Z3" s="75"/>
      <c r="AA3" s="75"/>
      <c r="AB3" s="75"/>
      <c r="AC3" s="78" t="s">
        <v>34</v>
      </c>
      <c r="AD3" s="78"/>
      <c r="AE3" s="78"/>
    </row>
    <row r="4" spans="1:31" x14ac:dyDescent="0.25">
      <c r="A4" s="74"/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  <c r="AA4" s="76"/>
      <c r="AB4" s="76"/>
      <c r="AC4" s="78" t="s">
        <v>33</v>
      </c>
      <c r="AD4" s="78"/>
      <c r="AE4" s="78"/>
    </row>
    <row r="5" spans="1:31" x14ac:dyDescent="0.25">
      <c r="A5" s="85" t="s">
        <v>31</v>
      </c>
      <c r="B5" s="85"/>
      <c r="C5" s="85"/>
      <c r="D5" s="86">
        <v>44385</v>
      </c>
      <c r="E5" s="86"/>
      <c r="F5" s="86"/>
      <c r="G5" s="86"/>
      <c r="H5" s="86"/>
      <c r="I5" s="86"/>
      <c r="J5" s="86"/>
      <c r="K5" s="86"/>
      <c r="L5" s="86"/>
      <c r="M5" s="2"/>
      <c r="N5" s="2"/>
      <c r="O5" s="2"/>
      <c r="P5" s="58"/>
      <c r="Q5" s="2"/>
      <c r="R5" s="2"/>
      <c r="S5" s="2"/>
      <c r="T5" s="2"/>
      <c r="U5" s="2"/>
      <c r="V5" s="58"/>
      <c r="W5" s="2"/>
      <c r="X5" s="2"/>
      <c r="Y5" s="2"/>
      <c r="Z5" s="2"/>
      <c r="AA5" s="2"/>
      <c r="AB5" s="2"/>
      <c r="AC5" s="2"/>
      <c r="AD5" s="2"/>
      <c r="AE5" s="3"/>
    </row>
    <row r="6" spans="1:31" x14ac:dyDescent="0.25">
      <c r="A6" s="87" t="s">
        <v>32</v>
      </c>
      <c r="B6" s="87"/>
      <c r="C6" s="87"/>
      <c r="D6" s="88">
        <v>44408</v>
      </c>
      <c r="E6" s="88"/>
      <c r="F6" s="88"/>
      <c r="G6" s="88"/>
      <c r="H6" s="88"/>
      <c r="I6" s="88"/>
      <c r="J6" s="88"/>
      <c r="K6" s="88"/>
      <c r="L6" s="88"/>
      <c r="M6" s="2"/>
      <c r="N6" s="2"/>
      <c r="O6" s="2"/>
      <c r="P6" s="58"/>
      <c r="Q6" s="2"/>
      <c r="R6" s="2"/>
      <c r="S6" s="2"/>
      <c r="T6" s="2"/>
      <c r="U6" s="2"/>
      <c r="V6" s="58"/>
      <c r="W6" s="2"/>
      <c r="X6" s="2"/>
      <c r="Y6" s="2"/>
      <c r="Z6" s="2"/>
      <c r="AA6" s="2"/>
      <c r="AB6" s="2"/>
      <c r="AC6" s="2"/>
      <c r="AD6" s="4"/>
      <c r="AE6" s="5"/>
    </row>
    <row r="7" spans="1:31" x14ac:dyDescent="0.25">
      <c r="A7" s="6"/>
      <c r="B7" s="89" t="s">
        <v>10</v>
      </c>
      <c r="C7" s="89"/>
      <c r="D7" s="89"/>
      <c r="E7" s="89"/>
      <c r="F7" s="89"/>
      <c r="G7" s="89" t="s">
        <v>11</v>
      </c>
      <c r="H7" s="89"/>
      <c r="I7" s="89"/>
      <c r="J7" s="89"/>
      <c r="K7" s="89"/>
      <c r="L7" s="89" t="s">
        <v>26</v>
      </c>
      <c r="M7" s="89"/>
      <c r="N7" s="89"/>
      <c r="O7" s="89" t="s">
        <v>24</v>
      </c>
      <c r="P7" s="89"/>
      <c r="Q7" s="89"/>
      <c r="R7" s="89"/>
      <c r="S7" s="89"/>
      <c r="T7" s="89"/>
      <c r="U7" s="89"/>
      <c r="V7" s="89" t="s">
        <v>18</v>
      </c>
      <c r="W7" s="89"/>
      <c r="X7" s="89"/>
      <c r="Y7" s="89"/>
      <c r="Z7" s="89"/>
      <c r="AA7" s="89"/>
      <c r="AB7" s="90" t="s">
        <v>19</v>
      </c>
      <c r="AC7" s="90" t="s">
        <v>27</v>
      </c>
      <c r="AD7" s="90" t="s">
        <v>25</v>
      </c>
      <c r="AE7" s="90"/>
    </row>
    <row r="8" spans="1:31" ht="41.4" x14ac:dyDescent="0.25">
      <c r="A8" s="18" t="s">
        <v>30</v>
      </c>
      <c r="B8" s="19" t="s">
        <v>1</v>
      </c>
      <c r="C8" s="18" t="s">
        <v>6</v>
      </c>
      <c r="D8" s="18" t="s">
        <v>2</v>
      </c>
      <c r="E8" s="18" t="s">
        <v>7</v>
      </c>
      <c r="F8" s="19" t="s">
        <v>20</v>
      </c>
      <c r="G8" s="19" t="s">
        <v>15</v>
      </c>
      <c r="H8" s="19" t="s">
        <v>3</v>
      </c>
      <c r="I8" s="19" t="s">
        <v>16</v>
      </c>
      <c r="J8" s="19" t="s">
        <v>22</v>
      </c>
      <c r="K8" s="19" t="s">
        <v>23</v>
      </c>
      <c r="L8" s="19" t="s">
        <v>4</v>
      </c>
      <c r="M8" s="19" t="s">
        <v>5</v>
      </c>
      <c r="N8" s="19" t="s">
        <v>0</v>
      </c>
      <c r="O8" s="18" t="s">
        <v>9</v>
      </c>
      <c r="P8" s="59" t="s">
        <v>36</v>
      </c>
      <c r="Q8" s="19" t="s">
        <v>8</v>
      </c>
      <c r="R8" s="19" t="s">
        <v>28</v>
      </c>
      <c r="S8" s="19" t="s">
        <v>35</v>
      </c>
      <c r="T8" s="19" t="s">
        <v>12</v>
      </c>
      <c r="U8" s="19" t="s">
        <v>21</v>
      </c>
      <c r="V8" s="59" t="s">
        <v>36</v>
      </c>
      <c r="W8" s="19" t="s">
        <v>8</v>
      </c>
      <c r="X8" s="19" t="s">
        <v>28</v>
      </c>
      <c r="Y8" s="19" t="s">
        <v>35</v>
      </c>
      <c r="Z8" s="19" t="s">
        <v>12</v>
      </c>
      <c r="AA8" s="19" t="s">
        <v>29</v>
      </c>
      <c r="AB8" s="90"/>
      <c r="AC8" s="90"/>
      <c r="AD8" s="19" t="s">
        <v>13</v>
      </c>
      <c r="AE8" s="19" t="s">
        <v>14</v>
      </c>
    </row>
    <row r="9" spans="1:31" ht="181.2" customHeight="1" x14ac:dyDescent="0.25">
      <c r="A9" s="18">
        <v>180</v>
      </c>
      <c r="B9" s="20" t="s">
        <v>40</v>
      </c>
      <c r="C9" s="21" t="s">
        <v>41</v>
      </c>
      <c r="D9" s="22" t="s">
        <v>42</v>
      </c>
      <c r="E9" s="23" t="s">
        <v>43</v>
      </c>
      <c r="F9" s="24" t="s">
        <v>44</v>
      </c>
      <c r="G9" s="40">
        <v>20200680010157</v>
      </c>
      <c r="H9" s="25" t="s">
        <v>45</v>
      </c>
      <c r="I9" s="21" t="s">
        <v>46</v>
      </c>
      <c r="J9" s="26"/>
      <c r="K9" s="26"/>
      <c r="L9" s="27">
        <v>1000</v>
      </c>
      <c r="M9" s="28">
        <f>321+110+12</f>
        <v>443</v>
      </c>
      <c r="N9" s="29">
        <f>IF(M9/L9&gt;100%,100%,M9/L9)</f>
        <v>0.443</v>
      </c>
      <c r="O9" s="70" t="s">
        <v>47</v>
      </c>
      <c r="P9" s="43">
        <v>538000000</v>
      </c>
      <c r="Q9" s="43"/>
      <c r="R9" s="44"/>
      <c r="S9" s="44"/>
      <c r="T9" s="45"/>
      <c r="U9" s="46">
        <f>+P9</f>
        <v>538000000</v>
      </c>
      <c r="V9" s="43">
        <v>435000000</v>
      </c>
      <c r="W9" s="44"/>
      <c r="X9" s="44"/>
      <c r="Y9" s="44"/>
      <c r="Z9" s="45"/>
      <c r="AA9" s="46">
        <f>SUM(V9:Z9)</f>
        <v>435000000</v>
      </c>
      <c r="AB9" s="31">
        <f>IFERROR(AA9/U9,"-")</f>
        <v>0.80855018587360594</v>
      </c>
      <c r="AC9" s="32">
        <v>412500000</v>
      </c>
      <c r="AD9" s="33" t="s">
        <v>48</v>
      </c>
      <c r="AE9" s="34" t="s">
        <v>49</v>
      </c>
    </row>
    <row r="10" spans="1:31" ht="166.2" customHeight="1" x14ac:dyDescent="0.25">
      <c r="A10" s="18">
        <v>182</v>
      </c>
      <c r="B10" s="20" t="s">
        <v>40</v>
      </c>
      <c r="C10" s="21" t="s">
        <v>41</v>
      </c>
      <c r="D10" s="22" t="s">
        <v>50</v>
      </c>
      <c r="E10" s="23" t="s">
        <v>51</v>
      </c>
      <c r="F10" s="24" t="s">
        <v>52</v>
      </c>
      <c r="G10" s="41">
        <v>20200680010074</v>
      </c>
      <c r="H10" s="35" t="s">
        <v>53</v>
      </c>
      <c r="I10" s="50" t="s">
        <v>84</v>
      </c>
      <c r="J10" s="48"/>
      <c r="K10" s="48"/>
      <c r="L10" s="27">
        <v>1</v>
      </c>
      <c r="M10" s="28">
        <v>1</v>
      </c>
      <c r="N10" s="29">
        <f>IF(M10/L10&gt;100%,100%,M10/L10)</f>
        <v>1</v>
      </c>
      <c r="O10" s="48" t="s">
        <v>89</v>
      </c>
      <c r="P10" s="43">
        <v>572500000</v>
      </c>
      <c r="Q10" s="43"/>
      <c r="R10" s="44"/>
      <c r="S10" s="44"/>
      <c r="T10" s="45"/>
      <c r="U10" s="46">
        <f>+P10</f>
        <v>572500000</v>
      </c>
      <c r="V10" s="43">
        <v>275483109</v>
      </c>
      <c r="W10" s="44"/>
      <c r="X10" s="44"/>
      <c r="Y10" s="44"/>
      <c r="Z10" s="45"/>
      <c r="AA10" s="46">
        <f>SUM(V10:Z10)</f>
        <v>275483109</v>
      </c>
      <c r="AB10" s="31">
        <f t="shared" ref="AB10:AB22" si="0">IFERROR(AA10/U10,"-")</f>
        <v>0.48119320349344979</v>
      </c>
      <c r="AC10" s="36">
        <f>283286606/3</f>
        <v>94428868.666666672</v>
      </c>
      <c r="AD10" s="33" t="s">
        <v>48</v>
      </c>
      <c r="AE10" s="34" t="s">
        <v>49</v>
      </c>
    </row>
    <row r="11" spans="1:31" ht="109.95" customHeight="1" x14ac:dyDescent="0.25">
      <c r="A11" s="18">
        <v>183</v>
      </c>
      <c r="B11" s="20" t="s">
        <v>40</v>
      </c>
      <c r="C11" s="21" t="s">
        <v>41</v>
      </c>
      <c r="D11" s="22" t="s">
        <v>50</v>
      </c>
      <c r="E11" s="23" t="s">
        <v>54</v>
      </c>
      <c r="F11" s="24" t="s">
        <v>55</v>
      </c>
      <c r="G11" s="41"/>
      <c r="H11" s="56" t="s">
        <v>82</v>
      </c>
      <c r="I11" s="50"/>
      <c r="J11" s="48"/>
      <c r="K11" s="48"/>
      <c r="L11" s="37">
        <v>0.25</v>
      </c>
      <c r="M11" s="38">
        <v>0</v>
      </c>
      <c r="N11" s="29">
        <f>IF(M11/L11&gt;100%,100%,M11/L11)</f>
        <v>0</v>
      </c>
      <c r="O11" s="65"/>
      <c r="P11" s="43">
        <v>372033195.47000003</v>
      </c>
      <c r="Q11" s="43"/>
      <c r="R11" s="44"/>
      <c r="S11" s="44"/>
      <c r="T11" s="45"/>
      <c r="U11" s="46">
        <f t="shared" ref="U11:U22" si="1">SUM(P11:T11)</f>
        <v>372033195.47000003</v>
      </c>
      <c r="V11" s="43"/>
      <c r="W11" s="44"/>
      <c r="X11" s="44"/>
      <c r="Y11" s="44"/>
      <c r="Z11" s="45"/>
      <c r="AA11" s="46">
        <f>SUM(V11:Z11)</f>
        <v>0</v>
      </c>
      <c r="AB11" s="31">
        <f t="shared" si="0"/>
        <v>0</v>
      </c>
      <c r="AC11" s="30"/>
      <c r="AD11" s="33" t="s">
        <v>48</v>
      </c>
      <c r="AE11" s="34" t="s">
        <v>49</v>
      </c>
    </row>
    <row r="12" spans="1:31" ht="142.94999999999999" customHeight="1" x14ac:dyDescent="0.25">
      <c r="A12" s="18">
        <v>184</v>
      </c>
      <c r="B12" s="20" t="s">
        <v>40</v>
      </c>
      <c r="C12" s="21" t="s">
        <v>41</v>
      </c>
      <c r="D12" s="22" t="s">
        <v>50</v>
      </c>
      <c r="E12" s="23" t="s">
        <v>56</v>
      </c>
      <c r="F12" s="24" t="s">
        <v>57</v>
      </c>
      <c r="G12" s="41">
        <v>20200680010074</v>
      </c>
      <c r="H12" s="35" t="s">
        <v>53</v>
      </c>
      <c r="I12" s="50" t="s">
        <v>83</v>
      </c>
      <c r="J12" s="48"/>
      <c r="K12" s="48"/>
      <c r="L12" s="95">
        <v>1200</v>
      </c>
      <c r="M12" s="97">
        <f>76+438+734</f>
        <v>1248</v>
      </c>
      <c r="N12" s="99">
        <f>IF(M12/L12&gt;100%,100%,M12/L12)</f>
        <v>1</v>
      </c>
      <c r="O12" s="48" t="s">
        <v>89</v>
      </c>
      <c r="P12" s="43">
        <v>326295666.5</v>
      </c>
      <c r="Q12" s="43"/>
      <c r="R12" s="44"/>
      <c r="S12" s="44"/>
      <c r="T12" s="45"/>
      <c r="U12" s="101">
        <f>SUM(P12:T13)</f>
        <v>572500000</v>
      </c>
      <c r="V12" s="72">
        <v>275483109</v>
      </c>
      <c r="W12" s="44"/>
      <c r="X12" s="44"/>
      <c r="Y12" s="44"/>
      <c r="Z12" s="45"/>
      <c r="AA12" s="101">
        <f>SUM(V12:Z13)</f>
        <v>275483109</v>
      </c>
      <c r="AB12" s="79">
        <f t="shared" si="0"/>
        <v>0.48119320349344979</v>
      </c>
      <c r="AC12" s="105">
        <v>94428868.666666701</v>
      </c>
      <c r="AD12" s="83" t="s">
        <v>48</v>
      </c>
      <c r="AE12" s="91" t="s">
        <v>49</v>
      </c>
    </row>
    <row r="13" spans="1:31" ht="99.6" customHeight="1" x14ac:dyDescent="0.25">
      <c r="A13" s="51">
        <v>184</v>
      </c>
      <c r="B13" s="20" t="s">
        <v>40</v>
      </c>
      <c r="C13" s="49" t="s">
        <v>41</v>
      </c>
      <c r="D13" s="22" t="s">
        <v>50</v>
      </c>
      <c r="E13" s="23" t="s">
        <v>56</v>
      </c>
      <c r="F13" s="24" t="s">
        <v>57</v>
      </c>
      <c r="G13" s="41"/>
      <c r="H13" s="56" t="s">
        <v>82</v>
      </c>
      <c r="I13" s="50"/>
      <c r="J13" s="48"/>
      <c r="K13" s="48"/>
      <c r="L13" s="96"/>
      <c r="M13" s="98"/>
      <c r="N13" s="100"/>
      <c r="O13" s="65"/>
      <c r="P13" s="67">
        <v>246204333.5</v>
      </c>
      <c r="Q13" s="43"/>
      <c r="R13" s="43"/>
      <c r="S13" s="44"/>
      <c r="T13" s="45"/>
      <c r="U13" s="102"/>
      <c r="V13" s="71"/>
      <c r="W13" s="44"/>
      <c r="X13" s="44"/>
      <c r="Y13" s="44"/>
      <c r="Z13" s="45"/>
      <c r="AA13" s="102"/>
      <c r="AB13" s="80"/>
      <c r="AC13" s="106"/>
      <c r="AD13" s="84"/>
      <c r="AE13" s="92"/>
    </row>
    <row r="14" spans="1:31" ht="111" customHeight="1" x14ac:dyDescent="0.25">
      <c r="A14" s="18">
        <v>185</v>
      </c>
      <c r="B14" s="20" t="s">
        <v>40</v>
      </c>
      <c r="C14" s="21" t="s">
        <v>41</v>
      </c>
      <c r="D14" s="22" t="s">
        <v>50</v>
      </c>
      <c r="E14" s="23" t="s">
        <v>58</v>
      </c>
      <c r="F14" s="24" t="s">
        <v>59</v>
      </c>
      <c r="G14" s="41">
        <v>20200680010074</v>
      </c>
      <c r="H14" s="35" t="s">
        <v>53</v>
      </c>
      <c r="I14" s="50" t="s">
        <v>85</v>
      </c>
      <c r="J14" s="48"/>
      <c r="K14" s="48"/>
      <c r="L14" s="95">
        <v>500</v>
      </c>
      <c r="M14" s="97">
        <v>244</v>
      </c>
      <c r="N14" s="99">
        <f>IF(M14/L14&gt;100%,100%,M14/L14)</f>
        <v>0.48799999999999999</v>
      </c>
      <c r="O14" s="48" t="s">
        <v>89</v>
      </c>
      <c r="P14" s="43">
        <v>326295666.5</v>
      </c>
      <c r="Q14" s="43"/>
      <c r="R14" s="43"/>
      <c r="S14" s="44"/>
      <c r="T14" s="45"/>
      <c r="U14" s="101">
        <f>SUM(P14:T15)</f>
        <v>572500000</v>
      </c>
      <c r="V14" s="69">
        <v>275483109</v>
      </c>
      <c r="W14" s="44"/>
      <c r="X14" s="44"/>
      <c r="Y14" s="44"/>
      <c r="Z14" s="45"/>
      <c r="AA14" s="93">
        <f>SUM(V14:Z15)</f>
        <v>275483109</v>
      </c>
      <c r="AB14" s="79">
        <f t="shared" si="0"/>
        <v>0.48119320349344979</v>
      </c>
      <c r="AC14" s="107">
        <v>94428868.666666701</v>
      </c>
      <c r="AD14" s="83" t="s">
        <v>48</v>
      </c>
      <c r="AE14" s="34" t="s">
        <v>49</v>
      </c>
    </row>
    <row r="15" spans="1:31" ht="111" customHeight="1" x14ac:dyDescent="0.25">
      <c r="A15" s="51">
        <v>185</v>
      </c>
      <c r="B15" s="20" t="s">
        <v>40</v>
      </c>
      <c r="C15" s="49" t="s">
        <v>41</v>
      </c>
      <c r="D15" s="22" t="s">
        <v>50</v>
      </c>
      <c r="E15" s="23" t="s">
        <v>58</v>
      </c>
      <c r="F15" s="24" t="s">
        <v>59</v>
      </c>
      <c r="G15" s="41"/>
      <c r="H15" s="56" t="s">
        <v>82</v>
      </c>
      <c r="I15" s="48"/>
      <c r="J15" s="48"/>
      <c r="K15" s="48"/>
      <c r="L15" s="96"/>
      <c r="M15" s="98"/>
      <c r="N15" s="100"/>
      <c r="O15" s="66"/>
      <c r="P15" s="67">
        <v>246204333.5</v>
      </c>
      <c r="Q15" s="43"/>
      <c r="R15" s="44"/>
      <c r="S15" s="44"/>
      <c r="T15" s="45"/>
      <c r="U15" s="102"/>
      <c r="V15" s="68"/>
      <c r="W15" s="44"/>
      <c r="X15" s="44"/>
      <c r="Y15" s="44"/>
      <c r="Z15" s="45"/>
      <c r="AA15" s="94"/>
      <c r="AB15" s="80"/>
      <c r="AC15" s="108"/>
      <c r="AD15" s="84"/>
      <c r="AE15" s="34"/>
    </row>
    <row r="16" spans="1:31" ht="173.4" customHeight="1" x14ac:dyDescent="0.25">
      <c r="A16" s="18">
        <v>186</v>
      </c>
      <c r="B16" s="20" t="s">
        <v>40</v>
      </c>
      <c r="C16" s="21" t="s">
        <v>41</v>
      </c>
      <c r="D16" s="22" t="s">
        <v>60</v>
      </c>
      <c r="E16" s="23" t="s">
        <v>61</v>
      </c>
      <c r="F16" s="24" t="s">
        <v>62</v>
      </c>
      <c r="G16" s="41">
        <v>20200680010084</v>
      </c>
      <c r="H16" s="39" t="s">
        <v>81</v>
      </c>
      <c r="I16" s="48" t="s">
        <v>87</v>
      </c>
      <c r="J16" s="48"/>
      <c r="K16" s="48"/>
      <c r="L16" s="27">
        <v>600</v>
      </c>
      <c r="M16" s="28">
        <v>46</v>
      </c>
      <c r="N16" s="29">
        <f>IF(M16/L16&gt;100%,100%,M16/L16)</f>
        <v>7.6666666666666661E-2</v>
      </c>
      <c r="O16" s="48" t="s">
        <v>39</v>
      </c>
      <c r="P16" s="43">
        <v>10250000</v>
      </c>
      <c r="Q16" s="43"/>
      <c r="R16" s="62"/>
      <c r="S16" s="62"/>
      <c r="T16" s="63"/>
      <c r="U16" s="64">
        <f t="shared" si="1"/>
        <v>10250000</v>
      </c>
      <c r="V16" s="43">
        <v>9999000</v>
      </c>
      <c r="W16" s="44"/>
      <c r="X16" s="44"/>
      <c r="Y16" s="44"/>
      <c r="Z16" s="45"/>
      <c r="AA16" s="46">
        <f>SUM(V16:Z16)</f>
        <v>9999000</v>
      </c>
      <c r="AB16" s="31">
        <f t="shared" si="0"/>
        <v>0.9755121951219512</v>
      </c>
      <c r="AC16" s="30"/>
      <c r="AD16" s="33" t="s">
        <v>48</v>
      </c>
      <c r="AE16" s="34" t="s">
        <v>49</v>
      </c>
    </row>
    <row r="17" spans="1:31" ht="109.95" customHeight="1" x14ac:dyDescent="0.25">
      <c r="A17" s="18">
        <v>187</v>
      </c>
      <c r="B17" s="20" t="s">
        <v>40</v>
      </c>
      <c r="C17" s="21" t="s">
        <v>41</v>
      </c>
      <c r="D17" s="22" t="s">
        <v>60</v>
      </c>
      <c r="E17" s="23" t="s">
        <v>63</v>
      </c>
      <c r="F17" s="24" t="s">
        <v>64</v>
      </c>
      <c r="G17" s="41">
        <v>20200680010084</v>
      </c>
      <c r="H17" s="39" t="s">
        <v>81</v>
      </c>
      <c r="I17" s="73" t="s">
        <v>86</v>
      </c>
      <c r="J17" s="48"/>
      <c r="K17" s="48"/>
      <c r="L17" s="95">
        <v>1600</v>
      </c>
      <c r="M17" s="97">
        <v>816</v>
      </c>
      <c r="N17" s="99">
        <f>IF(M17/L17&gt;100%,100%,M17/L17)</f>
        <v>0.51</v>
      </c>
      <c r="O17" s="48" t="s">
        <v>88</v>
      </c>
      <c r="P17" s="68">
        <v>57566475.300000004</v>
      </c>
      <c r="Q17" s="43"/>
      <c r="R17" s="62"/>
      <c r="S17" s="62"/>
      <c r="T17" s="63"/>
      <c r="U17" s="103">
        <f>SUM(P17:T18)</f>
        <v>565414753</v>
      </c>
      <c r="V17" s="69"/>
      <c r="W17" s="44"/>
      <c r="X17" s="44"/>
      <c r="Y17" s="44"/>
      <c r="Z17" s="45"/>
      <c r="AA17" s="101">
        <f>SUM(V17:Z18)</f>
        <v>0</v>
      </c>
      <c r="AB17" s="79">
        <f>IFERROR(AA17/U17,"-")</f>
        <v>0</v>
      </c>
      <c r="AC17" s="81"/>
      <c r="AD17" s="83" t="s">
        <v>48</v>
      </c>
      <c r="AE17" s="91" t="s">
        <v>49</v>
      </c>
    </row>
    <row r="18" spans="1:31" ht="94.2" customHeight="1" x14ac:dyDescent="0.25">
      <c r="A18" s="52">
        <v>187</v>
      </c>
      <c r="B18" s="20" t="s">
        <v>40</v>
      </c>
      <c r="C18" s="54" t="s">
        <v>41</v>
      </c>
      <c r="D18" s="22" t="s">
        <v>60</v>
      </c>
      <c r="E18" s="23" t="s">
        <v>63</v>
      </c>
      <c r="F18" s="24" t="s">
        <v>64</v>
      </c>
      <c r="G18" s="41"/>
      <c r="H18" s="57" t="s">
        <v>82</v>
      </c>
      <c r="I18" s="55"/>
      <c r="J18" s="48"/>
      <c r="K18" s="48"/>
      <c r="L18" s="96"/>
      <c r="M18" s="98"/>
      <c r="N18" s="100"/>
      <c r="O18" s="53"/>
      <c r="P18" s="69">
        <v>507848277.69999999</v>
      </c>
      <c r="Q18" s="69"/>
      <c r="R18" s="62"/>
      <c r="S18" s="62"/>
      <c r="T18" s="63"/>
      <c r="U18" s="104"/>
      <c r="V18" s="68"/>
      <c r="W18" s="44"/>
      <c r="X18" s="44"/>
      <c r="Y18" s="44"/>
      <c r="Z18" s="45"/>
      <c r="AA18" s="102"/>
      <c r="AB18" s="80"/>
      <c r="AC18" s="82"/>
      <c r="AD18" s="84"/>
      <c r="AE18" s="92"/>
    </row>
    <row r="19" spans="1:31" ht="120.6" customHeight="1" x14ac:dyDescent="0.25">
      <c r="A19" s="18">
        <v>188</v>
      </c>
      <c r="B19" s="20" t="s">
        <v>40</v>
      </c>
      <c r="C19" s="21" t="s">
        <v>65</v>
      </c>
      <c r="D19" s="22" t="s">
        <v>66</v>
      </c>
      <c r="E19" s="23" t="s">
        <v>67</v>
      </c>
      <c r="F19" s="24" t="s">
        <v>68</v>
      </c>
      <c r="G19" s="40">
        <v>20200680010061</v>
      </c>
      <c r="H19" s="39" t="s">
        <v>69</v>
      </c>
      <c r="I19" s="20" t="s">
        <v>70</v>
      </c>
      <c r="J19" s="48"/>
      <c r="K19" s="48"/>
      <c r="L19" s="27">
        <v>1200</v>
      </c>
      <c r="M19" s="28">
        <v>2429</v>
      </c>
      <c r="N19" s="29">
        <f>IF(M19/L19&gt;100%,100%,M19/L19)</f>
        <v>1</v>
      </c>
      <c r="O19" s="48" t="s">
        <v>39</v>
      </c>
      <c r="P19" s="43">
        <v>69549999.99999997</v>
      </c>
      <c r="Q19" s="43"/>
      <c r="R19" s="62"/>
      <c r="S19" s="43">
        <v>83333.333333333328</v>
      </c>
      <c r="T19" s="63"/>
      <c r="U19" s="64">
        <f t="shared" si="1"/>
        <v>69633333.333333299</v>
      </c>
      <c r="V19" s="43">
        <v>50100000</v>
      </c>
      <c r="W19" s="44"/>
      <c r="X19" s="44"/>
      <c r="Y19" s="44"/>
      <c r="Z19" s="45"/>
      <c r="AA19" s="46">
        <f>SUM(V19:Z19)</f>
        <v>50100000</v>
      </c>
      <c r="AB19" s="31">
        <f t="shared" si="0"/>
        <v>0.7194830062230736</v>
      </c>
      <c r="AC19" s="30"/>
      <c r="AD19" s="33" t="s">
        <v>48</v>
      </c>
      <c r="AE19" s="34" t="s">
        <v>49</v>
      </c>
    </row>
    <row r="20" spans="1:31" ht="120.6" customHeight="1" x14ac:dyDescent="0.25">
      <c r="A20" s="18">
        <v>189</v>
      </c>
      <c r="B20" s="20" t="s">
        <v>40</v>
      </c>
      <c r="C20" s="21" t="s">
        <v>65</v>
      </c>
      <c r="D20" s="22" t="s">
        <v>66</v>
      </c>
      <c r="E20" s="23" t="s">
        <v>71</v>
      </c>
      <c r="F20" s="24" t="s">
        <v>72</v>
      </c>
      <c r="G20" s="40">
        <v>20200680010061</v>
      </c>
      <c r="H20" s="39" t="s">
        <v>69</v>
      </c>
      <c r="I20" s="20" t="s">
        <v>70</v>
      </c>
      <c r="J20" s="48"/>
      <c r="K20" s="48"/>
      <c r="L20" s="27">
        <v>700</v>
      </c>
      <c r="M20" s="28">
        <v>1497</v>
      </c>
      <c r="N20" s="29">
        <f>IF(M20/L20&gt;100%,100%,M20/L20)</f>
        <v>1</v>
      </c>
      <c r="O20" s="48" t="s">
        <v>39</v>
      </c>
      <c r="P20" s="43">
        <v>69549999.99999997</v>
      </c>
      <c r="Q20" s="43"/>
      <c r="R20" s="62"/>
      <c r="S20" s="43">
        <v>83333.333333333328</v>
      </c>
      <c r="T20" s="63"/>
      <c r="U20" s="64">
        <f t="shared" si="1"/>
        <v>69633333.333333299</v>
      </c>
      <c r="V20" s="43">
        <v>50100000</v>
      </c>
      <c r="W20" s="44"/>
      <c r="X20" s="44"/>
      <c r="Y20" s="44"/>
      <c r="Z20" s="45"/>
      <c r="AA20" s="46">
        <f>SUM(V20:Z20)</f>
        <v>50100000</v>
      </c>
      <c r="AB20" s="31">
        <f t="shared" si="0"/>
        <v>0.7194830062230736</v>
      </c>
      <c r="AC20" s="30"/>
      <c r="AD20" s="33" t="s">
        <v>48</v>
      </c>
      <c r="AE20" s="34" t="s">
        <v>49</v>
      </c>
    </row>
    <row r="21" spans="1:31" ht="121.8" customHeight="1" x14ac:dyDescent="0.25">
      <c r="A21" s="18">
        <v>190</v>
      </c>
      <c r="B21" s="20" t="s">
        <v>40</v>
      </c>
      <c r="C21" s="21" t="s">
        <v>65</v>
      </c>
      <c r="D21" s="22" t="s">
        <v>66</v>
      </c>
      <c r="E21" s="23" t="s">
        <v>73</v>
      </c>
      <c r="F21" s="24" t="s">
        <v>74</v>
      </c>
      <c r="G21" s="40">
        <v>20200680010061</v>
      </c>
      <c r="H21" s="39" t="s">
        <v>69</v>
      </c>
      <c r="I21" s="20" t="s">
        <v>70</v>
      </c>
      <c r="J21" s="48"/>
      <c r="K21" s="48"/>
      <c r="L21" s="27">
        <v>370</v>
      </c>
      <c r="M21" s="28">
        <v>433</v>
      </c>
      <c r="N21" s="29">
        <f>IF(M21/L21&gt;100%,100%,M21/L21)</f>
        <v>1</v>
      </c>
      <c r="O21" s="48" t="s">
        <v>39</v>
      </c>
      <c r="P21" s="43">
        <v>69549999.99999997</v>
      </c>
      <c r="Q21" s="43"/>
      <c r="R21" s="62"/>
      <c r="S21" s="43">
        <v>83333.333333333328</v>
      </c>
      <c r="T21" s="63"/>
      <c r="U21" s="64">
        <f t="shared" si="1"/>
        <v>69633333.333333299</v>
      </c>
      <c r="V21" s="43">
        <v>50100000</v>
      </c>
      <c r="W21" s="44"/>
      <c r="X21" s="44"/>
      <c r="Y21" s="44"/>
      <c r="Z21" s="45"/>
      <c r="AA21" s="46">
        <f>SUM(V21:Z21)</f>
        <v>50100000</v>
      </c>
      <c r="AB21" s="31">
        <f t="shared" si="0"/>
        <v>0.7194830062230736</v>
      </c>
      <c r="AC21" s="30"/>
      <c r="AD21" s="33" t="s">
        <v>48</v>
      </c>
      <c r="AE21" s="34" t="s">
        <v>49</v>
      </c>
    </row>
    <row r="22" spans="1:31" ht="106.95" customHeight="1" x14ac:dyDescent="0.25">
      <c r="A22" s="18">
        <v>302</v>
      </c>
      <c r="B22" s="20" t="s">
        <v>75</v>
      </c>
      <c r="C22" s="21" t="s">
        <v>76</v>
      </c>
      <c r="D22" s="22" t="s">
        <v>77</v>
      </c>
      <c r="E22" s="23" t="s">
        <v>78</v>
      </c>
      <c r="F22" s="24" t="s">
        <v>79</v>
      </c>
      <c r="G22" s="42"/>
      <c r="H22" s="22"/>
      <c r="I22" s="26"/>
      <c r="J22" s="26"/>
      <c r="K22" s="26"/>
      <c r="L22" s="37">
        <v>1</v>
      </c>
      <c r="M22" s="38">
        <v>1</v>
      </c>
      <c r="N22" s="29">
        <f>IF(M22/L22&gt;100%,100%,M22/L22)</f>
        <v>1</v>
      </c>
      <c r="O22" s="26" t="s">
        <v>80</v>
      </c>
      <c r="P22" s="43">
        <v>2535000000</v>
      </c>
      <c r="Q22" s="43"/>
      <c r="R22" s="62"/>
      <c r="S22" s="43">
        <v>9050000</v>
      </c>
      <c r="T22" s="63"/>
      <c r="U22" s="46">
        <f t="shared" si="1"/>
        <v>2544050000</v>
      </c>
      <c r="V22" s="43">
        <v>1570257136</v>
      </c>
      <c r="W22" s="44"/>
      <c r="X22" s="44"/>
      <c r="Y22" s="44"/>
      <c r="Z22" s="45"/>
      <c r="AA22" s="46">
        <f>SUM(V22:Z22)</f>
        <v>1570257136</v>
      </c>
      <c r="AB22" s="31">
        <f t="shared" si="0"/>
        <v>0.61722730921169</v>
      </c>
      <c r="AC22" s="30"/>
      <c r="AD22" s="33" t="s">
        <v>48</v>
      </c>
      <c r="AE22" s="34" t="s">
        <v>49</v>
      </c>
    </row>
    <row r="23" spans="1:31" x14ac:dyDescent="0.25">
      <c r="A23" s="11">
        <f>SUM(--(FREQUENCY(A9:A22,A9:A22)&gt;0))</f>
        <v>11</v>
      </c>
      <c r="B23" s="13"/>
      <c r="C23" s="14"/>
      <c r="D23" s="14"/>
      <c r="E23" s="14"/>
      <c r="F23" s="14"/>
      <c r="G23" s="14"/>
      <c r="H23" s="14"/>
      <c r="I23" s="14"/>
      <c r="J23" s="14"/>
      <c r="K23" s="15"/>
      <c r="L23" s="16"/>
      <c r="M23" s="12" t="s">
        <v>17</v>
      </c>
      <c r="N23" s="7">
        <f>IFERROR(AVERAGE(N9:N22),"-")</f>
        <v>0.68342424242424249</v>
      </c>
      <c r="O23" s="8"/>
      <c r="P23" s="60">
        <f>SUM(P9:P22)</f>
        <v>5946847948.4700003</v>
      </c>
      <c r="Q23" s="17">
        <f t="shared" ref="Q23:T23" si="2">SUM(Q9:Q22)</f>
        <v>0</v>
      </c>
      <c r="R23" s="17">
        <f t="shared" si="2"/>
        <v>0</v>
      </c>
      <c r="S23" s="17">
        <f t="shared" si="2"/>
        <v>9300000</v>
      </c>
      <c r="T23" s="17">
        <f t="shared" si="2"/>
        <v>0</v>
      </c>
      <c r="U23" s="9">
        <f>SUM(U9:U22)</f>
        <v>5956147948.4700012</v>
      </c>
      <c r="V23" s="60">
        <f>SUM(V9:V22)</f>
        <v>2992005463</v>
      </c>
      <c r="W23" s="17">
        <f t="shared" ref="W23:Z23" si="3">SUM(W9:W22)</f>
        <v>0</v>
      </c>
      <c r="X23" s="17">
        <f t="shared" si="3"/>
        <v>0</v>
      </c>
      <c r="Y23" s="17">
        <f t="shared" si="3"/>
        <v>0</v>
      </c>
      <c r="Z23" s="17">
        <f t="shared" si="3"/>
        <v>0</v>
      </c>
      <c r="AA23" s="9">
        <f>SUM(AA9:AA22)</f>
        <v>2992005463</v>
      </c>
      <c r="AB23" s="10">
        <f>IFERROR(AA23/U23,"-")</f>
        <v>0.50233900985763424</v>
      </c>
      <c r="AC23" s="9">
        <f>SUM(AC9:AC22)</f>
        <v>695786606.00000012</v>
      </c>
      <c r="AD23" s="8"/>
      <c r="AE23" s="8"/>
    </row>
    <row r="32" spans="1:31" x14ac:dyDescent="0.25">
      <c r="R32" s="47"/>
    </row>
  </sheetData>
  <mergeCells count="44">
    <mergeCell ref="AD17:AD18"/>
    <mergeCell ref="AE17:AE18"/>
    <mergeCell ref="AC17:AC18"/>
    <mergeCell ref="U17:U18"/>
    <mergeCell ref="A1:A4"/>
    <mergeCell ref="A5:C5"/>
    <mergeCell ref="A6:C6"/>
    <mergeCell ref="D5:L5"/>
    <mergeCell ref="D6:L6"/>
    <mergeCell ref="B1:AB4"/>
    <mergeCell ref="B7:F7"/>
    <mergeCell ref="G7:K7"/>
    <mergeCell ref="L7:N7"/>
    <mergeCell ref="O7:U7"/>
    <mergeCell ref="AC1:AE1"/>
    <mergeCell ref="AC2:AE2"/>
    <mergeCell ref="AC3:AE3"/>
    <mergeCell ref="AC4:AE4"/>
    <mergeCell ref="AC7:AC8"/>
    <mergeCell ref="AD7:AE7"/>
    <mergeCell ref="N17:N18"/>
    <mergeCell ref="M17:M18"/>
    <mergeCell ref="L17:L18"/>
    <mergeCell ref="V7:AA7"/>
    <mergeCell ref="AB7:AB8"/>
    <mergeCell ref="AA17:AA18"/>
    <mergeCell ref="AB17:AB18"/>
    <mergeCell ref="N12:N13"/>
    <mergeCell ref="M12:M13"/>
    <mergeCell ref="L12:L13"/>
    <mergeCell ref="N14:N15"/>
    <mergeCell ref="M14:M15"/>
    <mergeCell ref="L14:L15"/>
    <mergeCell ref="AD12:AD13"/>
    <mergeCell ref="AE12:AE13"/>
    <mergeCell ref="AC12:AC13"/>
    <mergeCell ref="U12:U13"/>
    <mergeCell ref="U14:U15"/>
    <mergeCell ref="AA12:AA13"/>
    <mergeCell ref="AA14:AA15"/>
    <mergeCell ref="AB12:AB13"/>
    <mergeCell ref="AB14:AB15"/>
    <mergeCell ref="AC14:AC15"/>
    <mergeCell ref="AD14:AD15"/>
  </mergeCells>
  <phoneticPr fontId="11" type="noConversion"/>
  <conditionalFormatting sqref="N9:N12 N14 N16:N17 N19:N22">
    <cfRule type="cellIs" dxfId="2" priority="1" operator="between">
      <formula>0.67</formula>
      <formula>1</formula>
    </cfRule>
    <cfRule type="cellIs" dxfId="1" priority="2" operator="between">
      <formula>0.34</formula>
      <formula>0.66</formula>
    </cfRule>
    <cfRule type="cellIs" dxfId="0" priority="3" operator="between">
      <formula>0</formula>
      <formula>0.33</formula>
    </cfRule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Plan de Acción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</cp:lastModifiedBy>
  <cp:lastPrinted>2021-02-09T14:28:18Z</cp:lastPrinted>
  <dcterms:created xsi:type="dcterms:W3CDTF">2008-07-08T21:30:46Z</dcterms:created>
  <dcterms:modified xsi:type="dcterms:W3CDTF">2021-11-03T20:41:51Z</dcterms:modified>
</cp:coreProperties>
</file>