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1 - Plan de Acción\07 - Julio\Publicados\"/>
    </mc:Choice>
  </mc:AlternateContent>
  <xr:revisionPtr revIDLastSave="0" documentId="13_ncr:1_{C23AB7BE-7F41-453D-9567-E640C707FA5E}" xr6:coauthVersionLast="47" xr6:coauthVersionMax="47" xr10:uidLastSave="{00000000-0000-0000-0000-000000000000}"/>
  <bookViews>
    <workbookView xWindow="-108" yWindow="-108" windowWidth="23256" windowHeight="12456" xr2:uid="{00000000-000D-0000-FFFF-FFFF00000000}"/>
  </bookViews>
  <sheets>
    <sheet name="Plan de Acción" sheetId="14" r:id="rId1"/>
  </sheets>
  <definedNames>
    <definedName name="_xlnm._FilterDatabase" localSheetId="0" hidden="1">'Plan de Acción'!$A$8:$I$25</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P25" i="14" l="1"/>
  <c r="S25" i="14"/>
  <c r="U15" i="14"/>
  <c r="AA15" i="14"/>
  <c r="AA18" i="14"/>
  <c r="U18" i="14"/>
  <c r="U12" i="14"/>
  <c r="AC25" i="14"/>
  <c r="N24" i="14"/>
  <c r="N22" i="14"/>
  <c r="N21" i="14"/>
  <c r="N20" i="14"/>
  <c r="N18" i="14"/>
  <c r="N17" i="14"/>
  <c r="N15" i="14"/>
  <c r="N14" i="14"/>
  <c r="N12" i="14"/>
  <c r="N10" i="14"/>
  <c r="N9" i="14"/>
  <c r="AA24" i="14"/>
  <c r="AA22" i="14"/>
  <c r="AA21" i="14"/>
  <c r="AA20" i="14"/>
  <c r="AA17" i="14"/>
  <c r="AA14" i="14"/>
  <c r="AA10" i="14"/>
  <c r="AA9" i="14"/>
  <c r="AA12" i="14"/>
  <c r="W25" i="14"/>
  <c r="X25" i="14"/>
  <c r="Y25" i="14"/>
  <c r="Z25" i="14"/>
  <c r="V25" i="14"/>
  <c r="Q25" i="14"/>
  <c r="R25" i="14"/>
  <c r="T25" i="14"/>
  <c r="U24" i="14"/>
  <c r="U22" i="14"/>
  <c r="U21" i="14"/>
  <c r="U20" i="14"/>
  <c r="U17" i="14"/>
  <c r="U14" i="14"/>
  <c r="U10" i="14"/>
  <c r="U9" i="14"/>
  <c r="A25" i="14"/>
  <c r="AB12" i="14" l="1"/>
  <c r="AB15" i="14"/>
  <c r="AB9" i="14"/>
  <c r="AB10" i="14"/>
  <c r="AB14" i="14"/>
  <c r="AB18" i="14"/>
  <c r="AB20" i="14"/>
  <c r="AB21" i="14"/>
  <c r="N25" i="14"/>
  <c r="AB22" i="14"/>
  <c r="AB24" i="14"/>
  <c r="U25" i="14"/>
  <c r="AB17" i="14"/>
  <c r="AA25" i="14"/>
  <c r="AB25" i="14" s="1"/>
</calcChain>
</file>

<file path=xl/sharedStrings.xml><?xml version="1.0" encoding="utf-8"?>
<sst xmlns="http://schemas.openxmlformats.org/spreadsheetml/2006/main" count="186" uniqueCount="97">
  <si>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</si>
  <si>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</si>
  <si>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</si>
  <si>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</si>
  <si>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</si>
  <si>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</si>
  <si>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</si>
  <si>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</si>
  <si>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</si>
  <si>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</si>
  <si>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</si>
  <si>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</si>
  <si>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</si>
  <si>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</si>
  <si>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</si>
  <si>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</si>
  <si>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</si>
  <si>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</si>
  <si>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</si>
  <si>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</si>
  <si>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</si>
  <si>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</si>
  <si>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</si>
  <si>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</si>
  <si>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</si>
  <si>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</si>
  <si>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</si>
  <si>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</si>
  <si>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</si>
  <si>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</si>
  <si>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</si>
  <si>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</si>
  <si>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</si>
  <si>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</si>
  <si>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</si>
  <si>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</si>
  <si>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</si>
  <si>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</si>
  <si>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CIUDAD VITAL: LA VIDA ES SAGRADA</t>
  </si>
  <si>
    <t>Bucaramanga Segura</t>
  </si>
  <si>
    <t>Educación En Seguridad Vial Y Movilidad Sostenible</t>
  </si>
  <si>
    <t>Mantener 3 programas de educación en seguridad vial y movilidad sostenible en el municipio.</t>
  </si>
  <si>
    <t>Número de programas de educación en seguridad vial y movilidad sostenible mantenidos.</t>
  </si>
  <si>
    <t>IMPLEMENTACIÓN Y PROMOCIÓN DE PROGRAMAS DE EDUCACIÓN EN SEGURIDAD VIAL, MOVILIDAD SOSTENIBLE Y USO DE LA BICICLETA EN EL MUNICIPIO DE BUCARAMANGA</t>
  </si>
  <si>
    <t>Se Formuló, implementó y se mantiene 4 programas de educación en seguridad vial, movilidad sostenible y del uso de la bicicleta.
En el marco de estos programas se desarrolló  diferentes actividades bajo la Estrategia Tránsito en Mi Comuna, llegando a los diferentes actores viales.</t>
  </si>
  <si>
    <t>2.3.2.02.02.008.01.3
2.3.2.02.02.008.07</t>
  </si>
  <si>
    <t>Dir. Tránsito</t>
  </si>
  <si>
    <t>Andrea Mendez</t>
  </si>
  <si>
    <t>Formular e implementar 1 programa de educación, promoción y valoración del uso de medios de transporte sostenible y del uso de la bicicleta.</t>
  </si>
  <si>
    <t>Número de programa de educación, promoción y valoración del uso de medios de transporte sostenible y del uso de la bicicleta formulados e implementados.</t>
  </si>
  <si>
    <t>2.3.2.02.02.008.01.4
2.3.2.02.02.008.08</t>
  </si>
  <si>
    <t>POR DEFINIR</t>
  </si>
  <si>
    <t>Fortalecimiento Institucional Para El Control Del Tránsito Y La Seguridad Vial</t>
  </si>
  <si>
    <t>Formular e implementar la estrategia de control y regulación del tránsito vehicular y peatonal, de la Seguridad vial y del transporte Informal.</t>
  </si>
  <si>
    <t>Número de estrategias de control y regulación del Tránsito vehicular y peatonal, de la Seguirdad vial y del Transporte Informal formuladas e implementadas.</t>
  </si>
  <si>
    <t>FORTALECIMIENTO DE LA ESTRATEGIA DE CONTROL DEL TRÁNSITO VEHICULAR, PEATONAL Y DE LA SEGURIDAD VIAL EN EL MUNICIPIO DE BUCARAMANGA</t>
  </si>
  <si>
    <t>Se Formuló e Implementó la estrategia de control y regulación del tránsito vehicular, peatonal y de la Seguridad vial en Bucaramanga.
Mediante la estrategia se logró realizar: Operativos de Control SalvaVídas,  Regulación del tránsito y recuperación del Espacio Público, Operativos de Contorl al Transporte Informa.</t>
  </si>
  <si>
    <t>2.3.2.01.01.003.05.03.1
2.3.2.01.01.003.05.03.2
2.3.2.01.01.003.07.01.4
2.3.2.01.01.003.07.07.01.1
2.3.2.02.01.002.1.01
2.3.2.02.01.002.1.02
2.3.2.02.01.002.1.03
2.3.2.02.01.003.1
2.3.2.02.01.003.2
2.3.2.02.02.008.01.2
2.3.2.02.02.008.02.2
2.3.2.02.02.008.06</t>
  </si>
  <si>
    <t>Realizar 45.000 revisiones técnico mecánica y de emisiones contaminantes.</t>
  </si>
  <si>
    <t>Número de revisiones técnico mecánica y de emisiones contaminantes realizadas.</t>
  </si>
  <si>
    <t>FORTALECIMIENTO DE LA GESTIÓN OPERATIVA PARA LA EFICIENTE PRESTACIÓN DE SERVICIOS DEL CENTRO DE DIAGNÓSTICO AUTOMOTOR DE LA DIRECCIÓN DE TRÁNSITO DE BUCARAMANGA</t>
  </si>
  <si>
    <t xml:space="preserve">Conforme a las 11.000 revisiones técnicomecánicas y de emisiones contaminantes programadas para la vigencia 2021, se logró un avance del 11% meidante alianzas estratégica con Entidades públicas y privadas. </t>
  </si>
  <si>
    <t>2.3.2.02.02.008.01.1
2.3.2.01.01.003.01.02.01.1
2.3.2.01.01.003.01.02.01.2
2.3.2.01.01.003.01.02.01.4
2.3.2.02.02.008.04
2.3.2.01.01.005.02.03.01.01.3
2.3.2.02.02.008.05</t>
  </si>
  <si>
    <t>Modernización Del Sistema De Semaforización Y Señalización Vial</t>
  </si>
  <si>
    <t>Mantener las 174 intersecciones semaforizadas en el municipio.</t>
  </si>
  <si>
    <t>Número de intersecciones semaforizadas mantenidas en el municipio.</t>
  </si>
  <si>
    <t>MANTENIMIENTO DEL SISTEMA DE SEMAFORIZACIÓN DEL MUNICIPIO DE BUCARAMANGA</t>
  </si>
  <si>
    <t>Se realizó mantenimiento a las 174 Interseccionees del Sistema de Semaforización del Municipio de Bucaramanga conforme al cronograma de mantenimiento de Planeamiento Vial</t>
  </si>
  <si>
    <t>2.3.2.02.02.008.01.5
2.1.2.01.01.003.04.02.1
2.1.2.01.01.003.05.02.1
2.3.2.02.01.002.3
2.3.2.02.02.008.02.1</t>
  </si>
  <si>
    <t>Diseñar el Sistema Inteligente de Gestión de Tráfico - SIGT.</t>
  </si>
  <si>
    <t>Porcentaje de avance en el diseño del Sistema Inteligente de Gestión de Tráfico - SIGT.</t>
  </si>
  <si>
    <t>Para el cumplimiento de esta meta se han realizado mesas de trabajo interinstitucional para conseguir recursos para la formulación y ejeución del proyecto para el cumplimiento de esta meta.</t>
  </si>
  <si>
    <t>Mantener el 100% de la señalización vial horizontal, vertical y elevada del inventario.</t>
  </si>
  <si>
    <t>Porcentaje de señalización vial horizontal, vertical y elevada del inventario mantenida.</t>
  </si>
  <si>
    <t>FORMULACIÓN Y EJECUCIÓN DEL PLAN INTEGRAL DE SEÑALIZACIÓN VIAL DEL MUNICIPIO DE BUCARAMANGA</t>
  </si>
  <si>
    <t xml:space="preserve">Se realizaron las visitas técnicas de campo a las comunas 1, 2, 7, 12, 15, 16 y 17 de acuerdo al cronograma del Plan de Señalización Vial.
Se ejeuctaron las acciones de mantenimiento a la señalización existente en las comunas 1, 2, 7, 12, 15, 16 y 17  conforme al cronograma del Plan de eñalización Vial, logrando mantener el 31% (1259, 71 m2) de la señalización existente inventariada por la DTB </t>
  </si>
  <si>
    <t>2.3.2.02.02.008.01.6
2.3.2.02.01.002.4
2.3.2.02.02.008.02.3</t>
  </si>
  <si>
    <t>Demarcar 6.000 m2 de señalización horizontal nueva.</t>
  </si>
  <si>
    <t>Número de m2 de señalización horizontal nueva demarcada.</t>
  </si>
  <si>
    <t>De los 1.500 m2 de señalización hotizontla nueva, se ejecutó el 26% (391 m2)</t>
  </si>
  <si>
    <t>Instalar 700 señales de tránsito verticales o elevadas nuevas.</t>
  </si>
  <si>
    <t>Número de señales de tránsito verticales o elevadas nuevas instaladas.</t>
  </si>
  <si>
    <t>Actualizar 2 Planes Zonales de Zonas de Estacionamiento Transitorio Regulado – ZERT.</t>
  </si>
  <si>
    <t>Número de Planes Zonales de Zonas de Estacionamiento Transitorio Regulado – ZERT actualizados.</t>
  </si>
  <si>
    <t>Se formuló e implementó el Plan Integral de señalización vial del municipio de Bucaramanga.
Se ejecutó el Plan Integral de señalización vial conforme al cronograma. 
Se avanzó en la georreferenciación de las señales de tránsito instaladas en el Municipio de Bucaramanga</t>
  </si>
  <si>
    <t>BUCARAMANGA TERRITORIO LIBRE DE CORRUPCIÓN: INSTITUCIONES SÓLIDAS Y CONFIABLES</t>
  </si>
  <si>
    <t>Administración Pública Moderna E Innovadora</t>
  </si>
  <si>
    <t>Gobierno Fortalecido Para Ser Y Hacer</t>
  </si>
  <si>
    <t>Fortalecer y mantener 1 estrategia de fortalecimiento institucional de la Dirección de Tránsito de Bucaramanga.</t>
  </si>
  <si>
    <t>Número de estrategias de fortalecimiento institucional de la Dirección de Tránsito de Bucaramanga formuladas e implementadas.</t>
  </si>
  <si>
    <t>IMPLEMENTACIÓN DE LA ESTRATEGIA DE FORTALECIMIENTO INSTITUCIONAL DE LOS SISTEMAS DE INFORMACIÓN LA DIRECCIÓN DE TRÁNSITO DE BUCARAMANGA (En Formulación)</t>
  </si>
  <si>
    <t>Se han realizado mesas de trabajo para la priorización de las necesidades de los Sistemas de Información, Sistematización y demás, en el proceso de formulación del Proyecto.
Se realizó la revisón técnica para la Sistematización de los Patios de la DTB.
Se están gestionando recursos ante la Administracíón Municpal para la financiación de este proyecto.</t>
  </si>
  <si>
    <t>NA</t>
  </si>
  <si>
    <t>2.3.2.01.01.001.03.15
2.3.2.01.01.005.02.03.01</t>
  </si>
  <si>
    <t xml:space="preserve"> PLAN DE ACCIÓN - PLAN DE DESARROLLO MUNICIPAL
DIRECCIÓN DE TRÁNSITO DE BUCARAMANGA - DTB</t>
  </si>
  <si>
    <t>Se realizó el proceso de adquisición de las señales verticales requeridas para el cumplimiento de esta meta.</t>
  </si>
  <si>
    <r>
      <t xml:space="preserve">Código:  </t>
    </r>
    <r>
      <rPr>
        <sz val="11"/>
        <rFont val="Arial"/>
        <family val="2"/>
      </rPr>
      <t>F-DPM-1210-238,37-030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</si>
</sst>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 #,##0;\-&quot;$&quot;\ #,##0"/>
    <numFmt numFmtId="42" formatCode="_-&quot;$&quot;\ * #,##0_-;\-&quot;$&quot;\ * #,##0_-;_-&quot;$&quot;\ * &quot;-&quot;_-;_-@_-"/>
    <numFmt numFmtId="44" formatCode="_-&quot;$&quot;\ * #,##0.00_-;\-&quot;$&quot;\ * #,##0.00_-;_-&quot;$&quot;\ * &quot;-&quot;??_-;_-@_-"/>
    <numFmt numFmtId="164" formatCode="dd/mm/yyyy;@"/>
    <numFmt numFmtId="165" formatCode="_-&quot;$&quot;\ * #,##0_-;\-&quot;$&quot;\ * #,##0_-;_-&quot;$&quot;\ * &quot;-&quot;??_-;_-@_-"/>
    <numFmt numFmtId="166" formatCode="0.0%"/>
    <numFmt numFmtId="167" formatCode="#,##0.0"/>
  </numFmts>
  <fonts count="16"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2"/>
      <color theme="1"/>
      <name val="Arial"/>
      <family val="2"/>
    </font>
    <font>
      <sz val="12"/>
      <name val="Arial"/>
      <family val="2"/>
    </font>
    <font>
      <b/>
      <sz val="12"/>
      <color indexed="8"/>
      <name val="Arial"/>
      <family val="2"/>
    </font>
    <font>
      <sz val="12"/>
      <color indexed="8"/>
      <name val="Arial"/>
      <family val="2"/>
    </font>
    <font>
      <b/>
      <sz val="12"/>
      <color theme="1"/>
      <name val="Arial"/>
      <family val="2"/>
    </font>
    <font>
      <b/>
      <sz val="12"/>
      <name val="Arial"/>
      <family val="2"/>
    </font>
    <font>
      <b/>
      <sz val="12"/>
      <color theme="0"/>
      <name val="Arial"/>
      <family val="2"/>
    </font>
    <font>
      <b/>
      <sz val="11"/>
      <color rgb="FF00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indexed="64"/>
      </right>
      <top/>
      <bottom/>
      <diagonal/>
    </border>
  </borders>
  <cellStyleXfs count="1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42" fontId="3" fillId="0" borderId="0" applyFont="0" applyFill="0" applyBorder="0" applyAlignment="0" applyProtection="0"/>
  </cellStyleXfs>
  <cellXfs count="92">
    <xf numFmtId="0" fontId="0" fillId="0" borderId="0" xfId="0"/>
    <xf numFmtId="164" fontId="6" fillId="0" borderId="2" xfId="0" applyNumberFormat="1" applyFont="1" applyBorder="1" applyAlignment="1">
      <alignment horizontal="justify" vertical="center" wrapText="1"/>
    </xf>
    <xf numFmtId="0" fontId="0" fillId="0" borderId="0" xfId="0" applyFont="1"/>
    <xf numFmtId="0" fontId="0" fillId="3" borderId="0" xfId="0" applyFont="1" applyFill="1" applyBorder="1" applyAlignment="1">
      <alignment vertical="top"/>
    </xf>
    <xf numFmtId="0" fontId="0" fillId="3" borderId="7" xfId="0" applyFont="1" applyFill="1" applyBorder="1" applyAlignment="1">
      <alignment vertical="top"/>
    </xf>
    <xf numFmtId="0" fontId="0" fillId="3" borderId="0" xfId="0" applyFont="1" applyFill="1" applyBorder="1"/>
    <xf numFmtId="0" fontId="0" fillId="3" borderId="7" xfId="0" applyFont="1" applyFill="1" applyBorder="1"/>
    <xf numFmtId="0" fontId="0" fillId="0" borderId="2" xfId="0" applyFont="1" applyBorder="1" applyAlignment="1">
      <alignment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9" fontId="7" fillId="2" borderId="2" xfId="0" applyNumberFormat="1" applyFont="1" applyFill="1" applyBorder="1" applyAlignment="1">
      <alignment horizontal="center" vertical="center"/>
    </xf>
    <xf numFmtId="0" fontId="6" fillId="2" borderId="2" xfId="0" applyFont="1" applyFill="1" applyBorder="1" applyAlignment="1">
      <alignment vertical="center"/>
    </xf>
    <xf numFmtId="165" fontId="7" fillId="2" borderId="2" xfId="108" applyNumberFormat="1" applyFont="1" applyFill="1" applyBorder="1" applyAlignment="1">
      <alignment vertical="center"/>
    </xf>
    <xf numFmtId="9" fontId="7" fillId="2" borderId="2" xfId="107"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vertical="center"/>
    </xf>
    <xf numFmtId="0" fontId="6" fillId="2" borderId="4" xfId="0" applyFont="1" applyFill="1" applyBorder="1" applyAlignment="1">
      <alignment horizontal="justify"/>
    </xf>
    <xf numFmtId="0" fontId="6" fillId="2" borderId="6" xfId="0" applyFont="1" applyFill="1" applyBorder="1"/>
    <xf numFmtId="9" fontId="7" fillId="2" borderId="6" xfId="0" applyNumberFormat="1" applyFont="1" applyFill="1" applyBorder="1" applyAlignment="1">
      <alignment horizontal="center" vertical="center"/>
    </xf>
    <xf numFmtId="9" fontId="7" fillId="2" borderId="3" xfId="0" applyNumberFormat="1" applyFont="1" applyFill="1" applyBorder="1" applyAlignment="1">
      <alignment horizontal="center" vertical="center"/>
    </xf>
    <xf numFmtId="165" fontId="6" fillId="2" borderId="2" xfId="108" applyNumberFormat="1" applyFont="1" applyFill="1" applyBorder="1" applyAlignment="1">
      <alignment vertical="center"/>
    </xf>
    <xf numFmtId="0" fontId="8"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10" fillId="2" borderId="2" xfId="0" applyFont="1" applyFill="1" applyBorder="1" applyAlignment="1">
      <alignment horizontal="justify" vertical="center" wrapText="1"/>
    </xf>
    <xf numFmtId="0" fontId="11" fillId="0" borderId="2" xfId="0" applyFont="1" applyBorder="1" applyAlignment="1">
      <alignment horizontal="justify" vertical="center" wrapText="1"/>
    </xf>
    <xf numFmtId="164" fontId="8" fillId="0" borderId="3" xfId="0" applyNumberFormat="1" applyFont="1" applyBorder="1" applyAlignment="1">
      <alignment horizontal="center" vertical="center" wrapText="1"/>
    </xf>
    <xf numFmtId="3" fontId="11" fillId="0" borderId="2" xfId="0" applyNumberFormat="1" applyFont="1" applyBorder="1" applyAlignment="1">
      <alignment horizontal="center" vertical="center" wrapText="1"/>
    </xf>
    <xf numFmtId="3" fontId="11" fillId="2" borderId="2" xfId="0" applyNumberFormat="1" applyFont="1" applyFill="1" applyBorder="1" applyAlignment="1">
      <alignment horizontal="center" vertical="center" wrapText="1"/>
    </xf>
    <xf numFmtId="9" fontId="8" fillId="0" borderId="2" xfId="0" applyNumberFormat="1" applyFont="1" applyBorder="1" applyAlignment="1">
      <alignment horizontal="center" vertical="center"/>
    </xf>
    <xf numFmtId="164" fontId="8" fillId="0" borderId="2" xfId="0" applyNumberFormat="1" applyFont="1" applyBorder="1" applyAlignment="1">
      <alignment horizontal="justify" vertical="center" wrapText="1"/>
    </xf>
    <xf numFmtId="5" fontId="9" fillId="0" borderId="2" xfId="108" applyNumberFormat="1" applyFont="1" applyFill="1" applyBorder="1" applyAlignment="1">
      <alignment horizontal="center" vertical="center" wrapText="1"/>
    </xf>
    <xf numFmtId="0" fontId="14" fillId="0" borderId="2" xfId="0" applyFont="1" applyBorder="1" applyAlignment="1">
      <alignment horizontal="center" vertical="center" wrapText="1"/>
    </xf>
    <xf numFmtId="5" fontId="9" fillId="2" borderId="2" xfId="108" applyNumberFormat="1" applyFont="1" applyFill="1" applyBorder="1" applyAlignment="1">
      <alignment horizontal="center" vertical="center" wrapText="1"/>
    </xf>
    <xf numFmtId="9" fontId="9" fillId="0" borderId="2" xfId="107"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1" fontId="12" fillId="0" borderId="2" xfId="0" applyNumberFormat="1" applyFont="1" applyBorder="1" applyAlignment="1">
      <alignment horizontal="center" vertical="center"/>
    </xf>
    <xf numFmtId="0" fontId="13" fillId="0" borderId="2" xfId="0" applyFont="1" applyBorder="1" applyAlignment="1">
      <alignment horizontal="justify" vertical="center" wrapText="1"/>
    </xf>
    <xf numFmtId="0" fontId="8" fillId="3" borderId="2" xfId="0" applyFont="1" applyFill="1" applyBorder="1" applyAlignment="1">
      <alignment horizontal="justify" vertical="center" wrapText="1"/>
    </xf>
    <xf numFmtId="1" fontId="8" fillId="0" borderId="2" xfId="0" applyNumberFormat="1" applyFont="1" applyBorder="1" applyAlignment="1">
      <alignment horizontal="center" vertical="center"/>
    </xf>
    <xf numFmtId="42" fontId="15" fillId="0" borderId="2" xfId="110" applyFont="1" applyFill="1" applyBorder="1" applyAlignment="1">
      <alignment vertical="center"/>
    </xf>
    <xf numFmtId="164" fontId="0" fillId="0" borderId="2" xfId="0" applyNumberFormat="1" applyBorder="1" applyAlignment="1">
      <alignment horizontal="justify" vertical="center" wrapText="1"/>
    </xf>
    <xf numFmtId="9" fontId="11" fillId="0" borderId="2" xfId="0" applyNumberFormat="1" applyFont="1" applyBorder="1" applyAlignment="1">
      <alignment horizontal="center" vertical="center" wrapText="1"/>
    </xf>
    <xf numFmtId="9" fontId="11" fillId="2" borderId="2" xfId="0" applyNumberFormat="1" applyFont="1" applyFill="1" applyBorder="1" applyAlignment="1">
      <alignment horizontal="center" vertical="center" wrapText="1"/>
    </xf>
    <xf numFmtId="1" fontId="12" fillId="0" borderId="1" xfId="0" applyNumberFormat="1" applyFont="1" applyBorder="1" applyAlignment="1">
      <alignment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10" fillId="2" borderId="1" xfId="0" applyFont="1" applyFill="1" applyBorder="1" applyAlignment="1">
      <alignment vertical="center" wrapText="1"/>
    </xf>
    <xf numFmtId="0" fontId="11" fillId="0" borderId="1" xfId="0" applyFont="1" applyBorder="1" applyAlignment="1">
      <alignment vertical="center" wrapText="1"/>
    </xf>
    <xf numFmtId="1" fontId="12" fillId="0" borderId="2" xfId="0" applyNumberFormat="1" applyFont="1" applyBorder="1" applyAlignment="1">
      <alignment vertical="center"/>
    </xf>
    <xf numFmtId="0" fontId="0" fillId="0" borderId="2" xfId="0" applyFont="1" applyBorder="1"/>
    <xf numFmtId="165" fontId="0" fillId="0" borderId="0" xfId="0" applyNumberFormat="1" applyFont="1"/>
    <xf numFmtId="0" fontId="13"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9" fontId="8" fillId="0" borderId="1" xfId="0" applyNumberFormat="1" applyFont="1" applyBorder="1" applyAlignment="1">
      <alignment horizontal="center" vertical="center"/>
    </xf>
    <xf numFmtId="9" fontId="8" fillId="0" borderId="5" xfId="0" applyNumberFormat="1" applyFont="1" applyBorder="1" applyAlignment="1">
      <alignment horizontal="center" vertical="center"/>
    </xf>
    <xf numFmtId="3" fontId="11" fillId="2" borderId="1" xfId="0" applyNumberFormat="1" applyFont="1" applyFill="1" applyBorder="1" applyAlignment="1">
      <alignment horizontal="center" vertical="center" wrapText="1"/>
    </xf>
    <xf numFmtId="3" fontId="11" fillId="2" borderId="5" xfId="0" applyNumberFormat="1" applyFont="1" applyFill="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5" xfId="0" applyNumberFormat="1" applyFont="1" applyBorder="1" applyAlignment="1">
      <alignment horizontal="center" vertical="center" wrapText="1"/>
    </xf>
    <xf numFmtId="5" fontId="9" fillId="2" borderId="1" xfId="108" applyNumberFormat="1" applyFont="1" applyFill="1" applyBorder="1" applyAlignment="1">
      <alignment horizontal="center" vertical="center" wrapText="1"/>
    </xf>
    <xf numFmtId="5" fontId="9" fillId="2" borderId="5" xfId="108" applyNumberFormat="1" applyFont="1" applyFill="1" applyBorder="1" applyAlignment="1">
      <alignment horizontal="center" vertical="center" wrapText="1"/>
    </xf>
    <xf numFmtId="9" fontId="9" fillId="0" borderId="1" xfId="107" applyFont="1" applyFill="1" applyBorder="1" applyAlignment="1">
      <alignment horizontal="center" vertical="center" wrapText="1"/>
    </xf>
    <xf numFmtId="9" fontId="9" fillId="0" borderId="5" xfId="107" applyFont="1" applyFill="1" applyBorder="1" applyAlignment="1">
      <alignment horizontal="center" vertical="center" wrapText="1"/>
    </xf>
    <xf numFmtId="0" fontId="8" fillId="0" borderId="1" xfId="0" applyFont="1" applyBorder="1" applyAlignment="1">
      <alignment horizontal="center" vertical="center"/>
    </xf>
    <xf numFmtId="0" fontId="8" fillId="0" borderId="5" xfId="0" applyFont="1" applyBorder="1" applyAlignment="1">
      <alignment horizontal="center" vertical="center"/>
    </xf>
    <xf numFmtId="5" fontId="9" fillId="0" borderId="1" xfId="108" applyNumberFormat="1" applyFont="1" applyFill="1" applyBorder="1" applyAlignment="1">
      <alignment horizontal="center" vertical="center" wrapText="1"/>
    </xf>
    <xf numFmtId="5" fontId="9" fillId="0" borderId="5" xfId="108" applyNumberFormat="1"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9" fontId="11" fillId="2" borderId="5" xfId="0" applyNumberFormat="1" applyFont="1" applyFill="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5" xfId="0" applyNumberFormat="1" applyFont="1" applyBorder="1" applyAlignment="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5" fontId="9" fillId="2" borderId="2" xfId="108" applyNumberFormat="1" applyFont="1" applyFill="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14" fontId="0" fillId="0" borderId="2" xfId="0" applyNumberFormat="1" applyFont="1" applyFill="1" applyBorder="1" applyAlignment="1">
      <alignment horizontal="center" vertical="top"/>
    </xf>
    <xf numFmtId="14" fontId="0" fillId="0" borderId="1" xfId="0" applyNumberFormat="1" applyFont="1" applyFill="1" applyBorder="1" applyAlignment="1">
      <alignment horizontal="center" vertical="top"/>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167" fontId="11" fillId="2" borderId="1" xfId="0" applyNumberFormat="1" applyFont="1" applyFill="1" applyBorder="1" applyAlignment="1">
      <alignment horizontal="center" vertical="center" wrapText="1"/>
    </xf>
    <xf numFmtId="167" fontId="11" fillId="2" borderId="5" xfId="0" applyNumberFormat="1" applyFont="1" applyFill="1" applyBorder="1" applyAlignment="1">
      <alignment horizontal="center" vertical="center" wrapText="1"/>
    </xf>
    <xf numFmtId="166" fontId="9" fillId="0" borderId="1" xfId="107" applyNumberFormat="1" applyFont="1" applyFill="1" applyBorder="1" applyAlignment="1">
      <alignment horizontal="center" vertical="center" wrapText="1"/>
    </xf>
    <xf numFmtId="166" fontId="9" fillId="0" borderId="5" xfId="107" applyNumberFormat="1" applyFont="1" applyFill="1" applyBorder="1" applyAlignment="1">
      <alignment horizontal="center" vertical="center" wrapText="1"/>
    </xf>
  </cellXfs>
  <cellStyles count="1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Moneda [0]" xfId="110" builtinId="7"/>
    <cellStyle name="Normal" xfId="0" builtinId="0"/>
    <cellStyle name="Normal 2" xfId="109" xr:uid="{00000000-0005-0000-0000-00006C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331305</xdr:colOff>
      <xdr:row>3</xdr:row>
      <xdr:rowOff>131163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zoomScale="40" zoomScaleNormal="40" workbookViewId="0">
      <selection activeCell="V10" sqref="V10"/>
    </sheetView>
  </sheetViews>
  <sheetFormatPr baseColWidth="10" defaultColWidth="11.19921875" defaultRowHeight="13.8" x14ac:dyDescent="0.25"/>
  <cols>
    <col min="1" max="1" width="9.69921875" style="2" customWidth="1"/>
    <col min="2" max="2" width="16.5" style="2" customWidth="1"/>
    <col min="3" max="3" width="18.5" style="2" customWidth="1"/>
    <col min="4" max="4" width="20.69921875" style="2" customWidth="1"/>
    <col min="5" max="5" width="32.09765625" style="2" customWidth="1"/>
    <col min="6" max="6" width="28.69921875" style="2" customWidth="1"/>
    <col min="7" max="7" width="23" style="2" customWidth="1"/>
    <col min="8" max="8" width="39.69921875" style="2" customWidth="1"/>
    <col min="9" max="9" width="43.69921875" style="2" customWidth="1"/>
    <col min="10" max="10" width="13.19921875" style="2" customWidth="1"/>
    <col min="11" max="11" width="16" style="2" customWidth="1"/>
    <col min="12" max="13" width="14.8984375" style="2" customWidth="1"/>
    <col min="14" max="14" width="11.19921875" style="2" bestFit="1" customWidth="1"/>
    <col min="15" max="15" width="28.59765625" style="2" customWidth="1"/>
    <col min="16" max="18" width="16.8984375" style="2" customWidth="1"/>
    <col min="19" max="19" width="20.19921875" style="2" customWidth="1"/>
    <col min="20" max="20" width="16.8984375" style="2" customWidth="1"/>
    <col min="21" max="21" width="20.8984375" style="2" customWidth="1"/>
    <col min="22" max="26" width="16.8984375" style="2" customWidth="1"/>
    <col min="27" max="27" width="21.3984375" style="2" customWidth="1"/>
    <col min="28" max="28" width="13.69921875" style="2" customWidth="1"/>
    <col min="29" max="29" width="21.3984375" style="2" customWidth="1"/>
    <col min="30" max="31" width="15.3984375" style="2" customWidth="1"/>
    <col min="32" max="16384" width="11.19921875" style="2"/>
  </cols>
  <sheetData>
    <row r="1" spans="1:31" x14ac:dyDescent="0.25">
      <c r="A1" s="81"/>
      <c r="B1" s="86" t="s">
        <v>94</v>
      </c>
      <c r="C1" s="86"/>
      <c r="D1" s="86"/>
      <c r="E1" s="86"/>
      <c r="F1" s="86"/>
      <c r="G1" s="86"/>
      <c r="H1" s="86"/>
      <c r="I1" s="86"/>
      <c r="J1" s="86"/>
      <c r="K1" s="86"/>
      <c r="L1" s="86"/>
      <c r="M1" s="86"/>
      <c r="N1" s="86"/>
      <c r="O1" s="86"/>
      <c r="P1" s="86"/>
      <c r="Q1" s="86"/>
      <c r="R1" s="86"/>
      <c r="S1" s="86"/>
      <c r="T1" s="86"/>
      <c r="U1" s="86"/>
      <c r="V1" s="86"/>
      <c r="W1" s="86"/>
      <c r="X1" s="86"/>
      <c r="Y1" s="86"/>
      <c r="Z1" s="86"/>
      <c r="AA1" s="86"/>
      <c r="AB1" s="86"/>
      <c r="AC1" s="79" t="s">
        <v>96</v>
      </c>
      <c r="AD1" s="79"/>
      <c r="AE1" s="79"/>
    </row>
    <row r="2" spans="1:31" x14ac:dyDescent="0.25">
      <c r="A2" s="81"/>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0" t="s">
        <v>37</v>
      </c>
      <c r="AD2" s="80"/>
      <c r="AE2" s="80"/>
    </row>
    <row r="3" spans="1:31" x14ac:dyDescent="0.25">
      <c r="A3" s="81"/>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0" t="s">
        <v>34</v>
      </c>
      <c r="AD3" s="80"/>
      <c r="AE3" s="80"/>
    </row>
    <row r="4" spans="1:31" x14ac:dyDescent="0.25">
      <c r="A4" s="81"/>
      <c r="B4" s="86"/>
      <c r="C4" s="86"/>
      <c r="D4" s="86"/>
      <c r="E4" s="86"/>
      <c r="F4" s="86"/>
      <c r="G4" s="86"/>
      <c r="H4" s="86"/>
      <c r="I4" s="86"/>
      <c r="J4" s="86"/>
      <c r="K4" s="86"/>
      <c r="L4" s="86"/>
      <c r="M4" s="87"/>
      <c r="N4" s="87"/>
      <c r="O4" s="87"/>
      <c r="P4" s="87"/>
      <c r="Q4" s="87"/>
      <c r="R4" s="87"/>
      <c r="S4" s="87"/>
      <c r="T4" s="87"/>
      <c r="U4" s="87"/>
      <c r="V4" s="87"/>
      <c r="W4" s="87"/>
      <c r="X4" s="87"/>
      <c r="Y4" s="87"/>
      <c r="Z4" s="87"/>
      <c r="AA4" s="87"/>
      <c r="AB4" s="87"/>
      <c r="AC4" s="80" t="s">
        <v>33</v>
      </c>
      <c r="AD4" s="80"/>
      <c r="AE4" s="80"/>
    </row>
    <row r="5" spans="1:31" x14ac:dyDescent="0.25">
      <c r="A5" s="82" t="s">
        <v>31</v>
      </c>
      <c r="B5" s="82"/>
      <c r="C5" s="82"/>
      <c r="D5" s="84">
        <v>44414</v>
      </c>
      <c r="E5" s="84"/>
      <c r="F5" s="84"/>
      <c r="G5" s="84"/>
      <c r="H5" s="84"/>
      <c r="I5" s="84"/>
      <c r="J5" s="84"/>
      <c r="K5" s="84"/>
      <c r="L5" s="84"/>
      <c r="M5" s="3"/>
      <c r="N5" s="3"/>
      <c r="O5" s="3"/>
      <c r="P5" s="3"/>
      <c r="Q5" s="3"/>
      <c r="R5" s="3"/>
      <c r="S5" s="3"/>
      <c r="T5" s="3"/>
      <c r="U5" s="3"/>
      <c r="V5" s="3"/>
      <c r="W5" s="3"/>
      <c r="X5" s="3"/>
      <c r="Y5" s="3"/>
      <c r="Z5" s="3"/>
      <c r="AA5" s="3"/>
      <c r="AB5" s="3"/>
      <c r="AC5" s="3"/>
      <c r="AD5" s="3"/>
      <c r="AE5" s="4"/>
    </row>
    <row r="6" spans="1:31" x14ac:dyDescent="0.25">
      <c r="A6" s="83" t="s">
        <v>32</v>
      </c>
      <c r="B6" s="83"/>
      <c r="C6" s="83"/>
      <c r="D6" s="85">
        <v>44408</v>
      </c>
      <c r="E6" s="85"/>
      <c r="F6" s="85"/>
      <c r="G6" s="85"/>
      <c r="H6" s="85"/>
      <c r="I6" s="85"/>
      <c r="J6" s="85"/>
      <c r="K6" s="85"/>
      <c r="L6" s="85"/>
      <c r="M6" s="3"/>
      <c r="N6" s="3"/>
      <c r="O6" s="3"/>
      <c r="P6" s="3"/>
      <c r="Q6" s="3"/>
      <c r="R6" s="3"/>
      <c r="S6" s="3"/>
      <c r="T6" s="3"/>
      <c r="U6" s="3"/>
      <c r="V6" s="3"/>
      <c r="W6" s="3"/>
      <c r="X6" s="3"/>
      <c r="Y6" s="3"/>
      <c r="Z6" s="3"/>
      <c r="AA6" s="3"/>
      <c r="AB6" s="3"/>
      <c r="AC6" s="3"/>
      <c r="AD6" s="5"/>
      <c r="AE6" s="6"/>
    </row>
    <row r="7" spans="1:31" x14ac:dyDescent="0.25">
      <c r="A7" s="7"/>
      <c r="B7" s="76" t="s">
        <v>10</v>
      </c>
      <c r="C7" s="76"/>
      <c r="D7" s="76"/>
      <c r="E7" s="76"/>
      <c r="F7" s="76"/>
      <c r="G7" s="76" t="s">
        <v>11</v>
      </c>
      <c r="H7" s="76"/>
      <c r="I7" s="76"/>
      <c r="J7" s="76"/>
      <c r="K7" s="76"/>
      <c r="L7" s="76" t="s">
        <v>26</v>
      </c>
      <c r="M7" s="76"/>
      <c r="N7" s="76"/>
      <c r="O7" s="76" t="s">
        <v>24</v>
      </c>
      <c r="P7" s="76"/>
      <c r="Q7" s="76"/>
      <c r="R7" s="76"/>
      <c r="S7" s="76"/>
      <c r="T7" s="76"/>
      <c r="U7" s="76"/>
      <c r="V7" s="76" t="s">
        <v>18</v>
      </c>
      <c r="W7" s="76"/>
      <c r="X7" s="76"/>
      <c r="Y7" s="76"/>
      <c r="Z7" s="76"/>
      <c r="AA7" s="76"/>
      <c r="AB7" s="77" t="s">
        <v>19</v>
      </c>
      <c r="AC7" s="77" t="s">
        <v>27</v>
      </c>
      <c r="AD7" s="77" t="s">
        <v>25</v>
      </c>
      <c r="AE7" s="77"/>
    </row>
    <row r="8" spans="1:31" ht="46.5" customHeight="1" x14ac:dyDescent="0.25">
      <c r="A8" s="8" t="s">
        <v>30</v>
      </c>
      <c r="B8" s="9" t="s">
        <v>1</v>
      </c>
      <c r="C8" s="8" t="s">
        <v>6</v>
      </c>
      <c r="D8" s="8" t="s">
        <v>2</v>
      </c>
      <c r="E8" s="8" t="s">
        <v>7</v>
      </c>
      <c r="F8" s="9" t="s">
        <v>20</v>
      </c>
      <c r="G8" s="9" t="s">
        <v>15</v>
      </c>
      <c r="H8" s="9" t="s">
        <v>3</v>
      </c>
      <c r="I8" s="9" t="s">
        <v>16</v>
      </c>
      <c r="J8" s="9" t="s">
        <v>22</v>
      </c>
      <c r="K8" s="9" t="s">
        <v>23</v>
      </c>
      <c r="L8" s="9" t="s">
        <v>4</v>
      </c>
      <c r="M8" s="9" t="s">
        <v>5</v>
      </c>
      <c r="N8" s="9" t="s">
        <v>0</v>
      </c>
      <c r="O8" s="8" t="s">
        <v>9</v>
      </c>
      <c r="P8" s="9" t="s">
        <v>36</v>
      </c>
      <c r="Q8" s="9" t="s">
        <v>8</v>
      </c>
      <c r="R8" s="9" t="s">
        <v>28</v>
      </c>
      <c r="S8" s="9" t="s">
        <v>35</v>
      </c>
      <c r="T8" s="9" t="s">
        <v>12</v>
      </c>
      <c r="U8" s="9" t="s">
        <v>21</v>
      </c>
      <c r="V8" s="9" t="s">
        <v>36</v>
      </c>
      <c r="W8" s="9" t="s">
        <v>8</v>
      </c>
      <c r="X8" s="9" t="s">
        <v>28</v>
      </c>
      <c r="Y8" s="9" t="s">
        <v>35</v>
      </c>
      <c r="Z8" s="9" t="s">
        <v>12</v>
      </c>
      <c r="AA8" s="9" t="s">
        <v>29</v>
      </c>
      <c r="AB8" s="77"/>
      <c r="AC8" s="77"/>
      <c r="AD8" s="9" t="s">
        <v>13</v>
      </c>
      <c r="AE8" s="9" t="s">
        <v>14</v>
      </c>
    </row>
    <row r="9" spans="1:31" ht="144" customHeight="1" x14ac:dyDescent="0.25">
      <c r="A9" s="14">
        <v>247</v>
      </c>
      <c r="B9" s="22" t="s">
        <v>38</v>
      </c>
      <c r="C9" s="22" t="s">
        <v>39</v>
      </c>
      <c r="D9" s="23" t="s">
        <v>40</v>
      </c>
      <c r="E9" s="24" t="s">
        <v>41</v>
      </c>
      <c r="F9" s="25" t="s">
        <v>42</v>
      </c>
      <c r="G9" s="45">
        <v>20200680010155</v>
      </c>
      <c r="H9" s="53" t="s">
        <v>43</v>
      </c>
      <c r="I9" s="55" t="s">
        <v>44</v>
      </c>
      <c r="J9" s="26">
        <v>44229</v>
      </c>
      <c r="K9" s="26">
        <v>44561</v>
      </c>
      <c r="L9" s="27">
        <v>3</v>
      </c>
      <c r="M9" s="28">
        <v>3</v>
      </c>
      <c r="N9" s="29">
        <f>IFERROR(IF(M9/L9&gt;100%,100%,M9/L9),"-")</f>
        <v>1</v>
      </c>
      <c r="O9" s="30" t="s">
        <v>45</v>
      </c>
      <c r="P9" s="31"/>
      <c r="Q9" s="32">
        <v>0</v>
      </c>
      <c r="R9" s="32">
        <v>0</v>
      </c>
      <c r="S9" s="31">
        <v>263687588</v>
      </c>
      <c r="T9" s="31"/>
      <c r="U9" s="33">
        <f>SUM(P9:T9)</f>
        <v>263687588</v>
      </c>
      <c r="V9" s="31"/>
      <c r="W9" s="32"/>
      <c r="X9" s="32"/>
      <c r="Y9" s="31">
        <v>123290941</v>
      </c>
      <c r="Z9" s="51"/>
      <c r="AA9" s="33">
        <f>SUM(V9:Z9)</f>
        <v>123290941</v>
      </c>
      <c r="AB9" s="34">
        <f>IFERROR(AA9/U9,"-")</f>
        <v>0.46756444599887653</v>
      </c>
      <c r="AC9" s="31"/>
      <c r="AD9" s="35" t="s">
        <v>46</v>
      </c>
      <c r="AE9" s="36" t="s">
        <v>47</v>
      </c>
    </row>
    <row r="10" spans="1:31" ht="128.4" customHeight="1" x14ac:dyDescent="0.25">
      <c r="A10" s="14">
        <v>248</v>
      </c>
      <c r="B10" s="46" t="s">
        <v>38</v>
      </c>
      <c r="C10" s="46" t="s">
        <v>39</v>
      </c>
      <c r="D10" s="47" t="s">
        <v>40</v>
      </c>
      <c r="E10" s="48" t="s">
        <v>48</v>
      </c>
      <c r="F10" s="49" t="s">
        <v>49</v>
      </c>
      <c r="G10" s="50">
        <v>20200680010155</v>
      </c>
      <c r="H10" s="38" t="s">
        <v>43</v>
      </c>
      <c r="I10" s="22" t="s">
        <v>44</v>
      </c>
      <c r="J10" s="26">
        <v>44229</v>
      </c>
      <c r="K10" s="26">
        <v>44561</v>
      </c>
      <c r="L10" s="62">
        <v>1</v>
      </c>
      <c r="M10" s="60">
        <v>1</v>
      </c>
      <c r="N10" s="58">
        <f>IFERROR(IF(M10/L10&gt;100%,100%,M10/L10),"-")</f>
        <v>1</v>
      </c>
      <c r="O10" s="30" t="s">
        <v>50</v>
      </c>
      <c r="P10" s="31"/>
      <c r="Q10" s="32">
        <v>0</v>
      </c>
      <c r="R10" s="32">
        <v>0</v>
      </c>
      <c r="S10" s="31">
        <v>133735283</v>
      </c>
      <c r="T10" s="31"/>
      <c r="U10" s="78">
        <f>SUM(P10:T11)</f>
        <v>142312412</v>
      </c>
      <c r="V10" s="31"/>
      <c r="W10" s="32"/>
      <c r="X10" s="32"/>
      <c r="Y10" s="31">
        <v>67883285</v>
      </c>
      <c r="Z10" s="51"/>
      <c r="AA10" s="78">
        <f>SUM(V10:Z11)</f>
        <v>67883285</v>
      </c>
      <c r="AB10" s="66">
        <f>IFERROR(AA10/U10,"-")</f>
        <v>0.47700185841836479</v>
      </c>
      <c r="AC10" s="70"/>
      <c r="AD10" s="68" t="s">
        <v>46</v>
      </c>
      <c r="AE10" s="56" t="s">
        <v>47</v>
      </c>
    </row>
    <row r="11" spans="1:31" ht="110.4" customHeight="1" x14ac:dyDescent="0.25">
      <c r="A11" s="14">
        <v>248</v>
      </c>
      <c r="B11" s="46" t="s">
        <v>38</v>
      </c>
      <c r="C11" s="46" t="s">
        <v>39</v>
      </c>
      <c r="D11" s="47" t="s">
        <v>40</v>
      </c>
      <c r="E11" s="48" t="s">
        <v>48</v>
      </c>
      <c r="F11" s="49" t="s">
        <v>49</v>
      </c>
      <c r="G11" s="40"/>
      <c r="H11" s="23" t="s">
        <v>51</v>
      </c>
      <c r="I11" s="22"/>
      <c r="J11" s="26"/>
      <c r="K11" s="26"/>
      <c r="L11" s="63"/>
      <c r="M11" s="61"/>
      <c r="N11" s="59"/>
      <c r="O11" s="30"/>
      <c r="P11" s="31"/>
      <c r="Q11" s="32"/>
      <c r="R11" s="32"/>
      <c r="S11" s="31">
        <v>8577129</v>
      </c>
      <c r="T11" s="31"/>
      <c r="U11" s="78"/>
      <c r="V11" s="31"/>
      <c r="W11" s="32"/>
      <c r="X11" s="32"/>
      <c r="Y11" s="31"/>
      <c r="Z11" s="51"/>
      <c r="AA11" s="78"/>
      <c r="AB11" s="67"/>
      <c r="AC11" s="71"/>
      <c r="AD11" s="69"/>
      <c r="AE11" s="57"/>
    </row>
    <row r="12" spans="1:31" ht="195.6" customHeight="1" x14ac:dyDescent="0.25">
      <c r="A12" s="14">
        <v>249</v>
      </c>
      <c r="B12" s="46" t="s">
        <v>38</v>
      </c>
      <c r="C12" s="46" t="s">
        <v>39</v>
      </c>
      <c r="D12" s="47" t="s">
        <v>52</v>
      </c>
      <c r="E12" s="48" t="s">
        <v>53</v>
      </c>
      <c r="F12" s="49" t="s">
        <v>54</v>
      </c>
      <c r="G12" s="37">
        <v>20200680010147</v>
      </c>
      <c r="H12" s="38" t="s">
        <v>55</v>
      </c>
      <c r="I12" s="39" t="s">
        <v>56</v>
      </c>
      <c r="J12" s="26">
        <v>44245</v>
      </c>
      <c r="K12" s="26">
        <v>44561</v>
      </c>
      <c r="L12" s="62">
        <v>1</v>
      </c>
      <c r="M12" s="60">
        <v>1</v>
      </c>
      <c r="N12" s="58">
        <f>IFERROR(IF(M12/L12&gt;100%,100%,M12/L12),"-")</f>
        <v>1</v>
      </c>
      <c r="O12" s="30" t="s">
        <v>57</v>
      </c>
      <c r="P12" s="31"/>
      <c r="Q12" s="32"/>
      <c r="R12" s="32"/>
      <c r="S12" s="31">
        <v>2051332746</v>
      </c>
      <c r="T12" s="31"/>
      <c r="U12" s="78">
        <f>SUM(P12:T13)</f>
        <v>2803406363.1799998</v>
      </c>
      <c r="V12" s="31"/>
      <c r="W12" s="32"/>
      <c r="X12" s="32"/>
      <c r="Y12" s="31">
        <v>1049740898.64</v>
      </c>
      <c r="Z12" s="51"/>
      <c r="AA12" s="78">
        <f>SUM(V12:Z13)</f>
        <v>1049740898.64</v>
      </c>
      <c r="AB12" s="90">
        <f>IFERROR(AA12/U12,"-")</f>
        <v>0.37445192121531856</v>
      </c>
      <c r="AC12" s="70"/>
      <c r="AD12" s="68" t="s">
        <v>46</v>
      </c>
      <c r="AE12" s="56" t="s">
        <v>47</v>
      </c>
    </row>
    <row r="13" spans="1:31" ht="98.4" customHeight="1" x14ac:dyDescent="0.25">
      <c r="A13" s="14">
        <v>249</v>
      </c>
      <c r="B13" s="46" t="s">
        <v>38</v>
      </c>
      <c r="C13" s="46" t="s">
        <v>39</v>
      </c>
      <c r="D13" s="47" t="s">
        <v>52</v>
      </c>
      <c r="E13" s="48" t="s">
        <v>53</v>
      </c>
      <c r="F13" s="49" t="s">
        <v>54</v>
      </c>
      <c r="G13" s="40"/>
      <c r="H13" s="23" t="s">
        <v>51</v>
      </c>
      <c r="I13" s="39"/>
      <c r="J13" s="26"/>
      <c r="K13" s="26"/>
      <c r="L13" s="63"/>
      <c r="M13" s="61"/>
      <c r="N13" s="59"/>
      <c r="O13" s="30"/>
      <c r="P13" s="31">
        <v>155104175.18000001</v>
      </c>
      <c r="Q13" s="32"/>
      <c r="R13" s="32"/>
      <c r="S13" s="31">
        <v>596969442</v>
      </c>
      <c r="T13" s="31"/>
      <c r="U13" s="78"/>
      <c r="V13" s="31"/>
      <c r="W13" s="32"/>
      <c r="X13" s="32"/>
      <c r="Y13" s="31"/>
      <c r="Z13" s="51"/>
      <c r="AA13" s="78"/>
      <c r="AB13" s="91"/>
      <c r="AC13" s="71"/>
      <c r="AD13" s="69"/>
      <c r="AE13" s="57"/>
    </row>
    <row r="14" spans="1:31" ht="120" x14ac:dyDescent="0.25">
      <c r="A14" s="14">
        <v>250</v>
      </c>
      <c r="B14" s="22" t="s">
        <v>38</v>
      </c>
      <c r="C14" s="22" t="s">
        <v>39</v>
      </c>
      <c r="D14" s="23" t="s">
        <v>52</v>
      </c>
      <c r="E14" s="24" t="s">
        <v>58</v>
      </c>
      <c r="F14" s="25" t="s">
        <v>59</v>
      </c>
      <c r="G14" s="37">
        <v>20200680010117</v>
      </c>
      <c r="H14" s="38" t="s">
        <v>60</v>
      </c>
      <c r="I14" s="39" t="s">
        <v>61</v>
      </c>
      <c r="J14" s="26">
        <v>44210</v>
      </c>
      <c r="K14" s="26">
        <v>44561</v>
      </c>
      <c r="L14" s="27">
        <v>11000</v>
      </c>
      <c r="M14" s="28">
        <v>2652</v>
      </c>
      <c r="N14" s="29">
        <f t="shared" ref="N14:N22" si="0">IFERROR(IF(M14/L14&gt;100%,100%,M14/L14),"-")</f>
        <v>0.24109090909090908</v>
      </c>
      <c r="O14" s="30" t="s">
        <v>62</v>
      </c>
      <c r="P14" s="31"/>
      <c r="Q14" s="41"/>
      <c r="R14" s="32">
        <v>0</v>
      </c>
      <c r="S14" s="31">
        <v>436980233</v>
      </c>
      <c r="T14" s="31"/>
      <c r="U14" s="33">
        <f t="shared" ref="U14:U21" si="1">SUM(P14:T14)</f>
        <v>436980233</v>
      </c>
      <c r="V14" s="31"/>
      <c r="W14" s="32"/>
      <c r="X14" s="32"/>
      <c r="Y14" s="31">
        <v>144263992.72</v>
      </c>
      <c r="Z14" s="51"/>
      <c r="AA14" s="33">
        <f t="shared" ref="AA14:AA21" si="2">SUM(V14:Z14)</f>
        <v>144263992.72</v>
      </c>
      <c r="AB14" s="34">
        <f>IFERROR(AA14/U14,"-")</f>
        <v>0.33013848642439625</v>
      </c>
      <c r="AC14" s="31"/>
      <c r="AD14" s="35" t="s">
        <v>46</v>
      </c>
      <c r="AE14" s="36" t="s">
        <v>47</v>
      </c>
    </row>
    <row r="15" spans="1:31" ht="85.95" customHeight="1" x14ac:dyDescent="0.25">
      <c r="A15" s="14">
        <v>251</v>
      </c>
      <c r="B15" s="22" t="s">
        <v>38</v>
      </c>
      <c r="C15" s="22" t="s">
        <v>39</v>
      </c>
      <c r="D15" s="23" t="s">
        <v>63</v>
      </c>
      <c r="E15" s="24" t="s">
        <v>64</v>
      </c>
      <c r="F15" s="25" t="s">
        <v>65</v>
      </c>
      <c r="G15" s="37">
        <v>20200680010181</v>
      </c>
      <c r="H15" s="38" t="s">
        <v>66</v>
      </c>
      <c r="I15" s="39" t="s">
        <v>67</v>
      </c>
      <c r="J15" s="26">
        <v>44232</v>
      </c>
      <c r="K15" s="26">
        <v>44561</v>
      </c>
      <c r="L15" s="62">
        <v>174</v>
      </c>
      <c r="M15" s="60">
        <v>174</v>
      </c>
      <c r="N15" s="58">
        <f t="shared" si="0"/>
        <v>1</v>
      </c>
      <c r="O15" s="30" t="s">
        <v>68</v>
      </c>
      <c r="P15" s="31"/>
      <c r="Q15" s="32">
        <v>0</v>
      </c>
      <c r="R15" s="32">
        <v>0</v>
      </c>
      <c r="S15" s="31">
        <v>437034516</v>
      </c>
      <c r="T15" s="31"/>
      <c r="U15" s="64">
        <f>SUM(P15:T16)</f>
        <v>537034516</v>
      </c>
      <c r="V15" s="31"/>
      <c r="W15" s="32"/>
      <c r="X15" s="32"/>
      <c r="Y15" s="31">
        <v>108679467</v>
      </c>
      <c r="Z15" s="51"/>
      <c r="AA15" s="64">
        <f>SUM(V15:Z16)</f>
        <v>108679467</v>
      </c>
      <c r="AB15" s="66">
        <f>IFERROR(AA15/U15,"-")</f>
        <v>0.20236961268239972</v>
      </c>
      <c r="AC15" s="70"/>
      <c r="AD15" s="68" t="s">
        <v>46</v>
      </c>
      <c r="AE15" s="56" t="s">
        <v>47</v>
      </c>
    </row>
    <row r="16" spans="1:31" ht="85.95" customHeight="1" x14ac:dyDescent="0.25">
      <c r="A16" s="14">
        <v>251</v>
      </c>
      <c r="B16" s="22" t="s">
        <v>38</v>
      </c>
      <c r="C16" s="22" t="s">
        <v>39</v>
      </c>
      <c r="D16" s="23" t="s">
        <v>63</v>
      </c>
      <c r="E16" s="24" t="s">
        <v>64</v>
      </c>
      <c r="F16" s="25" t="s">
        <v>65</v>
      </c>
      <c r="G16" s="37"/>
      <c r="H16" s="1" t="s">
        <v>51</v>
      </c>
      <c r="I16" s="39"/>
      <c r="J16" s="26"/>
      <c r="K16" s="26"/>
      <c r="L16" s="63"/>
      <c r="M16" s="61"/>
      <c r="N16" s="59"/>
      <c r="O16" s="30"/>
      <c r="P16" s="31">
        <v>100000000</v>
      </c>
      <c r="Q16" s="32"/>
      <c r="R16" s="32"/>
      <c r="S16" s="31"/>
      <c r="T16" s="31"/>
      <c r="U16" s="65"/>
      <c r="V16" s="31"/>
      <c r="W16" s="32"/>
      <c r="X16" s="32"/>
      <c r="Y16" s="31"/>
      <c r="Z16" s="51"/>
      <c r="AA16" s="65"/>
      <c r="AB16" s="67"/>
      <c r="AC16" s="71"/>
      <c r="AD16" s="69"/>
      <c r="AE16" s="57"/>
    </row>
    <row r="17" spans="1:31" ht="75" x14ac:dyDescent="0.25">
      <c r="A17" s="14">
        <v>252</v>
      </c>
      <c r="B17" s="22" t="s">
        <v>38</v>
      </c>
      <c r="C17" s="22" t="s">
        <v>39</v>
      </c>
      <c r="D17" s="23" t="s">
        <v>63</v>
      </c>
      <c r="E17" s="24" t="s">
        <v>69</v>
      </c>
      <c r="F17" s="25" t="s">
        <v>70</v>
      </c>
      <c r="G17" s="42"/>
      <c r="H17" s="1" t="s">
        <v>51</v>
      </c>
      <c r="I17" s="30" t="s">
        <v>71</v>
      </c>
      <c r="J17" s="26"/>
      <c r="K17" s="26"/>
      <c r="L17" s="43">
        <v>0.1</v>
      </c>
      <c r="M17" s="44">
        <v>0</v>
      </c>
      <c r="N17" s="29">
        <f t="shared" si="0"/>
        <v>0</v>
      </c>
      <c r="O17" s="30"/>
      <c r="P17" s="31"/>
      <c r="Q17" s="32">
        <v>0</v>
      </c>
      <c r="R17" s="32">
        <v>0</v>
      </c>
      <c r="S17" s="31">
        <v>0</v>
      </c>
      <c r="T17" s="31"/>
      <c r="U17" s="33">
        <f t="shared" si="1"/>
        <v>0</v>
      </c>
      <c r="V17" s="31"/>
      <c r="W17" s="32"/>
      <c r="X17" s="32"/>
      <c r="Y17" s="31">
        <v>0</v>
      </c>
      <c r="Z17" s="51"/>
      <c r="AA17" s="33">
        <f t="shared" si="2"/>
        <v>0</v>
      </c>
      <c r="AB17" s="34" t="str">
        <f t="shared" ref="AB17:AB22" si="3">IFERROR(AA17/U17,"-")</f>
        <v>-</v>
      </c>
      <c r="AC17" s="31"/>
      <c r="AD17" s="35" t="s">
        <v>46</v>
      </c>
      <c r="AE17" s="36" t="s">
        <v>47</v>
      </c>
    </row>
    <row r="18" spans="1:31" ht="150" x14ac:dyDescent="0.25">
      <c r="A18" s="14">
        <v>253</v>
      </c>
      <c r="B18" s="22" t="s">
        <v>38</v>
      </c>
      <c r="C18" s="22" t="s">
        <v>39</v>
      </c>
      <c r="D18" s="23" t="s">
        <v>63</v>
      </c>
      <c r="E18" s="24" t="s">
        <v>72</v>
      </c>
      <c r="F18" s="25" t="s">
        <v>73</v>
      </c>
      <c r="G18" s="45">
        <v>20200680010172</v>
      </c>
      <c r="H18" s="53" t="s">
        <v>74</v>
      </c>
      <c r="I18" s="39" t="s">
        <v>75</v>
      </c>
      <c r="J18" s="26">
        <v>44222</v>
      </c>
      <c r="K18" s="26">
        <v>44561</v>
      </c>
      <c r="L18" s="74">
        <v>1</v>
      </c>
      <c r="M18" s="72">
        <v>0.88</v>
      </c>
      <c r="N18" s="58">
        <f t="shared" si="0"/>
        <v>0.88</v>
      </c>
      <c r="O18" s="30" t="s">
        <v>76</v>
      </c>
      <c r="P18" s="31"/>
      <c r="Q18" s="32">
        <v>0</v>
      </c>
      <c r="R18" s="32">
        <v>0</v>
      </c>
      <c r="S18" s="31">
        <v>130173869.55</v>
      </c>
      <c r="T18" s="31"/>
      <c r="U18" s="64">
        <f>SUM(P18:T19)</f>
        <v>230173869.55000001</v>
      </c>
      <c r="V18" s="31"/>
      <c r="W18" s="32"/>
      <c r="X18" s="32"/>
      <c r="Y18" s="31">
        <v>115924334</v>
      </c>
      <c r="Z18" s="51"/>
      <c r="AA18" s="64">
        <f>SUM(V18:Z19)</f>
        <v>115924334</v>
      </c>
      <c r="AB18" s="66">
        <f>IFERROR(AA18/U18,"-")</f>
        <v>0.50363811594529451</v>
      </c>
      <c r="AC18" s="70"/>
      <c r="AD18" s="68" t="s">
        <v>46</v>
      </c>
      <c r="AE18" s="56" t="s">
        <v>47</v>
      </c>
    </row>
    <row r="19" spans="1:31" ht="62.4" x14ac:dyDescent="0.25">
      <c r="A19" s="14">
        <v>253</v>
      </c>
      <c r="B19" s="22" t="s">
        <v>38</v>
      </c>
      <c r="C19" s="22" t="s">
        <v>39</v>
      </c>
      <c r="D19" s="23" t="s">
        <v>63</v>
      </c>
      <c r="E19" s="24" t="s">
        <v>72</v>
      </c>
      <c r="F19" s="25" t="s">
        <v>73</v>
      </c>
      <c r="G19" s="45"/>
      <c r="H19" s="54" t="s">
        <v>51</v>
      </c>
      <c r="I19" s="39"/>
      <c r="J19" s="26"/>
      <c r="K19" s="26"/>
      <c r="L19" s="75"/>
      <c r="M19" s="73"/>
      <c r="N19" s="59"/>
      <c r="O19" s="30"/>
      <c r="P19" s="31">
        <v>100000000</v>
      </c>
      <c r="Q19" s="32"/>
      <c r="R19" s="32"/>
      <c r="S19" s="31"/>
      <c r="T19" s="31"/>
      <c r="U19" s="65"/>
      <c r="V19" s="31"/>
      <c r="W19" s="32"/>
      <c r="X19" s="32"/>
      <c r="Y19" s="31"/>
      <c r="Z19" s="51"/>
      <c r="AA19" s="65"/>
      <c r="AB19" s="67"/>
      <c r="AC19" s="71"/>
      <c r="AD19" s="69"/>
      <c r="AE19" s="57"/>
    </row>
    <row r="20" spans="1:31" ht="101.25" customHeight="1" x14ac:dyDescent="0.25">
      <c r="A20" s="14">
        <v>254</v>
      </c>
      <c r="B20" s="22" t="s">
        <v>38</v>
      </c>
      <c r="C20" s="22" t="s">
        <v>39</v>
      </c>
      <c r="D20" s="23" t="s">
        <v>63</v>
      </c>
      <c r="E20" s="24" t="s">
        <v>77</v>
      </c>
      <c r="F20" s="25" t="s">
        <v>78</v>
      </c>
      <c r="G20" s="45">
        <v>20200680010172</v>
      </c>
      <c r="H20" s="53" t="s">
        <v>74</v>
      </c>
      <c r="I20" s="39" t="s">
        <v>79</v>
      </c>
      <c r="J20" s="26">
        <v>44222</v>
      </c>
      <c r="K20" s="26">
        <v>44561</v>
      </c>
      <c r="L20" s="27">
        <v>1500</v>
      </c>
      <c r="M20" s="28">
        <v>750</v>
      </c>
      <c r="N20" s="29">
        <f t="shared" si="0"/>
        <v>0.5</v>
      </c>
      <c r="O20" s="30" t="s">
        <v>76</v>
      </c>
      <c r="P20" s="31"/>
      <c r="Q20" s="32">
        <v>0</v>
      </c>
      <c r="R20" s="32">
        <v>0</v>
      </c>
      <c r="S20" s="31">
        <v>103625750.55</v>
      </c>
      <c r="T20" s="31"/>
      <c r="U20" s="33">
        <f t="shared" si="1"/>
        <v>103625750.55</v>
      </c>
      <c r="V20" s="31"/>
      <c r="W20" s="32"/>
      <c r="X20" s="32"/>
      <c r="Y20" s="31">
        <v>84100000</v>
      </c>
      <c r="Z20" s="51"/>
      <c r="AA20" s="33">
        <f t="shared" si="2"/>
        <v>84100000</v>
      </c>
      <c r="AB20" s="34">
        <f t="shared" si="3"/>
        <v>0.81157433894214626</v>
      </c>
      <c r="AC20" s="31"/>
      <c r="AD20" s="35" t="s">
        <v>46</v>
      </c>
      <c r="AE20" s="36" t="s">
        <v>47</v>
      </c>
    </row>
    <row r="21" spans="1:31" ht="96.75" customHeight="1" x14ac:dyDescent="0.25">
      <c r="A21" s="14">
        <v>255</v>
      </c>
      <c r="B21" s="22" t="s">
        <v>38</v>
      </c>
      <c r="C21" s="22" t="s">
        <v>39</v>
      </c>
      <c r="D21" s="23" t="s">
        <v>63</v>
      </c>
      <c r="E21" s="24" t="s">
        <v>80</v>
      </c>
      <c r="F21" s="25" t="s">
        <v>81</v>
      </c>
      <c r="G21" s="45">
        <v>20200680010172</v>
      </c>
      <c r="H21" s="53" t="s">
        <v>74</v>
      </c>
      <c r="I21" s="30" t="s">
        <v>95</v>
      </c>
      <c r="J21" s="26">
        <v>44222</v>
      </c>
      <c r="K21" s="26">
        <v>44561</v>
      </c>
      <c r="L21" s="27">
        <v>100</v>
      </c>
      <c r="M21" s="28">
        <v>4</v>
      </c>
      <c r="N21" s="29">
        <f t="shared" si="0"/>
        <v>0.04</v>
      </c>
      <c r="O21" s="30" t="s">
        <v>76</v>
      </c>
      <c r="P21" s="31"/>
      <c r="Q21" s="32">
        <v>0</v>
      </c>
      <c r="R21" s="32">
        <v>0</v>
      </c>
      <c r="S21" s="31">
        <v>101628340.28</v>
      </c>
      <c r="T21" s="31"/>
      <c r="U21" s="33">
        <f t="shared" si="1"/>
        <v>101628340.28</v>
      </c>
      <c r="V21" s="31"/>
      <c r="W21" s="32"/>
      <c r="X21" s="32"/>
      <c r="Y21" s="31">
        <v>80694614</v>
      </c>
      <c r="Z21" s="51"/>
      <c r="AA21" s="33">
        <f t="shared" si="2"/>
        <v>80694614</v>
      </c>
      <c r="AB21" s="34">
        <f t="shared" si="3"/>
        <v>0.79401684390077887</v>
      </c>
      <c r="AC21" s="31"/>
      <c r="AD21" s="35" t="s">
        <v>46</v>
      </c>
      <c r="AE21" s="36" t="s">
        <v>47</v>
      </c>
    </row>
    <row r="22" spans="1:31" ht="133.19999999999999" customHeight="1" x14ac:dyDescent="0.25">
      <c r="A22" s="14">
        <v>256</v>
      </c>
      <c r="B22" s="46" t="s">
        <v>38</v>
      </c>
      <c r="C22" s="46" t="s">
        <v>39</v>
      </c>
      <c r="D22" s="47" t="s">
        <v>63</v>
      </c>
      <c r="E22" s="48" t="s">
        <v>82</v>
      </c>
      <c r="F22" s="49" t="s">
        <v>83</v>
      </c>
      <c r="G22" s="50">
        <v>20200680010172</v>
      </c>
      <c r="H22" s="38" t="s">
        <v>74</v>
      </c>
      <c r="I22" s="30" t="s">
        <v>84</v>
      </c>
      <c r="J22" s="26">
        <v>44222</v>
      </c>
      <c r="K22" s="26">
        <v>44561</v>
      </c>
      <c r="L22" s="62">
        <v>1</v>
      </c>
      <c r="M22" s="88">
        <v>0.1</v>
      </c>
      <c r="N22" s="58">
        <f t="shared" si="0"/>
        <v>0.1</v>
      </c>
      <c r="O22" s="30" t="s">
        <v>76</v>
      </c>
      <c r="P22" s="31"/>
      <c r="Q22" s="32">
        <v>0</v>
      </c>
      <c r="R22" s="32">
        <v>0</v>
      </c>
      <c r="S22" s="31">
        <v>44450000</v>
      </c>
      <c r="T22" s="31"/>
      <c r="U22" s="78">
        <f>SUM(P22:T23)</f>
        <v>44572039.619999975</v>
      </c>
      <c r="V22" s="31"/>
      <c r="W22" s="32"/>
      <c r="X22" s="32"/>
      <c r="Y22" s="31">
        <v>37927862</v>
      </c>
      <c r="Z22" s="51"/>
      <c r="AA22" s="78">
        <f>SUM(V22:Z23)</f>
        <v>37927862</v>
      </c>
      <c r="AB22" s="66">
        <f t="shared" si="3"/>
        <v>0.8509339559812592</v>
      </c>
      <c r="AC22" s="70"/>
      <c r="AD22" s="68" t="s">
        <v>46</v>
      </c>
      <c r="AE22" s="56" t="s">
        <v>47</v>
      </c>
    </row>
    <row r="23" spans="1:31" ht="87" customHeight="1" x14ac:dyDescent="0.25">
      <c r="A23" s="14">
        <v>256</v>
      </c>
      <c r="B23" s="46" t="s">
        <v>38</v>
      </c>
      <c r="C23" s="46" t="s">
        <v>39</v>
      </c>
      <c r="D23" s="47" t="s">
        <v>63</v>
      </c>
      <c r="E23" s="48" t="s">
        <v>82</v>
      </c>
      <c r="F23" s="49" t="s">
        <v>83</v>
      </c>
      <c r="G23" s="40"/>
      <c r="H23" s="23" t="s">
        <v>51</v>
      </c>
      <c r="I23" s="30"/>
      <c r="J23" s="26"/>
      <c r="K23" s="26"/>
      <c r="L23" s="63"/>
      <c r="M23" s="89"/>
      <c r="N23" s="59"/>
      <c r="O23" s="30"/>
      <c r="P23" s="31"/>
      <c r="Q23" s="32"/>
      <c r="R23" s="32"/>
      <c r="S23" s="31">
        <v>122039.61999997497</v>
      </c>
      <c r="T23" s="31"/>
      <c r="U23" s="78"/>
      <c r="V23" s="31"/>
      <c r="W23" s="32"/>
      <c r="X23" s="32"/>
      <c r="Y23" s="31"/>
      <c r="Z23" s="51"/>
      <c r="AA23" s="78"/>
      <c r="AB23" s="67"/>
      <c r="AC23" s="71"/>
      <c r="AD23" s="69"/>
      <c r="AE23" s="57"/>
    </row>
    <row r="24" spans="1:31" ht="158.4" customHeight="1" x14ac:dyDescent="0.25">
      <c r="A24" s="14">
        <v>301</v>
      </c>
      <c r="B24" s="22" t="s">
        <v>85</v>
      </c>
      <c r="C24" s="22" t="s">
        <v>86</v>
      </c>
      <c r="D24" s="23" t="s">
        <v>87</v>
      </c>
      <c r="E24" s="24" t="s">
        <v>88</v>
      </c>
      <c r="F24" s="25" t="s">
        <v>89</v>
      </c>
      <c r="G24" s="1"/>
      <c r="H24" s="23" t="s">
        <v>90</v>
      </c>
      <c r="I24" s="30" t="s">
        <v>91</v>
      </c>
      <c r="J24" s="26" t="s">
        <v>92</v>
      </c>
      <c r="K24" s="26" t="s">
        <v>92</v>
      </c>
      <c r="L24" s="27">
        <v>1</v>
      </c>
      <c r="M24" s="28">
        <v>1</v>
      </c>
      <c r="N24" s="29">
        <f>IFERROR(IF(M24/L24&gt;100%,100%,M24/L24),"-")</f>
        <v>1</v>
      </c>
      <c r="O24" s="30" t="s">
        <v>93</v>
      </c>
      <c r="P24" s="31"/>
      <c r="Q24" s="32">
        <v>0</v>
      </c>
      <c r="R24" s="32">
        <v>0</v>
      </c>
      <c r="S24" s="31">
        <v>700000000</v>
      </c>
      <c r="T24" s="31"/>
      <c r="U24" s="33">
        <f>SUM(P24:T24)</f>
        <v>700000000</v>
      </c>
      <c r="V24" s="31"/>
      <c r="W24" s="32"/>
      <c r="X24" s="32"/>
      <c r="Y24" s="31">
        <v>0</v>
      </c>
      <c r="Z24" s="51"/>
      <c r="AA24" s="33">
        <f>SUM(V24:Z24)</f>
        <v>0</v>
      </c>
      <c r="AB24" s="34">
        <f>IFERROR(AA24/U24,"-")</f>
        <v>0</v>
      </c>
      <c r="AC24" s="31"/>
      <c r="AD24" s="35" t="s">
        <v>46</v>
      </c>
      <c r="AE24" s="36" t="s">
        <v>47</v>
      </c>
    </row>
    <row r="25" spans="1:31" ht="26.25" customHeight="1" x14ac:dyDescent="0.25">
      <c r="A25" s="15">
        <f>SUM(--(FREQUENCY(A9:A24,A9:A24)&gt;0))</f>
        <v>11</v>
      </c>
      <c r="B25" s="17"/>
      <c r="C25" s="18"/>
      <c r="D25" s="18"/>
      <c r="E25" s="18"/>
      <c r="F25" s="18"/>
      <c r="G25" s="18"/>
      <c r="H25" s="18"/>
      <c r="I25" s="18"/>
      <c r="J25" s="18"/>
      <c r="K25" s="19"/>
      <c r="L25" s="20"/>
      <c r="M25" s="16" t="s">
        <v>17</v>
      </c>
      <c r="N25" s="10">
        <f>IFERROR(AVERAGE(N9:N24),"-")</f>
        <v>0.61464462809917353</v>
      </c>
      <c r="O25" s="11"/>
      <c r="P25" s="21">
        <f>SUM(P9:P24)</f>
        <v>355104175.18000001</v>
      </c>
      <c r="Q25" s="21">
        <f t="shared" ref="Q25:T25" si="4">SUM(Q9:Q24)</f>
        <v>0</v>
      </c>
      <c r="R25" s="21">
        <f t="shared" si="4"/>
        <v>0</v>
      </c>
      <c r="S25" s="21">
        <f>SUM(S9:S24)</f>
        <v>5008316937.000001</v>
      </c>
      <c r="T25" s="21">
        <f t="shared" si="4"/>
        <v>0</v>
      </c>
      <c r="U25" s="12">
        <f>SUM(U9:U24)</f>
        <v>5363421112.1799994</v>
      </c>
      <c r="V25" s="21">
        <f>SUM(V9:V24)</f>
        <v>0</v>
      </c>
      <c r="W25" s="21">
        <f t="shared" ref="W25:Z25" si="5">SUM(W9:W24)</f>
        <v>0</v>
      </c>
      <c r="X25" s="21">
        <f t="shared" si="5"/>
        <v>0</v>
      </c>
      <c r="Y25" s="21">
        <f t="shared" si="5"/>
        <v>1812505394.3599999</v>
      </c>
      <c r="Z25" s="21">
        <f t="shared" si="5"/>
        <v>0</v>
      </c>
      <c r="AA25" s="12">
        <f>SUM(AA9:AA24)</f>
        <v>1812505394.3599999</v>
      </c>
      <c r="AB25" s="13">
        <f>IFERROR(AA25/U25,"-")</f>
        <v>0.33793829655551599</v>
      </c>
      <c r="AC25" s="12">
        <f>SUM(AC9:AC24)</f>
        <v>0</v>
      </c>
      <c r="AD25" s="11"/>
      <c r="AE25" s="11"/>
    </row>
    <row r="27" spans="1:31" x14ac:dyDescent="0.25">
      <c r="O27" s="52"/>
    </row>
  </sheetData>
  <mergeCells count="63">
    <mergeCell ref="L22:L23"/>
    <mergeCell ref="M22:M23"/>
    <mergeCell ref="N22:N23"/>
    <mergeCell ref="U22:U23"/>
    <mergeCell ref="AB10:AB11"/>
    <mergeCell ref="L12:L13"/>
    <mergeCell ref="M12:M13"/>
    <mergeCell ref="N12:N13"/>
    <mergeCell ref="U12:U13"/>
    <mergeCell ref="AA12:AA13"/>
    <mergeCell ref="N10:N11"/>
    <mergeCell ref="AB12:AB13"/>
    <mergeCell ref="U10:U11"/>
    <mergeCell ref="L10:L11"/>
    <mergeCell ref="M10:M11"/>
    <mergeCell ref="AB22:AB23"/>
    <mergeCell ref="B7:F7"/>
    <mergeCell ref="G7:K7"/>
    <mergeCell ref="L7:N7"/>
    <mergeCell ref="O7:U7"/>
    <mergeCell ref="B1:AB4"/>
    <mergeCell ref="A1:A4"/>
    <mergeCell ref="A5:C5"/>
    <mergeCell ref="A6:C6"/>
    <mergeCell ref="D5:L5"/>
    <mergeCell ref="D6:L6"/>
    <mergeCell ref="AC1:AE1"/>
    <mergeCell ref="AC2:AE2"/>
    <mergeCell ref="AC3:AE3"/>
    <mergeCell ref="AC4:AE4"/>
    <mergeCell ref="AC7:AC8"/>
    <mergeCell ref="AD7:AE7"/>
    <mergeCell ref="AD22:AD23"/>
    <mergeCell ref="AE22:AE23"/>
    <mergeCell ref="AC22:AC23"/>
    <mergeCell ref="V7:AA7"/>
    <mergeCell ref="AB7:AB8"/>
    <mergeCell ref="AD10:AD11"/>
    <mergeCell ref="AE10:AE11"/>
    <mergeCell ref="AA22:AA23"/>
    <mergeCell ref="AA10:AA11"/>
    <mergeCell ref="AC10:AC11"/>
    <mergeCell ref="AD12:AD13"/>
    <mergeCell ref="AE12:AE13"/>
    <mergeCell ref="AC12:AC13"/>
    <mergeCell ref="AB18:AB19"/>
    <mergeCell ref="AC18:AC19"/>
    <mergeCell ref="AD18:AD19"/>
    <mergeCell ref="AE18:AE19"/>
    <mergeCell ref="N15:N16"/>
    <mergeCell ref="M15:M16"/>
    <mergeCell ref="L15:L16"/>
    <mergeCell ref="U15:U16"/>
    <mergeCell ref="AA15:AA16"/>
    <mergeCell ref="AB15:AB16"/>
    <mergeCell ref="AD15:AD16"/>
    <mergeCell ref="AE15:AE16"/>
    <mergeCell ref="AC15:AC16"/>
    <mergeCell ref="N18:N19"/>
    <mergeCell ref="M18:M19"/>
    <mergeCell ref="L18:L19"/>
    <mergeCell ref="U18:U19"/>
    <mergeCell ref="AA18:AA19"/>
  </mergeCells>
  <conditionalFormatting sqref="N9:N15 N20:N24 N17:N18">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2021-11-03T20:40:03Z</dcterms:modified>
</cp:coreProperties>
</file>