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7 - Julio\Publicados\"/>
    </mc:Choice>
  </mc:AlternateContent>
  <xr:revisionPtr revIDLastSave="0" documentId="13_ncr:1_{C23AB7BE-7F41-453D-9567-E640C707FA5E}"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Acción'!$A$8:$I$25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P25" i="14" l="1"/>
  <c r="S25" i="14"/>
  <c r="U15" i="14"/>
  <c r="AA15" i="14"/>
  <c r="AA18" i="14"/>
  <c r="U18" i="14"/>
  <c r="U12" i="14"/>
  <c r="AC25" i="14"/>
  <c r="N24" i="14"/>
  <c r="N22" i="14"/>
  <c r="N21" i="14"/>
  <c r="N20" i="14"/>
  <c r="N18" i="14"/>
  <c r="N17" i="14"/>
  <c r="N15" i="14"/>
  <c r="N14" i="14"/>
  <c r="N12" i="14"/>
  <c r="N10" i="14"/>
  <c r="N9" i="14"/>
  <c r="AA24" i="14"/>
  <c r="AA22" i="14"/>
  <c r="AA21" i="14"/>
  <c r="AA20" i="14"/>
  <c r="AA17" i="14"/>
  <c r="AA14" i="14"/>
  <c r="AA10" i="14"/>
  <c r="AA9" i="14"/>
  <c r="AA12" i="14"/>
  <c r="W25" i="14"/>
  <c r="X25" i="14"/>
  <c r="Y25" i="14"/>
  <c r="Z25" i="14"/>
  <c r="V25" i="14"/>
  <c r="Q25" i="14"/>
  <c r="R25" i="14"/>
  <c r="T25" i="14"/>
  <c r="U24" i="14"/>
  <c r="U22" i="14"/>
  <c r="U21" i="14"/>
  <c r="U20" i="14"/>
  <c r="U17" i="14"/>
  <c r="U14" i="14"/>
  <c r="U10" i="14"/>
  <c r="U9" i="14"/>
  <c r="A25" i="14"/>
  <c r="AB12" i="14" l="1"/>
  <c r="AB15" i="14"/>
  <c r="AB9" i="14"/>
  <c r="AB10" i="14"/>
  <c r="AB14" i="14"/>
  <c r="AB18" i="14"/>
  <c r="AB20" i="14"/>
  <c r="AB21" i="14"/>
  <c r="N25" i="14"/>
  <c r="AB22" i="14"/>
  <c r="AB24" i="14"/>
  <c r="U25" i="14"/>
  <c r="AB17" i="14"/>
  <c r="AA25" i="14"/>
  <c r="AB25" i="14" s="1"/>
</calcChain>
</file>

<file path=xl/sharedStrings.xml><?xml version="1.0" encoding="utf-8"?>
<sst xmlns="http://schemas.openxmlformats.org/spreadsheetml/2006/main" count="186" uniqueCount="97">
  <si>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</si>
  <si>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</si>
  <si>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</si>
  <si>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</si>
  <si>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</si>
  <si>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</si>
  <si>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</si>
  <si>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</si>
  <si>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</si>
  <si>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</si>
  <si>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</si>
  <si>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</si>
  <si>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</si>
  <si>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</si>
  <si>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</si>
  <si>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</si>
  <si>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</si>
  <si>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</si>
  <si>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</si>
  <si>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</si>
  <si>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</si>
  <si>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</si>
  <si>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</si>
  <si>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</si>
  <si>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</si>
  <si>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</si>
  <si>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</si>
  <si>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</si>
  <si>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</si>
  <si>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</si>
  <si>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</si>
  <si>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</si>
  <si>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</si>
  <si>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</si>
  <si>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</si>
  <si>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</si>
  <si>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</si>
  <si>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</si>
  <si>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</si>
  <si>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Bucaramanga Segura</t>
  </si>
  <si>
    <t>Educación En Seguridad Vial Y Movilidad Sostenible</t>
  </si>
  <si>
    <t>Mantener 3 programas de educación en seguridad vial y movilidad sostenible en el municipio.</t>
  </si>
  <si>
    <t>Número de programas de educación en seguridad vial y movilidad sostenible mantenidos.</t>
  </si>
  <si>
    <t>IMPLEMENTACIÓN Y PROMOCIÓN DE PROGRAMAS DE EDUCACIÓN EN SEGURIDAD VIAL, MOVILIDAD SOSTENIBLE Y USO DE LA BICICLETA EN EL MUNICIPIO DE BUCARAMANGA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</si>
  <si>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</si>
  <si>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2.3.2.02.02.008.01.3
2.3.2.02.02.008.07</t>
  </si>
  <si>
    <t>Dir. Tránsito</t>
  </si>
  <si>
    <t>Andrea Mendez</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</si>
  <si>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</si>
  <si>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</si>
  <si>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2.3.2.02.02.008.01.4
2.3.2.02.02.008.08</t>
  </si>
  <si>
    <t>POR DEFINIR</t>
  </si>
  <si>
    <t>Fortalecimiento Institucional Para El Control Del Tránsito Y La Seguridad Vial</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</si>
  <si>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</si>
  <si>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</si>
  <si>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FORTALECIMIENTO DE LA ESTRATEGIA DE CONTROL DEL TRÁNSITO VEHICULAR, PEATONAL Y DE LA SEGURIDAD VIAL EN EL MUNICIPIO DE BUCARAMANGA</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</si>
  <si>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</si>
  <si>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2.3.2.01.01.003.05.03.1
2.3.2.01.01.003.05.03.2
2.3.2.01.01.003.07.01.4
2.3.2.01.01.003.07.07.01.1
2.3.2.02.01.002.1.01
2.3.2.02.01.002.1.02
2.3.2.02.01.002.1.03
2.3.2.02.01.003.1
2.3.2.02.01.003.2
2.3.2.02.02.008.01.2
2.3.2.02.02.008.02.2
2.3.2.02.02.008.06</t>
  </si>
  <si>
    <t>Realizar 45.000 revisiones técnico mecánica y de emisiones contaminantes.</t>
  </si>
  <si>
    <t>Número de revisiones técnico mecánica y de emisiones contaminantes realizadas.</t>
  </si>
  <si>
    <t>FORTALECIMIENTO DE LA GESTIÓN OPERATIVA PARA LA EFICIENTE PRESTACIÓN DE SERVICIOS DEL CENTRO DE DIAGNÓSTICO AUTOMOTOR DE LA DIRECCIÓN DE TRÁNSITO DE BUCARAMANGA</t>
  </si>
  <si>
    <t xml:space="preserve">Conforme a las 11.000 revisiones técnicomecánicas y de emisiones contaminantes programadas para la vigencia 2021, se logró un avance del 11% meidante alianzas estratégica con Entidades públicas y privadas. </t>
  </si>
  <si>
    <t>2.3.2.02.02.008.01.1
2.3.2.01.01.003.01.02.01.1
2.3.2.01.01.003.01.02.01.2
2.3.2.01.01.003.01.02.01.4
2.3.2.02.02.008.04
2.3.2.01.01.005.02.03.01.01.3
2.3.2.02.02.008.05</t>
  </si>
  <si>
    <t>Modernización Del Sistema De Semaforización Y Señalización Vial</t>
  </si>
  <si>
    <t>Mantener las 174 intersecciones semaforizadas en el municipio.</t>
  </si>
  <si>
    <t>Número de intersecciones semaforizadas mantenidas en el municipio.</t>
  </si>
  <si>
    <t>MANTENIMIENTO DEL SISTEMA DE SEMAFORIZACIÓN DEL MUNICIPIO DE BUCARAMANGA</t>
  </si>
  <si>
    <t>Se realizó mantenimiento a las 174 Interseccionees del Sistema de Semaforización del Municipio de Bucaramanga conforme al cronograma de mantenimiento de Planeamiento Vial</t>
  </si>
  <si>
    <t>2.3.2.02.02.008.01.5
2.1.2.01.01.003.04.02.1
2.1.2.01.01.003.05.02.1
2.3.2.02.01.002.3
2.3.2.02.02.008.02.1</t>
  </si>
  <si>
    <t>Diseñar el Sistema Inteligente de Gestión de Tráfico - SIGT.</t>
  </si>
  <si>
    <t>Porcentaje de avance en el diseño del Sistema Inteligente de Gestión de Tráfico - SIGT.</t>
  </si>
  <si>
    <t>Para el cumplimiento de esta meta se han realizado mesas de trabajo interinstitucional para conseguir recursos para la formulación y ejeución del proyecto para el cumplimiento de esta meta.</t>
  </si>
  <si>
    <t>Mantener el 100% de la señalización vial horizontal, vertical y elevada del inventario.</t>
  </si>
  <si>
    <t>Porcentaje de señalización vial horizontal, vertical y elevada del inventario mantenida.</t>
  </si>
  <si>
    <t>FORMULACIÓN Y EJECUCIÓN DEL PLAN INTEGRAL DE SEÑALIZACIÓN VIAL DEL MUNICIPIO DE BUCARAMANGA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</si>
  <si>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</si>
  <si>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2.3.2.02.02.008.01.6
2.3.2.02.01.002.4
2.3.2.02.02.008.02.3</t>
  </si>
  <si>
    <t>Demarcar 6.000 m2 de señalización horizontal nueva.</t>
  </si>
  <si>
    <t>Número de m2 de señalización horizontal nueva demarcada.</t>
  </si>
  <si>
    <t>De los 1.500 m2 de señalización hotizontla nueva, se ejecutó el 26% (391 m2)</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</si>
  <si>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</si>
  <si>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</si>
  <si>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</si>
  <si>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</si>
  <si>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</si>
  <si>
    <t>BUCARAMANGA TERRITORIO LIBRE DE CORRUPCIÓN: INSTITUCIONES SÓLIDAS Y CONFIABLES</t>
  </si>
  <si>
    <t>Administración Pública Moderna E Innovadora</t>
  </si>
  <si>
    <t>Gobierno Fortalecido Para Ser Y Hacer</t>
  </si>
  <si>
    <t>Fortalecer y mantener 1 estrategia de fortalecimiento institucional de la Dirección de Tránsito de Bucaramanga.</t>
  </si>
  <si>
    <t>Número de estrategias de fortalecimiento institucional de la Dirección de Tránsito de Bucaramanga formuladas e implementadas.</t>
  </si>
  <si>
    <t>IMPLEMENTACIÓN DE LA ESTRATEGIA DE FORTALECIMIENTO INSTITUCIONAL DE LOS SISTEMAS DE INFORMACIÓN LA DIRECCIÓN DE TRÁNSITO DE BUCARAMANGA (En Formulación)</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</si>
  <si>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</si>
  <si>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NA</t>
  </si>
  <si>
    <t>2.3.2.01.01.001.03.15
2.3.2.01.01.005.02.03.01</t>
  </si>
  <si>
    <t xml:space="preserve"> PLAN DE ACCIÓN - PLAN DE DESARROLLO MUNICIPAL
DIRECCIÓN DE TRÁNSITO DE BUCARAMANGA - DTB</t>
  </si>
  <si>
    <t>Se realizó el proceso de adquisición de las señales verticales requeridas para el cumplimiento de esta meta.</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</si>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</sst>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164" formatCode="dd/mm/yyyy;@"/>
    <numFmt numFmtId="165" formatCode="_-&quot;$&quot;\ * #,##0_-;\-&quot;$&quot;\ * #,##0_-;_-&quot;$&quot;\ * &quot;-&quot;??_-;_-@_-"/>
    <numFmt numFmtId="166" formatCode="0.0%"/>
    <numFmt numFmtId="167" formatCode="#,##0.0"/>
  </numFmts>
  <fonts count="16"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color indexed="8"/>
      <name val="Arial"/>
      <family val="2"/>
    </font>
    <font>
      <sz val="12"/>
      <color indexed="8"/>
      <name val="Arial"/>
      <family val="2"/>
    </font>
    <font>
      <b/>
      <sz val="12"/>
      <color theme="1"/>
      <name val="Arial"/>
      <family val="2"/>
    </font>
    <font>
      <b/>
      <sz val="12"/>
      <name val="Arial"/>
      <family val="2"/>
    </font>
    <font>
      <b/>
      <sz val="12"/>
      <color theme="0"/>
      <name val="Arial"/>
      <family val="2"/>
    </font>
    <font>
      <b/>
      <sz val="11"/>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64"/>
      </right>
      <top/>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2" fontId="3" fillId="0" borderId="0" applyFont="0" applyFill="0" applyBorder="0" applyAlignment="0" applyProtection="0"/>
  </cellStyleXfs>
  <cellXfs count="92">
    <xf numFmtId="0" fontId="0" fillId="0" borderId="0" xfId="0"/>
    <xf numFmtId="164" fontId="6" fillId="0" borderId="2" xfId="0" applyNumberFormat="1" applyFont="1" applyBorder="1" applyAlignment="1">
      <alignment horizontal="justify" vertical="center" wrapText="1"/>
    </xf>
    <xf numFmtId="0" fontId="0" fillId="0" borderId="0" xfId="0" applyFont="1"/>
    <xf numFmtId="0" fontId="0" fillId="3" borderId="0" xfId="0" applyFont="1" applyFill="1" applyBorder="1" applyAlignment="1">
      <alignment vertical="top"/>
    </xf>
    <xf numFmtId="0" fontId="0" fillId="3" borderId="7" xfId="0" applyFont="1" applyFill="1" applyBorder="1" applyAlignment="1">
      <alignment vertical="top"/>
    </xf>
    <xf numFmtId="0" fontId="0" fillId="3" borderId="0" xfId="0" applyFont="1" applyFill="1" applyBorder="1"/>
    <xf numFmtId="0" fontId="0" fillId="3" borderId="7" xfId="0" applyFont="1" applyFill="1" applyBorder="1"/>
    <xf numFmtId="0" fontId="0" fillId="0" borderId="2" xfId="0" applyFont="1" applyBorder="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vertical="center"/>
    </xf>
    <xf numFmtId="0" fontId="6" fillId="2" borderId="4" xfId="0" applyFont="1" applyFill="1" applyBorder="1" applyAlignment="1">
      <alignment horizontal="justify"/>
    </xf>
    <xf numFmtId="0" fontId="6" fillId="2" borderId="6" xfId="0" applyFont="1" applyFill="1" applyBorder="1"/>
    <xf numFmtId="9" fontId="7" fillId="2" borderId="6"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5" fontId="6" fillId="2" borderId="2" xfId="108" applyNumberFormat="1" applyFont="1" applyFill="1" applyBorder="1" applyAlignment="1">
      <alignment vertical="center"/>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10" fillId="2" borderId="2" xfId="0" applyFont="1" applyFill="1" applyBorder="1" applyAlignment="1">
      <alignment horizontal="justify" vertical="center" wrapText="1"/>
    </xf>
    <xf numFmtId="0" fontId="11" fillId="0" borderId="2" xfId="0" applyFont="1" applyBorder="1" applyAlignment="1">
      <alignment horizontal="justify" vertical="center" wrapText="1"/>
    </xf>
    <xf numFmtId="164" fontId="8" fillId="0" borderId="3"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3" fontId="11" fillId="2" borderId="2" xfId="0" applyNumberFormat="1" applyFont="1" applyFill="1" applyBorder="1" applyAlignment="1">
      <alignment horizontal="center" vertical="center" wrapText="1"/>
    </xf>
    <xf numFmtId="9" fontId="8" fillId="0" borderId="2" xfId="0" applyNumberFormat="1" applyFont="1" applyBorder="1" applyAlignment="1">
      <alignment horizontal="center" vertical="center"/>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14" fillId="0" borderId="2" xfId="0" applyFont="1" applyBorder="1" applyAlignment="1">
      <alignment horizontal="center" vertical="center" wrapText="1"/>
    </xf>
    <xf numFmtId="5" fontId="9" fillId="2" borderId="2" xfId="108" applyNumberFormat="1" applyFont="1" applyFill="1" applyBorder="1" applyAlignment="1">
      <alignment horizontal="center" vertical="center" wrapText="1"/>
    </xf>
    <xf numFmtId="9" fontId="9" fillId="0" borderId="2" xfId="107"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 fontId="12" fillId="0" borderId="2" xfId="0" applyNumberFormat="1" applyFont="1" applyBorder="1" applyAlignment="1">
      <alignment horizontal="center" vertical="center"/>
    </xf>
    <xf numFmtId="0" fontId="13"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 fontId="8" fillId="0" borderId="2" xfId="0" applyNumberFormat="1" applyFont="1" applyBorder="1" applyAlignment="1">
      <alignment horizontal="center" vertical="center"/>
    </xf>
    <xf numFmtId="42" fontId="15" fillId="0" borderId="2" xfId="110" applyFont="1" applyFill="1" applyBorder="1" applyAlignment="1">
      <alignment vertical="center"/>
    </xf>
    <xf numFmtId="164" fontId="0" fillId="0" borderId="2" xfId="0" applyNumberFormat="1" applyBorder="1" applyAlignment="1">
      <alignment horizontal="justify" vertical="center" wrapText="1"/>
    </xf>
    <xf numFmtId="9" fontId="11" fillId="0" borderId="2" xfId="0" applyNumberFormat="1" applyFont="1" applyBorder="1" applyAlignment="1">
      <alignment horizontal="center" vertical="center" wrapText="1"/>
    </xf>
    <xf numFmtId="9" fontId="11" fillId="2" borderId="2" xfId="0" applyNumberFormat="1" applyFont="1" applyFill="1" applyBorder="1" applyAlignment="1">
      <alignment horizontal="center" vertical="center" wrapText="1"/>
    </xf>
    <xf numFmtId="1" fontId="12" fillId="0" borderId="1" xfId="0" applyNumberFormat="1" applyFont="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10" fillId="2" borderId="1" xfId="0" applyFont="1" applyFill="1" applyBorder="1" applyAlignment="1">
      <alignment vertical="center" wrapText="1"/>
    </xf>
    <xf numFmtId="0" fontId="11" fillId="0" borderId="1" xfId="0" applyFont="1" applyBorder="1" applyAlignment="1">
      <alignment vertical="center" wrapText="1"/>
    </xf>
    <xf numFmtId="1" fontId="12" fillId="0" borderId="2" xfId="0" applyNumberFormat="1" applyFont="1" applyBorder="1" applyAlignment="1">
      <alignment vertical="center"/>
    </xf>
    <xf numFmtId="0" fontId="0" fillId="0" borderId="2" xfId="0" applyFont="1" applyBorder="1"/>
    <xf numFmtId="165" fontId="0" fillId="0" borderId="0" xfId="0" applyNumberFormat="1" applyFont="1"/>
    <xf numFmtId="0" fontId="13"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5" xfId="0" applyNumberFormat="1" applyFont="1" applyBorder="1" applyAlignment="1">
      <alignment horizontal="center" vertical="center"/>
    </xf>
    <xf numFmtId="3" fontId="11" fillId="2" borderId="1"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5" fontId="9" fillId="2" borderId="1" xfId="108" applyNumberFormat="1" applyFont="1" applyFill="1" applyBorder="1" applyAlignment="1">
      <alignment horizontal="center" vertical="center" wrapText="1"/>
    </xf>
    <xf numFmtId="5" fontId="9" fillId="2" borderId="5"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5" xfId="107" applyFont="1" applyFill="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5" fontId="9" fillId="0" borderId="1" xfId="108" applyNumberFormat="1" applyFont="1" applyFill="1" applyBorder="1" applyAlignment="1">
      <alignment horizontal="center" vertical="center" wrapText="1"/>
    </xf>
    <xf numFmtId="5" fontId="9" fillId="0" borderId="5" xfId="108"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1" fillId="2" borderId="5"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5" fontId="9" fillId="2" borderId="2" xfId="108" applyNumberFormat="1"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167" fontId="11" fillId="2" borderId="1" xfId="0" applyNumberFormat="1" applyFont="1" applyFill="1" applyBorder="1" applyAlignment="1">
      <alignment horizontal="center" vertical="center" wrapText="1"/>
    </xf>
    <xf numFmtId="167" fontId="11" fillId="2" borderId="5" xfId="0" applyNumberFormat="1" applyFont="1" applyFill="1" applyBorder="1" applyAlignment="1">
      <alignment horizontal="center" vertical="center" wrapText="1"/>
    </xf>
    <xf numFmtId="166" fontId="9" fillId="0" borderId="1" xfId="107" applyNumberFormat="1" applyFont="1" applyFill="1" applyBorder="1" applyAlignment="1">
      <alignment horizontal="center" vertical="center" wrapText="1"/>
    </xf>
    <xf numFmtId="166" fontId="9" fillId="0" borderId="5" xfId="107" applyNumberFormat="1" applyFont="1" applyFill="1" applyBorder="1" applyAlignment="1">
      <alignment horizontal="center" vertical="center" wrapText="1"/>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10" builtinId="7"/>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331305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zoomScale="40" zoomScaleNormal="40" workbookViewId="0">
      <selection activeCell="V10" sqref="V10"/>
    </sheetView>
  </sheetViews>
  <sheetFormatPr baseColWidth="10" defaultColWidth="11.19921875" defaultRowHeight="13.8" x14ac:dyDescent="0.25"/>
  <cols>
    <col min="1" max="1" width="9.69921875" style="2" customWidth="1"/>
    <col min="2" max="2" width="16.5" style="2" customWidth="1"/>
    <col min="3" max="3" width="18.5" style="2" customWidth="1"/>
    <col min="4" max="4" width="20.69921875" style="2" customWidth="1"/>
    <col min="5" max="5" width="32.09765625" style="2" customWidth="1"/>
    <col min="6" max="6" width="28.69921875" style="2" customWidth="1"/>
    <col min="7" max="7" width="23" style="2" customWidth="1"/>
    <col min="8" max="8" width="39.69921875" style="2" customWidth="1"/>
    <col min="9" max="9" width="43.69921875" style="2" customWidth="1"/>
    <col min="10" max="10" width="13.19921875" style="2" customWidth="1"/>
    <col min="11" max="11" width="16" style="2" customWidth="1"/>
    <col min="12" max="13" width="14.8984375" style="2" customWidth="1"/>
    <col min="14" max="14" width="11.19921875" style="2" bestFit="1" customWidth="1"/>
    <col min="15" max="15" width="28.59765625" style="2" customWidth="1"/>
    <col min="16" max="18" width="16.8984375" style="2" customWidth="1"/>
    <col min="19" max="19" width="20.19921875" style="2" customWidth="1"/>
    <col min="20" max="20" width="16.8984375" style="2" customWidth="1"/>
    <col min="21" max="21" width="20.8984375" style="2" customWidth="1"/>
    <col min="22" max="26" width="16.8984375" style="2" customWidth="1"/>
    <col min="27" max="27" width="21.3984375" style="2" customWidth="1"/>
    <col min="28" max="28" width="13.69921875" style="2" customWidth="1"/>
    <col min="29" max="29" width="21.3984375" style="2" customWidth="1"/>
    <col min="30" max="31" width="15.3984375" style="2" customWidth="1"/>
    <col min="32" max="16384" width="11.19921875" style="2"/>
  </cols>
  <sheetData>
    <row r="1" spans="1:31" x14ac:dyDescent="0.25">
      <c r="A1" s="81"/>
      <c r="B1" s="86" t="s">
        <v>94</v>
      </c>
      <c r="C1" s="86"/>
      <c r="D1" s="86"/>
      <c r="E1" s="86"/>
      <c r="F1" s="86"/>
      <c r="G1" s="86"/>
      <c r="H1" s="86"/>
      <c r="I1" s="86"/>
      <c r="J1" s="86"/>
      <c r="K1" s="86"/>
      <c r="L1" s="86"/>
      <c r="M1" s="86"/>
      <c r="N1" s="86"/>
      <c r="O1" s="86"/>
      <c r="P1" s="86"/>
      <c r="Q1" s="86"/>
      <c r="R1" s="86"/>
      <c r="S1" s="86"/>
      <c r="T1" s="86"/>
      <c r="U1" s="86"/>
      <c r="V1" s="86"/>
      <c r="W1" s="86"/>
      <c r="X1" s="86"/>
      <c r="Y1" s="86"/>
      <c r="Z1" s="86"/>
      <c r="AA1" s="86"/>
      <c r="AB1" s="86"/>
      <c r="AC1" s="79" t="s">
        <v>96</v>
      </c>
      <c r="AD1" s="79"/>
      <c r="AE1" s="79"/>
    </row>
    <row r="2" spans="1:31" x14ac:dyDescent="0.25">
      <c r="A2" s="81"/>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0" t="s">
        <v>37</v>
      </c>
      <c r="AD2" s="80"/>
      <c r="AE2" s="80"/>
    </row>
    <row r="3" spans="1:31" x14ac:dyDescent="0.25">
      <c r="A3" s="8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0" t="s">
        <v>34</v>
      </c>
      <c r="AD3" s="80"/>
      <c r="AE3" s="80"/>
    </row>
    <row r="4" spans="1:31" x14ac:dyDescent="0.25">
      <c r="A4" s="81"/>
      <c r="B4" s="86"/>
      <c r="C4" s="86"/>
      <c r="D4" s="86"/>
      <c r="E4" s="86"/>
      <c r="F4" s="86"/>
      <c r="G4" s="86"/>
      <c r="H4" s="86"/>
      <c r="I4" s="86"/>
      <c r="J4" s="86"/>
      <c r="K4" s="86"/>
      <c r="L4" s="86"/>
      <c r="M4" s="87"/>
      <c r="N4" s="87"/>
      <c r="O4" s="87"/>
      <c r="P4" s="87"/>
      <c r="Q4" s="87"/>
      <c r="R4" s="87"/>
      <c r="S4" s="87"/>
      <c r="T4" s="87"/>
      <c r="U4" s="87"/>
      <c r="V4" s="87"/>
      <c r="W4" s="87"/>
      <c r="X4" s="87"/>
      <c r="Y4" s="87"/>
      <c r="Z4" s="87"/>
      <c r="AA4" s="87"/>
      <c r="AB4" s="87"/>
      <c r="AC4" s="80" t="s">
        <v>33</v>
      </c>
      <c r="AD4" s="80"/>
      <c r="AE4" s="80"/>
    </row>
    <row r="5" spans="1:31" x14ac:dyDescent="0.25">
      <c r="A5" s="82" t="s">
        <v>31</v>
      </c>
      <c r="B5" s="82"/>
      <c r="C5" s="82"/>
      <c r="D5" s="84">
        <v>44414</v>
      </c>
      <c r="E5" s="84"/>
      <c r="F5" s="84"/>
      <c r="G5" s="84"/>
      <c r="H5" s="84"/>
      <c r="I5" s="84"/>
      <c r="J5" s="84"/>
      <c r="K5" s="84"/>
      <c r="L5" s="84"/>
      <c r="M5" s="3"/>
      <c r="N5" s="3"/>
      <c r="O5" s="3"/>
      <c r="P5" s="3"/>
      <c r="Q5" s="3"/>
      <c r="R5" s="3"/>
      <c r="S5" s="3"/>
      <c r="T5" s="3"/>
      <c r="U5" s="3"/>
      <c r="V5" s="3"/>
      <c r="W5" s="3"/>
      <c r="X5" s="3"/>
      <c r="Y5" s="3"/>
      <c r="Z5" s="3"/>
      <c r="AA5" s="3"/>
      <c r="AB5" s="3"/>
      <c r="AC5" s="3"/>
      <c r="AD5" s="3"/>
      <c r="AE5" s="4"/>
    </row>
    <row r="6" spans="1:31" x14ac:dyDescent="0.25">
      <c r="A6" s="83" t="s">
        <v>32</v>
      </c>
      <c r="B6" s="83"/>
      <c r="C6" s="83"/>
      <c r="D6" s="85">
        <v>44408</v>
      </c>
      <c r="E6" s="85"/>
      <c r="F6" s="85"/>
      <c r="G6" s="85"/>
      <c r="H6" s="85"/>
      <c r="I6" s="85"/>
      <c r="J6" s="85"/>
      <c r="K6" s="85"/>
      <c r="L6" s="85"/>
      <c r="M6" s="3"/>
      <c r="N6" s="3"/>
      <c r="O6" s="3"/>
      <c r="P6" s="3"/>
      <c r="Q6" s="3"/>
      <c r="R6" s="3"/>
      <c r="S6" s="3"/>
      <c r="T6" s="3"/>
      <c r="U6" s="3"/>
      <c r="V6" s="3"/>
      <c r="W6" s="3"/>
      <c r="X6" s="3"/>
      <c r="Y6" s="3"/>
      <c r="Z6" s="3"/>
      <c r="AA6" s="3"/>
      <c r="AB6" s="3"/>
      <c r="AC6" s="3"/>
      <c r="AD6" s="5"/>
      <c r="AE6" s="6"/>
    </row>
    <row r="7" spans="1:31" x14ac:dyDescent="0.25">
      <c r="A7" s="7"/>
      <c r="B7" s="76" t="s">
        <v>10</v>
      </c>
      <c r="C7" s="76"/>
      <c r="D7" s="76"/>
      <c r="E7" s="76"/>
      <c r="F7" s="76"/>
      <c r="G7" s="76" t="s">
        <v>11</v>
      </c>
      <c r="H7" s="76"/>
      <c r="I7" s="76"/>
      <c r="J7" s="76"/>
      <c r="K7" s="76"/>
      <c r="L7" s="76" t="s">
        <v>26</v>
      </c>
      <c r="M7" s="76"/>
      <c r="N7" s="76"/>
      <c r="O7" s="76" t="s">
        <v>24</v>
      </c>
      <c r="P7" s="76"/>
      <c r="Q7" s="76"/>
      <c r="R7" s="76"/>
      <c r="S7" s="76"/>
      <c r="T7" s="76"/>
      <c r="U7" s="76"/>
      <c r="V7" s="76" t="s">
        <v>18</v>
      </c>
      <c r="W7" s="76"/>
      <c r="X7" s="76"/>
      <c r="Y7" s="76"/>
      <c r="Z7" s="76"/>
      <c r="AA7" s="76"/>
      <c r="AB7" s="77" t="s">
        <v>19</v>
      </c>
      <c r="AC7" s="77" t="s">
        <v>27</v>
      </c>
      <c r="AD7" s="77" t="s">
        <v>25</v>
      </c>
      <c r="AE7" s="77"/>
    </row>
    <row r="8" spans="1:31" ht="46.5" customHeight="1" x14ac:dyDescent="0.25">
      <c r="A8" s="8" t="s">
        <v>30</v>
      </c>
      <c r="B8" s="9" t="s">
        <v>1</v>
      </c>
      <c r="C8" s="8" t="s">
        <v>6</v>
      </c>
      <c r="D8" s="8" t="s">
        <v>2</v>
      </c>
      <c r="E8" s="8" t="s">
        <v>7</v>
      </c>
      <c r="F8" s="9" t="s">
        <v>20</v>
      </c>
      <c r="G8" s="9" t="s">
        <v>15</v>
      </c>
      <c r="H8" s="9" t="s">
        <v>3</v>
      </c>
      <c r="I8" s="9" t="s">
        <v>16</v>
      </c>
      <c r="J8" s="9" t="s">
        <v>22</v>
      </c>
      <c r="K8" s="9" t="s">
        <v>23</v>
      </c>
      <c r="L8" s="9" t="s">
        <v>4</v>
      </c>
      <c r="M8" s="9" t="s">
        <v>5</v>
      </c>
      <c r="N8" s="9" t="s">
        <v>0</v>
      </c>
      <c r="O8" s="8" t="s">
        <v>9</v>
      </c>
      <c r="P8" s="9" t="s">
        <v>36</v>
      </c>
      <c r="Q8" s="9" t="s">
        <v>8</v>
      </c>
      <c r="R8" s="9" t="s">
        <v>28</v>
      </c>
      <c r="S8" s="9" t="s">
        <v>35</v>
      </c>
      <c r="T8" s="9" t="s">
        <v>12</v>
      </c>
      <c r="U8" s="9" t="s">
        <v>21</v>
      </c>
      <c r="V8" s="9" t="s">
        <v>36</v>
      </c>
      <c r="W8" s="9" t="s">
        <v>8</v>
      </c>
      <c r="X8" s="9" t="s">
        <v>28</v>
      </c>
      <c r="Y8" s="9" t="s">
        <v>35</v>
      </c>
      <c r="Z8" s="9" t="s">
        <v>12</v>
      </c>
      <c r="AA8" s="9" t="s">
        <v>29</v>
      </c>
      <c r="AB8" s="77"/>
      <c r="AC8" s="77"/>
      <c r="AD8" s="9" t="s">
        <v>13</v>
      </c>
      <c r="AE8" s="9" t="s">
        <v>14</v>
      </c>
    </row>
    <row r="9" spans="1:31" ht="144" customHeight="1" x14ac:dyDescent="0.25">
      <c r="A9" s="14">
        <v>247</v>
      </c>
      <c r="B9" s="22" t="s">
        <v>38</v>
      </c>
      <c r="C9" s="22" t="s">
        <v>39</v>
      </c>
      <c r="D9" s="23" t="s">
        <v>40</v>
      </c>
      <c r="E9" s="24" t="s">
        <v>41</v>
      </c>
      <c r="F9" s="25" t="s">
        <v>42</v>
      </c>
      <c r="G9" s="45">
        <v>20200680010155</v>
      </c>
      <c r="H9" s="53" t="s">
        <v>43</v>
      </c>
      <c r="I9" s="55" t="s">
        <v>44</v>
      </c>
      <c r="J9" s="26">
        <v>44229</v>
      </c>
      <c r="K9" s="26">
        <v>44561</v>
      </c>
      <c r="L9" s="27">
        <v>3</v>
      </c>
      <c r="M9" s="28">
        <v>3</v>
      </c>
      <c r="N9" s="29">
        <f>IFERROR(IF(M9/L9&gt;100%,100%,M9/L9),"-")</f>
        <v>1</v>
      </c>
      <c r="O9" s="30" t="s">
        <v>45</v>
      </c>
      <c r="P9" s="31"/>
      <c r="Q9" s="32">
        <v>0</v>
      </c>
      <c r="R9" s="32">
        <v>0</v>
      </c>
      <c r="S9" s="31">
        <v>263687588</v>
      </c>
      <c r="T9" s="31"/>
      <c r="U9" s="33">
        <f>SUM(P9:T9)</f>
        <v>263687588</v>
      </c>
      <c r="V9" s="31"/>
      <c r="W9" s="32"/>
      <c r="X9" s="32"/>
      <c r="Y9" s="31">
        <v>123290941</v>
      </c>
      <c r="Z9" s="51"/>
      <c r="AA9" s="33">
        <f>SUM(V9:Z9)</f>
        <v>123290941</v>
      </c>
      <c r="AB9" s="34">
        <f>IFERROR(AA9/U9,"-")</f>
        <v>0.46756444599887653</v>
      </c>
      <c r="AC9" s="31"/>
      <c r="AD9" s="35" t="s">
        <v>46</v>
      </c>
      <c r="AE9" s="36" t="s">
        <v>47</v>
      </c>
    </row>
    <row r="10" spans="1:31" ht="128.4" customHeight="1" x14ac:dyDescent="0.25">
      <c r="A10" s="14">
        <v>248</v>
      </c>
      <c r="B10" s="46" t="s">
        <v>38</v>
      </c>
      <c r="C10" s="46" t="s">
        <v>39</v>
      </c>
      <c r="D10" s="47" t="s">
        <v>40</v>
      </c>
      <c r="E10" s="48" t="s">
        <v>48</v>
      </c>
      <c r="F10" s="49" t="s">
        <v>49</v>
      </c>
      <c r="G10" s="50">
        <v>20200680010155</v>
      </c>
      <c r="H10" s="38" t="s">
        <v>43</v>
      </c>
      <c r="I10" s="22" t="s">
        <v>44</v>
      </c>
      <c r="J10" s="26">
        <v>44229</v>
      </c>
      <c r="K10" s="26">
        <v>44561</v>
      </c>
      <c r="L10" s="62">
        <v>1</v>
      </c>
      <c r="M10" s="60">
        <v>1</v>
      </c>
      <c r="N10" s="58">
        <f>IFERROR(IF(M10/L10&gt;100%,100%,M10/L10),"-")</f>
        <v>1</v>
      </c>
      <c r="O10" s="30" t="s">
        <v>50</v>
      </c>
      <c r="P10" s="31"/>
      <c r="Q10" s="32">
        <v>0</v>
      </c>
      <c r="R10" s="32">
        <v>0</v>
      </c>
      <c r="S10" s="31">
        <v>133735283</v>
      </c>
      <c r="T10" s="31"/>
      <c r="U10" s="78">
        <f>SUM(P10:T11)</f>
        <v>142312412</v>
      </c>
      <c r="V10" s="31"/>
      <c r="W10" s="32"/>
      <c r="X10" s="32"/>
      <c r="Y10" s="31">
        <v>67883285</v>
      </c>
      <c r="Z10" s="51"/>
      <c r="AA10" s="78">
        <f>SUM(V10:Z11)</f>
        <v>67883285</v>
      </c>
      <c r="AB10" s="66">
        <f>IFERROR(AA10/U10,"-")</f>
        <v>0.47700185841836479</v>
      </c>
      <c r="AC10" s="70"/>
      <c r="AD10" s="68" t="s">
        <v>46</v>
      </c>
      <c r="AE10" s="56" t="s">
        <v>47</v>
      </c>
    </row>
    <row r="11" spans="1:31" ht="110.4" customHeight="1" x14ac:dyDescent="0.25">
      <c r="A11" s="14">
        <v>248</v>
      </c>
      <c r="B11" s="46" t="s">
        <v>38</v>
      </c>
      <c r="C11" s="46" t="s">
        <v>39</v>
      </c>
      <c r="D11" s="47" t="s">
        <v>40</v>
      </c>
      <c r="E11" s="48" t="s">
        <v>48</v>
      </c>
      <c r="F11" s="49" t="s">
        <v>49</v>
      </c>
      <c r="G11" s="40"/>
      <c r="H11" s="23" t="s">
        <v>51</v>
      </c>
      <c r="I11" s="22"/>
      <c r="J11" s="26"/>
      <c r="K11" s="26"/>
      <c r="L11" s="63"/>
      <c r="M11" s="61"/>
      <c r="N11" s="59"/>
      <c r="O11" s="30"/>
      <c r="P11" s="31"/>
      <c r="Q11" s="32"/>
      <c r="R11" s="32"/>
      <c r="S11" s="31">
        <v>8577129</v>
      </c>
      <c r="T11" s="31"/>
      <c r="U11" s="78"/>
      <c r="V11" s="31"/>
      <c r="W11" s="32"/>
      <c r="X11" s="32"/>
      <c r="Y11" s="31"/>
      <c r="Z11" s="51"/>
      <c r="AA11" s="78"/>
      <c r="AB11" s="67"/>
      <c r="AC11" s="71"/>
      <c r="AD11" s="69"/>
      <c r="AE11" s="57"/>
    </row>
    <row r="12" spans="1:31" ht="195.6" customHeight="1" x14ac:dyDescent="0.25">
      <c r="A12" s="14">
        <v>249</v>
      </c>
      <c r="B12" s="46" t="s">
        <v>38</v>
      </c>
      <c r="C12" s="46" t="s">
        <v>39</v>
      </c>
      <c r="D12" s="47" t="s">
        <v>52</v>
      </c>
      <c r="E12" s="48" t="s">
        <v>53</v>
      </c>
      <c r="F12" s="49" t="s">
        <v>54</v>
      </c>
      <c r="G12" s="37">
        <v>20200680010147</v>
      </c>
      <c r="H12" s="38" t="s">
        <v>55</v>
      </c>
      <c r="I12" s="39" t="s">
        <v>56</v>
      </c>
      <c r="J12" s="26">
        <v>44245</v>
      </c>
      <c r="K12" s="26">
        <v>44561</v>
      </c>
      <c r="L12" s="62">
        <v>1</v>
      </c>
      <c r="M12" s="60">
        <v>1</v>
      </c>
      <c r="N12" s="58">
        <f>IFERROR(IF(M12/L12&gt;100%,100%,M12/L12),"-")</f>
        <v>1</v>
      </c>
      <c r="O12" s="30" t="s">
        <v>57</v>
      </c>
      <c r="P12" s="31"/>
      <c r="Q12" s="32"/>
      <c r="R12" s="32"/>
      <c r="S12" s="31">
        <v>2051332746</v>
      </c>
      <c r="T12" s="31"/>
      <c r="U12" s="78">
        <f>SUM(P12:T13)</f>
        <v>2803406363.1799998</v>
      </c>
      <c r="V12" s="31"/>
      <c r="W12" s="32"/>
      <c r="X12" s="32"/>
      <c r="Y12" s="31">
        <v>1049740898.64</v>
      </c>
      <c r="Z12" s="51"/>
      <c r="AA12" s="78">
        <f>SUM(V12:Z13)</f>
        <v>1049740898.64</v>
      </c>
      <c r="AB12" s="90">
        <f>IFERROR(AA12/U12,"-")</f>
        <v>0.37445192121531856</v>
      </c>
      <c r="AC12" s="70"/>
      <c r="AD12" s="68" t="s">
        <v>46</v>
      </c>
      <c r="AE12" s="56" t="s">
        <v>47</v>
      </c>
    </row>
    <row r="13" spans="1:31" ht="98.4" customHeight="1" x14ac:dyDescent="0.25">
      <c r="A13" s="14">
        <v>249</v>
      </c>
      <c r="B13" s="46" t="s">
        <v>38</v>
      </c>
      <c r="C13" s="46" t="s">
        <v>39</v>
      </c>
      <c r="D13" s="47" t="s">
        <v>52</v>
      </c>
      <c r="E13" s="48" t="s">
        <v>53</v>
      </c>
      <c r="F13" s="49" t="s">
        <v>54</v>
      </c>
      <c r="G13" s="40"/>
      <c r="H13" s="23" t="s">
        <v>51</v>
      </c>
      <c r="I13" s="39"/>
      <c r="J13" s="26"/>
      <c r="K13" s="26"/>
      <c r="L13" s="63"/>
      <c r="M13" s="61"/>
      <c r="N13" s="59"/>
      <c r="O13" s="30"/>
      <c r="P13" s="31">
        <v>155104175.18000001</v>
      </c>
      <c r="Q13" s="32"/>
      <c r="R13" s="32"/>
      <c r="S13" s="31">
        <v>596969442</v>
      </c>
      <c r="T13" s="31"/>
      <c r="U13" s="78"/>
      <c r="V13" s="31"/>
      <c r="W13" s="32"/>
      <c r="X13" s="32"/>
      <c r="Y13" s="31"/>
      <c r="Z13" s="51"/>
      <c r="AA13" s="78"/>
      <c r="AB13" s="91"/>
      <c r="AC13" s="71"/>
      <c r="AD13" s="69"/>
      <c r="AE13" s="57"/>
    </row>
    <row r="14" spans="1:31" ht="120" x14ac:dyDescent="0.25">
      <c r="A14" s="14">
        <v>250</v>
      </c>
      <c r="B14" s="22" t="s">
        <v>38</v>
      </c>
      <c r="C14" s="22" t="s">
        <v>39</v>
      </c>
      <c r="D14" s="23" t="s">
        <v>52</v>
      </c>
      <c r="E14" s="24" t="s">
        <v>58</v>
      </c>
      <c r="F14" s="25" t="s">
        <v>59</v>
      </c>
      <c r="G14" s="37">
        <v>20200680010117</v>
      </c>
      <c r="H14" s="38" t="s">
        <v>60</v>
      </c>
      <c r="I14" s="39" t="s">
        <v>61</v>
      </c>
      <c r="J14" s="26">
        <v>44210</v>
      </c>
      <c r="K14" s="26">
        <v>44561</v>
      </c>
      <c r="L14" s="27">
        <v>11000</v>
      </c>
      <c r="M14" s="28">
        <v>2652</v>
      </c>
      <c r="N14" s="29">
        <f t="shared" ref="N14:N22" si="0">IFERROR(IF(M14/L14&gt;100%,100%,M14/L14),"-")</f>
        <v>0.24109090909090908</v>
      </c>
      <c r="O14" s="30" t="s">
        <v>62</v>
      </c>
      <c r="P14" s="31"/>
      <c r="Q14" s="41"/>
      <c r="R14" s="32">
        <v>0</v>
      </c>
      <c r="S14" s="31">
        <v>436980233</v>
      </c>
      <c r="T14" s="31"/>
      <c r="U14" s="33">
        <f t="shared" ref="U14:U21" si="1">SUM(P14:T14)</f>
        <v>436980233</v>
      </c>
      <c r="V14" s="31"/>
      <c r="W14" s="32"/>
      <c r="X14" s="32"/>
      <c r="Y14" s="31">
        <v>144263992.72</v>
      </c>
      <c r="Z14" s="51"/>
      <c r="AA14" s="33">
        <f t="shared" ref="AA14:AA21" si="2">SUM(V14:Z14)</f>
        <v>144263992.72</v>
      </c>
      <c r="AB14" s="34">
        <f>IFERROR(AA14/U14,"-")</f>
        <v>0.33013848642439625</v>
      </c>
      <c r="AC14" s="31"/>
      <c r="AD14" s="35" t="s">
        <v>46</v>
      </c>
      <c r="AE14" s="36" t="s">
        <v>47</v>
      </c>
    </row>
    <row r="15" spans="1:31" ht="85.95" customHeight="1" x14ac:dyDescent="0.25">
      <c r="A15" s="14">
        <v>251</v>
      </c>
      <c r="B15" s="22" t="s">
        <v>38</v>
      </c>
      <c r="C15" s="22" t="s">
        <v>39</v>
      </c>
      <c r="D15" s="23" t="s">
        <v>63</v>
      </c>
      <c r="E15" s="24" t="s">
        <v>64</v>
      </c>
      <c r="F15" s="25" t="s">
        <v>65</v>
      </c>
      <c r="G15" s="37">
        <v>20200680010181</v>
      </c>
      <c r="H15" s="38" t="s">
        <v>66</v>
      </c>
      <c r="I15" s="39" t="s">
        <v>67</v>
      </c>
      <c r="J15" s="26">
        <v>44232</v>
      </c>
      <c r="K15" s="26">
        <v>44561</v>
      </c>
      <c r="L15" s="62">
        <v>174</v>
      </c>
      <c r="M15" s="60">
        <v>174</v>
      </c>
      <c r="N15" s="58">
        <f t="shared" si="0"/>
        <v>1</v>
      </c>
      <c r="O15" s="30" t="s">
        <v>68</v>
      </c>
      <c r="P15" s="31"/>
      <c r="Q15" s="32">
        <v>0</v>
      </c>
      <c r="R15" s="32">
        <v>0</v>
      </c>
      <c r="S15" s="31">
        <v>437034516</v>
      </c>
      <c r="T15" s="31"/>
      <c r="U15" s="64">
        <f>SUM(P15:T16)</f>
        <v>537034516</v>
      </c>
      <c r="V15" s="31"/>
      <c r="W15" s="32"/>
      <c r="X15" s="32"/>
      <c r="Y15" s="31">
        <v>108679467</v>
      </c>
      <c r="Z15" s="51"/>
      <c r="AA15" s="64">
        <f>SUM(V15:Z16)</f>
        <v>108679467</v>
      </c>
      <c r="AB15" s="66">
        <f>IFERROR(AA15/U15,"-")</f>
        <v>0.20236961268239972</v>
      </c>
      <c r="AC15" s="70"/>
      <c r="AD15" s="68" t="s">
        <v>46</v>
      </c>
      <c r="AE15" s="56" t="s">
        <v>47</v>
      </c>
    </row>
    <row r="16" spans="1:31" ht="85.95" customHeight="1" x14ac:dyDescent="0.25">
      <c r="A16" s="14">
        <v>251</v>
      </c>
      <c r="B16" s="22" t="s">
        <v>38</v>
      </c>
      <c r="C16" s="22" t="s">
        <v>39</v>
      </c>
      <c r="D16" s="23" t="s">
        <v>63</v>
      </c>
      <c r="E16" s="24" t="s">
        <v>64</v>
      </c>
      <c r="F16" s="25" t="s">
        <v>65</v>
      </c>
      <c r="G16" s="37"/>
      <c r="H16" s="1" t="s">
        <v>51</v>
      </c>
      <c r="I16" s="39"/>
      <c r="J16" s="26"/>
      <c r="K16" s="26"/>
      <c r="L16" s="63"/>
      <c r="M16" s="61"/>
      <c r="N16" s="59"/>
      <c r="O16" s="30"/>
      <c r="P16" s="31">
        <v>100000000</v>
      </c>
      <c r="Q16" s="32"/>
      <c r="R16" s="32"/>
      <c r="S16" s="31"/>
      <c r="T16" s="31"/>
      <c r="U16" s="65"/>
      <c r="V16" s="31"/>
      <c r="W16" s="32"/>
      <c r="X16" s="32"/>
      <c r="Y16" s="31"/>
      <c r="Z16" s="51"/>
      <c r="AA16" s="65"/>
      <c r="AB16" s="67"/>
      <c r="AC16" s="71"/>
      <c r="AD16" s="69"/>
      <c r="AE16" s="57"/>
    </row>
    <row r="17" spans="1:31" ht="75" x14ac:dyDescent="0.25">
      <c r="A17" s="14">
        <v>252</v>
      </c>
      <c r="B17" s="22" t="s">
        <v>38</v>
      </c>
      <c r="C17" s="22" t="s">
        <v>39</v>
      </c>
      <c r="D17" s="23" t="s">
        <v>63</v>
      </c>
      <c r="E17" s="24" t="s">
        <v>69</v>
      </c>
      <c r="F17" s="25" t="s">
        <v>70</v>
      </c>
      <c r="G17" s="42"/>
      <c r="H17" s="1" t="s">
        <v>51</v>
      </c>
      <c r="I17" s="30" t="s">
        <v>71</v>
      </c>
      <c r="J17" s="26"/>
      <c r="K17" s="26"/>
      <c r="L17" s="43">
        <v>0.1</v>
      </c>
      <c r="M17" s="44">
        <v>0</v>
      </c>
      <c r="N17" s="29">
        <f t="shared" si="0"/>
        <v>0</v>
      </c>
      <c r="O17" s="30"/>
      <c r="P17" s="31"/>
      <c r="Q17" s="32">
        <v>0</v>
      </c>
      <c r="R17" s="32">
        <v>0</v>
      </c>
      <c r="S17" s="31">
        <v>0</v>
      </c>
      <c r="T17" s="31"/>
      <c r="U17" s="33">
        <f t="shared" si="1"/>
        <v>0</v>
      </c>
      <c r="V17" s="31"/>
      <c r="W17" s="32"/>
      <c r="X17" s="32"/>
      <c r="Y17" s="31">
        <v>0</v>
      </c>
      <c r="Z17" s="51"/>
      <c r="AA17" s="33">
        <f t="shared" si="2"/>
        <v>0</v>
      </c>
      <c r="AB17" s="34" t="str">
        <f t="shared" ref="AB17:AB22" si="3">IFERROR(AA17/U17,"-")</f>
        <v>-</v>
      </c>
      <c r="AC17" s="31"/>
      <c r="AD17" s="35" t="s">
        <v>46</v>
      </c>
      <c r="AE17" s="36" t="s">
        <v>47</v>
      </c>
    </row>
    <row r="18" spans="1:31" ht="150" x14ac:dyDescent="0.25">
      <c r="A18" s="14">
        <v>253</v>
      </c>
      <c r="B18" s="22" t="s">
        <v>38</v>
      </c>
      <c r="C18" s="22" t="s">
        <v>39</v>
      </c>
      <c r="D18" s="23" t="s">
        <v>63</v>
      </c>
      <c r="E18" s="24" t="s">
        <v>72</v>
      </c>
      <c r="F18" s="25" t="s">
        <v>73</v>
      </c>
      <c r="G18" s="45">
        <v>20200680010172</v>
      </c>
      <c r="H18" s="53" t="s">
        <v>74</v>
      </c>
      <c r="I18" s="39" t="s">
        <v>75</v>
      </c>
      <c r="J18" s="26">
        <v>44222</v>
      </c>
      <c r="K18" s="26">
        <v>44561</v>
      </c>
      <c r="L18" s="74">
        <v>1</v>
      </c>
      <c r="M18" s="72">
        <v>0.88</v>
      </c>
      <c r="N18" s="58">
        <f t="shared" si="0"/>
        <v>0.88</v>
      </c>
      <c r="O18" s="30" t="s">
        <v>76</v>
      </c>
      <c r="P18" s="31"/>
      <c r="Q18" s="32">
        <v>0</v>
      </c>
      <c r="R18" s="32">
        <v>0</v>
      </c>
      <c r="S18" s="31">
        <v>130173869.55</v>
      </c>
      <c r="T18" s="31"/>
      <c r="U18" s="64">
        <f>SUM(P18:T19)</f>
        <v>230173869.55000001</v>
      </c>
      <c r="V18" s="31"/>
      <c r="W18" s="32"/>
      <c r="X18" s="32"/>
      <c r="Y18" s="31">
        <v>115924334</v>
      </c>
      <c r="Z18" s="51"/>
      <c r="AA18" s="64">
        <f>SUM(V18:Z19)</f>
        <v>115924334</v>
      </c>
      <c r="AB18" s="66">
        <f>IFERROR(AA18/U18,"-")</f>
        <v>0.50363811594529451</v>
      </c>
      <c r="AC18" s="70"/>
      <c r="AD18" s="68" t="s">
        <v>46</v>
      </c>
      <c r="AE18" s="56" t="s">
        <v>47</v>
      </c>
    </row>
    <row r="19" spans="1:31" ht="62.4" x14ac:dyDescent="0.25">
      <c r="A19" s="14">
        <v>253</v>
      </c>
      <c r="B19" s="22" t="s">
        <v>38</v>
      </c>
      <c r="C19" s="22" t="s">
        <v>39</v>
      </c>
      <c r="D19" s="23" t="s">
        <v>63</v>
      </c>
      <c r="E19" s="24" t="s">
        <v>72</v>
      </c>
      <c r="F19" s="25" t="s">
        <v>73</v>
      </c>
      <c r="G19" s="45"/>
      <c r="H19" s="54" t="s">
        <v>51</v>
      </c>
      <c r="I19" s="39"/>
      <c r="J19" s="26"/>
      <c r="K19" s="26"/>
      <c r="L19" s="75"/>
      <c r="M19" s="73"/>
      <c r="N19" s="59"/>
      <c r="O19" s="30"/>
      <c r="P19" s="31">
        <v>100000000</v>
      </c>
      <c r="Q19" s="32"/>
      <c r="R19" s="32"/>
      <c r="S19" s="31"/>
      <c r="T19" s="31"/>
      <c r="U19" s="65"/>
      <c r="V19" s="31"/>
      <c r="W19" s="32"/>
      <c r="X19" s="32"/>
      <c r="Y19" s="31"/>
      <c r="Z19" s="51"/>
      <c r="AA19" s="65"/>
      <c r="AB19" s="67"/>
      <c r="AC19" s="71"/>
      <c r="AD19" s="69"/>
      <c r="AE19" s="57"/>
    </row>
    <row r="20" spans="1:31" ht="101.25" customHeight="1" x14ac:dyDescent="0.25">
      <c r="A20" s="14">
        <v>254</v>
      </c>
      <c r="B20" s="22" t="s">
        <v>38</v>
      </c>
      <c r="C20" s="22" t="s">
        <v>39</v>
      </c>
      <c r="D20" s="23" t="s">
        <v>63</v>
      </c>
      <c r="E20" s="24" t="s">
        <v>77</v>
      </c>
      <c r="F20" s="25" t="s">
        <v>78</v>
      </c>
      <c r="G20" s="45">
        <v>20200680010172</v>
      </c>
      <c r="H20" s="53" t="s">
        <v>74</v>
      </c>
      <c r="I20" s="39" t="s">
        <v>79</v>
      </c>
      <c r="J20" s="26">
        <v>44222</v>
      </c>
      <c r="K20" s="26">
        <v>44561</v>
      </c>
      <c r="L20" s="27">
        <v>1500</v>
      </c>
      <c r="M20" s="28">
        <v>750</v>
      </c>
      <c r="N20" s="29">
        <f t="shared" si="0"/>
        <v>0.5</v>
      </c>
      <c r="O20" s="30" t="s">
        <v>76</v>
      </c>
      <c r="P20" s="31"/>
      <c r="Q20" s="32">
        <v>0</v>
      </c>
      <c r="R20" s="32">
        <v>0</v>
      </c>
      <c r="S20" s="31">
        <v>103625750.55</v>
      </c>
      <c r="T20" s="31"/>
      <c r="U20" s="33">
        <f t="shared" si="1"/>
        <v>103625750.55</v>
      </c>
      <c r="V20" s="31"/>
      <c r="W20" s="32"/>
      <c r="X20" s="32"/>
      <c r="Y20" s="31">
        <v>84100000</v>
      </c>
      <c r="Z20" s="51"/>
      <c r="AA20" s="33">
        <f t="shared" si="2"/>
        <v>84100000</v>
      </c>
      <c r="AB20" s="34">
        <f t="shared" si="3"/>
        <v>0.81157433894214626</v>
      </c>
      <c r="AC20" s="31"/>
      <c r="AD20" s="35" t="s">
        <v>46</v>
      </c>
      <c r="AE20" s="36" t="s">
        <v>47</v>
      </c>
    </row>
    <row r="21" spans="1:31" ht="96.75" customHeight="1" x14ac:dyDescent="0.25">
      <c r="A21" s="14">
        <v>255</v>
      </c>
      <c r="B21" s="22" t="s">
        <v>38</v>
      </c>
      <c r="C21" s="22" t="s">
        <v>39</v>
      </c>
      <c r="D21" s="23" t="s">
        <v>63</v>
      </c>
      <c r="E21" s="24" t="s">
        <v>80</v>
      </c>
      <c r="F21" s="25" t="s">
        <v>81</v>
      </c>
      <c r="G21" s="45">
        <v>20200680010172</v>
      </c>
      <c r="H21" s="53" t="s">
        <v>74</v>
      </c>
      <c r="I21" s="30" t="s">
        <v>95</v>
      </c>
      <c r="J21" s="26">
        <v>44222</v>
      </c>
      <c r="K21" s="26">
        <v>44561</v>
      </c>
      <c r="L21" s="27">
        <v>100</v>
      </c>
      <c r="M21" s="28">
        <v>4</v>
      </c>
      <c r="N21" s="29">
        <f t="shared" si="0"/>
        <v>0.04</v>
      </c>
      <c r="O21" s="30" t="s">
        <v>76</v>
      </c>
      <c r="P21" s="31"/>
      <c r="Q21" s="32">
        <v>0</v>
      </c>
      <c r="R21" s="32">
        <v>0</v>
      </c>
      <c r="S21" s="31">
        <v>101628340.28</v>
      </c>
      <c r="T21" s="31"/>
      <c r="U21" s="33">
        <f t="shared" si="1"/>
        <v>101628340.28</v>
      </c>
      <c r="V21" s="31"/>
      <c r="W21" s="32"/>
      <c r="X21" s="32"/>
      <c r="Y21" s="31">
        <v>80694614</v>
      </c>
      <c r="Z21" s="51"/>
      <c r="AA21" s="33">
        <f t="shared" si="2"/>
        <v>80694614</v>
      </c>
      <c r="AB21" s="34">
        <f t="shared" si="3"/>
        <v>0.79401684390077887</v>
      </c>
      <c r="AC21" s="31"/>
      <c r="AD21" s="35" t="s">
        <v>46</v>
      </c>
      <c r="AE21" s="36" t="s">
        <v>47</v>
      </c>
    </row>
    <row r="22" spans="1:31" ht="133.19999999999999" customHeight="1" x14ac:dyDescent="0.25">
      <c r="A22" s="14">
        <v>256</v>
      </c>
      <c r="B22" s="46" t="s">
        <v>38</v>
      </c>
      <c r="C22" s="46" t="s">
        <v>39</v>
      </c>
      <c r="D22" s="47" t="s">
        <v>63</v>
      </c>
      <c r="E22" s="48" t="s">
        <v>82</v>
      </c>
      <c r="F22" s="49" t="s">
        <v>83</v>
      </c>
      <c r="G22" s="50">
        <v>20200680010172</v>
      </c>
      <c r="H22" s="38" t="s">
        <v>74</v>
      </c>
      <c r="I22" s="30" t="s">
        <v>84</v>
      </c>
      <c r="J22" s="26">
        <v>44222</v>
      </c>
      <c r="K22" s="26">
        <v>44561</v>
      </c>
      <c r="L22" s="62">
        <v>1</v>
      </c>
      <c r="M22" s="88">
        <v>0.1</v>
      </c>
      <c r="N22" s="58">
        <f t="shared" si="0"/>
        <v>0.1</v>
      </c>
      <c r="O22" s="30" t="s">
        <v>76</v>
      </c>
      <c r="P22" s="31"/>
      <c r="Q22" s="32">
        <v>0</v>
      </c>
      <c r="R22" s="32">
        <v>0</v>
      </c>
      <c r="S22" s="31">
        <v>44450000</v>
      </c>
      <c r="T22" s="31"/>
      <c r="U22" s="78">
        <f>SUM(P22:T23)</f>
        <v>44572039.619999975</v>
      </c>
      <c r="V22" s="31"/>
      <c r="W22" s="32"/>
      <c r="X22" s="32"/>
      <c r="Y22" s="31">
        <v>37927862</v>
      </c>
      <c r="Z22" s="51"/>
      <c r="AA22" s="78">
        <f>SUM(V22:Z23)</f>
        <v>37927862</v>
      </c>
      <c r="AB22" s="66">
        <f t="shared" si="3"/>
        <v>0.8509339559812592</v>
      </c>
      <c r="AC22" s="70"/>
      <c r="AD22" s="68" t="s">
        <v>46</v>
      </c>
      <c r="AE22" s="56" t="s">
        <v>47</v>
      </c>
    </row>
    <row r="23" spans="1:31" ht="87" customHeight="1" x14ac:dyDescent="0.25">
      <c r="A23" s="14">
        <v>256</v>
      </c>
      <c r="B23" s="46" t="s">
        <v>38</v>
      </c>
      <c r="C23" s="46" t="s">
        <v>39</v>
      </c>
      <c r="D23" s="47" t="s">
        <v>63</v>
      </c>
      <c r="E23" s="48" t="s">
        <v>82</v>
      </c>
      <c r="F23" s="49" t="s">
        <v>83</v>
      </c>
      <c r="G23" s="40"/>
      <c r="H23" s="23" t="s">
        <v>51</v>
      </c>
      <c r="I23" s="30"/>
      <c r="J23" s="26"/>
      <c r="K23" s="26"/>
      <c r="L23" s="63"/>
      <c r="M23" s="89"/>
      <c r="N23" s="59"/>
      <c r="O23" s="30"/>
      <c r="P23" s="31"/>
      <c r="Q23" s="32"/>
      <c r="R23" s="32"/>
      <c r="S23" s="31">
        <v>122039.61999997497</v>
      </c>
      <c r="T23" s="31"/>
      <c r="U23" s="78"/>
      <c r="V23" s="31"/>
      <c r="W23" s="32"/>
      <c r="X23" s="32"/>
      <c r="Y23" s="31"/>
      <c r="Z23" s="51"/>
      <c r="AA23" s="78"/>
      <c r="AB23" s="67"/>
      <c r="AC23" s="71"/>
      <c r="AD23" s="69"/>
      <c r="AE23" s="57"/>
    </row>
    <row r="24" spans="1:31" ht="158.4" customHeight="1" x14ac:dyDescent="0.25">
      <c r="A24" s="14">
        <v>301</v>
      </c>
      <c r="B24" s="22" t="s">
        <v>85</v>
      </c>
      <c r="C24" s="22" t="s">
        <v>86</v>
      </c>
      <c r="D24" s="23" t="s">
        <v>87</v>
      </c>
      <c r="E24" s="24" t="s">
        <v>88</v>
      </c>
      <c r="F24" s="25" t="s">
        <v>89</v>
      </c>
      <c r="G24" s="1"/>
      <c r="H24" s="23" t="s">
        <v>90</v>
      </c>
      <c r="I24" s="30" t="s">
        <v>91</v>
      </c>
      <c r="J24" s="26" t="s">
        <v>92</v>
      </c>
      <c r="K24" s="26" t="s">
        <v>92</v>
      </c>
      <c r="L24" s="27">
        <v>1</v>
      </c>
      <c r="M24" s="28">
        <v>1</v>
      </c>
      <c r="N24" s="29">
        <f>IFERROR(IF(M24/L24&gt;100%,100%,M24/L24),"-")</f>
        <v>1</v>
      </c>
      <c r="O24" s="30" t="s">
        <v>93</v>
      </c>
      <c r="P24" s="31"/>
      <c r="Q24" s="32">
        <v>0</v>
      </c>
      <c r="R24" s="32">
        <v>0</v>
      </c>
      <c r="S24" s="31">
        <v>700000000</v>
      </c>
      <c r="T24" s="31"/>
      <c r="U24" s="33">
        <f>SUM(P24:T24)</f>
        <v>700000000</v>
      </c>
      <c r="V24" s="31"/>
      <c r="W24" s="32"/>
      <c r="X24" s="32"/>
      <c r="Y24" s="31">
        <v>0</v>
      </c>
      <c r="Z24" s="51"/>
      <c r="AA24" s="33">
        <f>SUM(V24:Z24)</f>
        <v>0</v>
      </c>
      <c r="AB24" s="34">
        <f>IFERROR(AA24/U24,"-")</f>
        <v>0</v>
      </c>
      <c r="AC24" s="31"/>
      <c r="AD24" s="35" t="s">
        <v>46</v>
      </c>
      <c r="AE24" s="36" t="s">
        <v>47</v>
      </c>
    </row>
    <row r="25" spans="1:31" ht="26.25" customHeight="1" x14ac:dyDescent="0.25">
      <c r="A25" s="15">
        <f>SUM(--(FREQUENCY(A9:A24,A9:A24)&gt;0))</f>
        <v>11</v>
      </c>
      <c r="B25" s="17"/>
      <c r="C25" s="18"/>
      <c r="D25" s="18"/>
      <c r="E25" s="18"/>
      <c r="F25" s="18"/>
      <c r="G25" s="18"/>
      <c r="H25" s="18"/>
      <c r="I25" s="18"/>
      <c r="J25" s="18"/>
      <c r="K25" s="19"/>
      <c r="L25" s="20"/>
      <c r="M25" s="16" t="s">
        <v>17</v>
      </c>
      <c r="N25" s="10">
        <f>IFERROR(AVERAGE(N9:N24),"-")</f>
        <v>0.61464462809917353</v>
      </c>
      <c r="O25" s="11"/>
      <c r="P25" s="21">
        <f>SUM(P9:P24)</f>
        <v>355104175.18000001</v>
      </c>
      <c r="Q25" s="21">
        <f t="shared" ref="Q25:T25" si="4">SUM(Q9:Q24)</f>
        <v>0</v>
      </c>
      <c r="R25" s="21">
        <f t="shared" si="4"/>
        <v>0</v>
      </c>
      <c r="S25" s="21">
        <f>SUM(S9:S24)</f>
        <v>5008316937.000001</v>
      </c>
      <c r="T25" s="21">
        <f t="shared" si="4"/>
        <v>0</v>
      </c>
      <c r="U25" s="12">
        <f>SUM(U9:U24)</f>
        <v>5363421112.1799994</v>
      </c>
      <c r="V25" s="21">
        <f>SUM(V9:V24)</f>
        <v>0</v>
      </c>
      <c r="W25" s="21">
        <f t="shared" ref="W25:Z25" si="5">SUM(W9:W24)</f>
        <v>0</v>
      </c>
      <c r="X25" s="21">
        <f t="shared" si="5"/>
        <v>0</v>
      </c>
      <c r="Y25" s="21">
        <f t="shared" si="5"/>
        <v>1812505394.3599999</v>
      </c>
      <c r="Z25" s="21">
        <f t="shared" si="5"/>
        <v>0</v>
      </c>
      <c r="AA25" s="12">
        <f>SUM(AA9:AA24)</f>
        <v>1812505394.3599999</v>
      </c>
      <c r="AB25" s="13">
        <f>IFERROR(AA25/U25,"-")</f>
        <v>0.33793829655551599</v>
      </c>
      <c r="AC25" s="12">
        <f>SUM(AC9:AC24)</f>
        <v>0</v>
      </c>
      <c r="AD25" s="11"/>
      <c r="AE25" s="11"/>
    </row>
    <row r="27" spans="1:31" x14ac:dyDescent="0.25">
      <c r="O27" s="52"/>
    </row>
  </sheetData>
  <mergeCells count="63">
    <mergeCell ref="L22:L23"/>
    <mergeCell ref="M22:M23"/>
    <mergeCell ref="N22:N23"/>
    <mergeCell ref="U22:U23"/>
    <mergeCell ref="AB10:AB11"/>
    <mergeCell ref="L12:L13"/>
    <mergeCell ref="M12:M13"/>
    <mergeCell ref="N12:N13"/>
    <mergeCell ref="U12:U13"/>
    <mergeCell ref="AA12:AA13"/>
    <mergeCell ref="N10:N11"/>
    <mergeCell ref="AB12:AB13"/>
    <mergeCell ref="U10:U11"/>
    <mergeCell ref="L10:L11"/>
    <mergeCell ref="M10:M11"/>
    <mergeCell ref="AB22:AB23"/>
    <mergeCell ref="B7:F7"/>
    <mergeCell ref="G7:K7"/>
    <mergeCell ref="L7:N7"/>
    <mergeCell ref="O7:U7"/>
    <mergeCell ref="B1:AB4"/>
    <mergeCell ref="A1:A4"/>
    <mergeCell ref="A5:C5"/>
    <mergeCell ref="A6:C6"/>
    <mergeCell ref="D5:L5"/>
    <mergeCell ref="D6:L6"/>
    <mergeCell ref="AC1:AE1"/>
    <mergeCell ref="AC2:AE2"/>
    <mergeCell ref="AC3:AE3"/>
    <mergeCell ref="AC4:AE4"/>
    <mergeCell ref="AC7:AC8"/>
    <mergeCell ref="AD7:AE7"/>
    <mergeCell ref="AD22:AD23"/>
    <mergeCell ref="AE22:AE23"/>
    <mergeCell ref="AC22:AC23"/>
    <mergeCell ref="V7:AA7"/>
    <mergeCell ref="AB7:AB8"/>
    <mergeCell ref="AD10:AD11"/>
    <mergeCell ref="AE10:AE11"/>
    <mergeCell ref="AA22:AA23"/>
    <mergeCell ref="AA10:AA11"/>
    <mergeCell ref="AC10:AC11"/>
    <mergeCell ref="AD12:AD13"/>
    <mergeCell ref="AE12:AE13"/>
    <mergeCell ref="AC12:AC13"/>
    <mergeCell ref="AB18:AB19"/>
    <mergeCell ref="AC18:AC19"/>
    <mergeCell ref="AD18:AD19"/>
    <mergeCell ref="AE18:AE19"/>
    <mergeCell ref="N15:N16"/>
    <mergeCell ref="M15:M16"/>
    <mergeCell ref="L15:L16"/>
    <mergeCell ref="U15:U16"/>
    <mergeCell ref="AA15:AA16"/>
    <mergeCell ref="AB15:AB16"/>
    <mergeCell ref="AD15:AD16"/>
    <mergeCell ref="AE15:AE16"/>
    <mergeCell ref="AC15:AC16"/>
    <mergeCell ref="N18:N19"/>
    <mergeCell ref="M18:M19"/>
    <mergeCell ref="L18:L19"/>
    <mergeCell ref="U18:U19"/>
    <mergeCell ref="AA18:AA19"/>
  </mergeCells>
  <conditionalFormatting sqref="N9:N15 N20:N24 N17:N18">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2021-11-03T20:40:03Z</dcterms:modified>
</cp:coreProperties>
</file>