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1 - Planeación\1 - Seguimiento PDM\1 - Seguimiento 2021\1 - Plan de Acción\09 - Septiembre\Publicados\"/>
    </mc:Choice>
  </mc:AlternateContent>
  <xr:revisionPtr revIDLastSave="0" documentId="13_ncr:1_{55F3FF78-20DB-4105-B140-529BBD5EA135}" xr6:coauthVersionLast="47" xr6:coauthVersionMax="47" xr10:uidLastSave="{00000000-0000-0000-0000-000000000000}"/>
  <bookViews>
    <workbookView xWindow="-108" yWindow="-108" windowWidth="23256" windowHeight="12456" xr2:uid="{00000000-000D-0000-FFFF-FFFF00000000}"/>
  </bookViews>
  <sheets>
    <sheet name="Plan de Acción" sheetId="14" r:id="rId1"/>
  </sheets>
  <definedNames>
    <definedName name="_xlnm._FilterDatabase" localSheetId="0" hidden="1">'Plan de Acción'!$A$8:$AA$25</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P13" i="14" l="1"/>
  <c r="P25" i="14" s="1"/>
  <c r="AC25" i="14"/>
  <c r="AA24" i="14"/>
  <c r="W25" i="14"/>
  <c r="X25" i="14"/>
  <c r="Y25" i="14"/>
  <c r="Z25" i="14"/>
  <c r="V25" i="14"/>
  <c r="Q25" i="14"/>
  <c r="R25" i="14"/>
  <c r="T25" i="14"/>
  <c r="U24" i="14"/>
  <c r="U14" i="14" l="1"/>
  <c r="AA14" i="14"/>
  <c r="U12" i="14"/>
  <c r="S11" i="14"/>
  <c r="U22" i="14"/>
  <c r="U21" i="14"/>
  <c r="U20" i="14"/>
  <c r="U19" i="14"/>
  <c r="U18" i="14"/>
  <c r="U16" i="14"/>
  <c r="U9" i="14"/>
  <c r="U10" i="14" l="1"/>
  <c r="U25" i="14" s="1"/>
  <c r="S25" i="14"/>
  <c r="N24" i="14"/>
  <c r="N22" i="14"/>
  <c r="N21" i="14"/>
  <c r="N20" i="14"/>
  <c r="N19" i="14"/>
  <c r="N18" i="14"/>
  <c r="N16" i="14"/>
  <c r="N14" i="14"/>
  <c r="N12" i="14"/>
  <c r="N10" i="14"/>
  <c r="N9" i="14"/>
  <c r="N25" i="14" l="1"/>
  <c r="AA16" i="14"/>
  <c r="AA19" i="14"/>
  <c r="AA22" i="14"/>
  <c r="AA21" i="14"/>
  <c r="AA20" i="14"/>
  <c r="AA18" i="14"/>
  <c r="AA10" i="14"/>
  <c r="AA9" i="14"/>
  <c r="AA12" i="14"/>
  <c r="A25" i="14"/>
  <c r="AB19" i="14" l="1"/>
  <c r="AB10" i="14"/>
  <c r="AB20" i="14"/>
  <c r="AB21" i="14"/>
  <c r="AB9" i="14"/>
  <c r="AB12" i="14"/>
  <c r="AB22" i="14"/>
  <c r="AB24" i="14"/>
  <c r="AB14" i="14"/>
  <c r="AB16" i="14"/>
  <c r="AB18" i="14"/>
  <c r="AA25" i="14"/>
  <c r="AB25" i="14" s="1"/>
</calcChain>
</file>

<file path=xl/sharedStrings.xml><?xml version="1.0" encoding="utf-8"?>
<sst xmlns="http://schemas.openxmlformats.org/spreadsheetml/2006/main" count="184" uniqueCount="96">
  <si>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</si>
  <si>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</si>
  <si>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</si>
  <si>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</si>
  <si>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</si>
  <si>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</si>
  <si>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</si>
  <si>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</si>
  <si>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</si>
  <si>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</si>
  <si>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</si>
  <si>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</si>
  <si>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</si>
  <si>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</si>
  <si>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</si>
  <si>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Código BPIM</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</si>
  <si>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</si>
  <si>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</si>
  <si>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</si>
  <si>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</si>
  <si>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</si>
  <si>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</si>
  <si>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</si>
  <si>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</si>
  <si>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</si>
  <si>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</si>
  <si>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</si>
  <si>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</si>
  <si>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</si>
  <si>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</si>
  <si>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</si>
  <si>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</si>
  <si>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</si>
  <si>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</si>
  <si>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</si>
  <si>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</si>
  <si>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</si>
  <si>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</si>
  <si>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CIUDAD VITAL: LA VIDA ES SAGRADA</t>
  </si>
  <si>
    <t>Bucaramanga Segura</t>
  </si>
  <si>
    <t>Educación En Seguridad Vial Y Movilidad Sostenible</t>
  </si>
  <si>
    <t>Mantener 3 programas de educación en seguridad vial y movilidad sostenible en el municipio.</t>
  </si>
  <si>
    <t>Número de programas de educación en seguridad vial y movilidad sostenible mantenidos.</t>
  </si>
  <si>
    <t>IMPLEMENTACIÓN Y PROMOCIÓN DE PROGRAMAS DE EDUCACIÓN EN SEGURIDAD VIAL, MOVILIDAD SOSTENIBLE Y USO DE LA BICICLETA EN EL MUNICIPIO DE BUCARAMANGA</t>
  </si>
  <si>
    <t>Se Formuló, implementó y se mantiene 4 programas de educación en seguridad vial, movilidad sostenible y del uso de la bicicleta.
En el marco de estos programas se desarrolló  diferentes actividades bajo la Estrategia Tránsito en Mi Comuna, llegando a los diferentes actores viales.</t>
  </si>
  <si>
    <t>2.3.2.02.02.008.01.3
2.3.2.02.02.008.07</t>
  </si>
  <si>
    <t>Dir. Tránsito</t>
  </si>
  <si>
    <t>Andrea Mendez</t>
  </si>
  <si>
    <t>Formular e implementar 1 programa de educación, promoción y valoración del uso de medios de transporte sostenible y del uso de la bicicleta.</t>
  </si>
  <si>
    <t>Número de programa de educación, promoción y valoración del uso de medios de transporte sostenible y del uso de la bicicleta formulados e implementados.</t>
  </si>
  <si>
    <t>2.3.2.02.02.008.01.4
2.3.2.02.02.008.08</t>
  </si>
  <si>
    <t>POR DEFINIR</t>
  </si>
  <si>
    <t>Fortalecimiento Institucional Para El Control Del Tránsito Y La Seguridad Vial</t>
  </si>
  <si>
    <t>Formular e implementar la estrategia de control y regulación del tránsito vehicular y peatonal, de la Seguridad vial y del transporte Informal.</t>
  </si>
  <si>
    <t>Número de estrategias de control y regulación del Tránsito vehicular y peatonal, de la Seguirdad vial y del Transporte Informal formuladas e implementadas.</t>
  </si>
  <si>
    <t>FORTALECIMIENTO DE LA ESTRATEGIA DE CONTROL DEL TRÁNSITO VEHICULAR, PEATONAL Y DE LA SEGURIDAD VIAL EN EL MUNICIPIO DE BUCARAMANGA</t>
  </si>
  <si>
    <t>Se Formuló e Implementó la estrategia de control y regulación del tránsito vehicular, peatonal y de la Seguridad vial en Bucaramanga.
Mediante la estrategia se logró realizar: Operativos de Control SalvaVídas,  Regulación del tránsito y recuperación del Espacio Público, Operativos de Contorl al Transporte Informa.</t>
  </si>
  <si>
    <t>2.3.2.01.01.003.05.03.1
2.3.2.01.01.003.05.03.2
2.3.2.01.01.003.07.01.4
2.3.2.01.01.003.07.07.01.1
2.3.2.02.01.002.1.01
2.3.2.02.01.002.1.02
2.3.2.02.01.002.1.03
2.3.2.02.01.003.1
2.3.2.02.01.003.2
2.3.2.02.02.008.01.2
2.3.2.02.02.008.02.2
2.3.2.02.02.008.06</t>
  </si>
  <si>
    <t>Realizar 45.000 revisiones técnico mecánica y de emisiones contaminantes.</t>
  </si>
  <si>
    <t>Número de revisiones técnico mecánica y de emisiones contaminantes realizadas.</t>
  </si>
  <si>
    <t>FORTALECIMIENTO DE LA GESTIÓN OPERATIVA PARA LA EFICIENTE PRESTACIÓN DE SERVICIOS DEL CENTRO DE DIAGNÓSTICO AUTOMOTOR DE LA DIRECCIÓN DE TRÁNSITO DE BUCARAMANGA</t>
  </si>
  <si>
    <t>2.3.2.02.02.008.01.1
2.3.2.01.01.003.01.02.01.1
2.3.2.01.01.003.01.02.01.2
2.3.2.01.01.003.01.02.01.4
2.3.2.02.02.008.04
2.3.2.01.01.005.02.03.01.01.3
2.3.2.02.02.008.05</t>
  </si>
  <si>
    <t>Modernización Del Sistema De Semaforización Y Señalización Vial</t>
  </si>
  <si>
    <t>Mantener las 174 intersecciones semaforizadas en el municipio.</t>
  </si>
  <si>
    <t>Número de intersecciones semaforizadas mantenidas en el municipio.</t>
  </si>
  <si>
    <t>MANTENIMIENTO DEL SISTEMA DE SEMAFORIZACIÓN DEL MUNICIPIO DE BUCARAMANGA</t>
  </si>
  <si>
    <t>Se realizó mantenimiento a las 174 Interseccionees del Sistema de Semaforización del Municipio de Bucaramanga conforme al cronograma de mantenimiento de Planeamiento Vial</t>
  </si>
  <si>
    <t>2.3.2.02.02.008.01.5
2.1.2.01.01.003.04.02.1
2.1.2.01.01.003.05.02.1
2.3.2.02.01.002.3
2.3.2.02.02.008.02.1</t>
  </si>
  <si>
    <t>Diseñar el Sistema Inteligente de Gestión de Tráfico - SIGT.</t>
  </si>
  <si>
    <t>Porcentaje de avance en el diseño del Sistema Inteligente de Gestión de Tráfico - SIGT.</t>
  </si>
  <si>
    <t>Para el cumplimiento de esta meta se han realizado mesas de trabajo interinstitucional para conseguir recursos para la formulación y ejeución del proyecto para el cumplimiento de esta meta.</t>
  </si>
  <si>
    <t>Mantener el 100% de la señalización vial horizontal, vertical y elevada del inventario.</t>
  </si>
  <si>
    <t>Porcentaje de señalización vial horizontal, vertical y elevada del inventario mantenida.</t>
  </si>
  <si>
    <t>FORMULACIÓN Y EJECUCIÓN DEL PLAN INTEGRAL DE SEÑALIZACIÓN VIAL DEL MUNICIPIO DE BUCARAMANGA</t>
  </si>
  <si>
    <t>2.3.2.02.02.008.01.6
2.3.2.02.01.002.4
2.3.2.02.02.008.02.3</t>
  </si>
  <si>
    <t>Demarcar 6.000 m2 de señalización horizontal nueva.</t>
  </si>
  <si>
    <t>Número de m2 de señalización horizontal nueva demarcada.</t>
  </si>
  <si>
    <t>Instalar 700 señales de tránsito verticales o elevadas nuevas.</t>
  </si>
  <si>
    <t>Número de señales de tránsito verticales o elevadas nuevas instaladas.</t>
  </si>
  <si>
    <t>Actualizar 2 Planes Zonales de Zonas de Estacionamiento Transitorio Regulado – ZERT.</t>
  </si>
  <si>
    <t>Número de Planes Zonales de Zonas de Estacionamiento Transitorio Regulado – ZERT actualizados.</t>
  </si>
  <si>
    <t>BUCARAMANGA TERRITORIO LIBRE DE CORRUPCIÓN: INSTITUCIONES SÓLIDAS Y CONFIABLES</t>
  </si>
  <si>
    <t>Administración Pública Moderna E Innovadora</t>
  </si>
  <si>
    <t>Gobierno Fortalecido Para Ser Y Hacer</t>
  </si>
  <si>
    <t>Fortalecer y mantener 1 estrategia de fortalecimiento institucional de la Dirección de Tránsito de Bucaramanga.</t>
  </si>
  <si>
    <t>Número de estrategias de fortalecimiento institucional de la Dirección de Tránsito de Bucaramanga formuladas e implementadas.</t>
  </si>
  <si>
    <t xml:space="preserve"> PLAN DE ACCIÓN - PLAN DE DESARROLLO MUNICIPAL
DIRECCIÓN DE TRÁNSITO DE BUCARAMANGA - DTB</t>
  </si>
  <si>
    <t xml:space="preserve">Conforme a las 11.000 revisiones técnicomecánicas y de emisiones contaminantes programadas para la vigencia 2021, se logró un avance del 42% meidante alianzas estratégica con Entidades públicas y privadas. </t>
  </si>
  <si>
    <t xml:space="preserve">Se realizaron las visitas técnicas de campo a las comunas y cumplimiento de los Cronogramas del Plan Integral de Señalización Municipal  se han ejecutado el 143% de la señalización existente inventariada por la DTB </t>
  </si>
  <si>
    <t>De los 1.500 m2 de señalización hotizontla nueva, se ejecutó el 85% (1.279 m2)</t>
  </si>
  <si>
    <t>Se realizó el proceso de adquisición de las señales verticales requeridas para el cumplimiento de esta meta, instalandose 76 señales verticales</t>
  </si>
  <si>
    <t>Se formuló e implementó el Plan Integral de señalización vial del municipio de Bucaramanga, las visitas de campo para la actualización del Plan Zonal  de Zonas de Estacionamiento Transitorio Regulado – ZERT</t>
  </si>
  <si>
    <t>FORTALECIMIENTO INSTITUCIONAL PARA LA EFICIENCIA EN LA PRESTACIÓN DEL SERVICIO DE LA DIRECCIÓN DE TRÁNSITO BUCARAMANGA</t>
  </si>
  <si>
    <t>Certificado el 30 de septiembre de 2021 en el SUIFP “FORTALECIMIENTO INSTITUCIONAL PARA LA EFICIENCIA EN LA PRESTACIÓN DEL SERVICIO DE LA DIRECCIÓN DE TRÁNSITO.  BUCARAMANGA” por valor de NOVECIENTOS DIEZ MILLONES TRESCIENTOS NUEVE MIL TRESCIENTOS CUARENTA Y NUEVE PESOS CON DIESCISEIS CENTAVOS ($ 910.309.349,16). vigencia 2021</t>
  </si>
  <si>
    <t>2.3.2.01.01.001.03.15
2.3.2.01.01.005.02.03.01
2.3.2.02.02.008.09
2.3.2.02.02.008.01.07
2.3.2.01.01.005.02.03.01.01.2</t>
  </si>
  <si>
    <r>
      <t xml:space="preserve">Código:  </t>
    </r>
    <r>
      <rPr>
        <sz val="11"/>
        <rFont val="Arial"/>
        <family val="2"/>
      </rPr>
      <t>F-DPM-1210-238,37-030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</si>
</sst>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 #,##0;\-&quot;$&quot;\ #,##0"/>
    <numFmt numFmtId="42" formatCode="_-&quot;$&quot;\ * #,##0_-;\-&quot;$&quot;\ * #,##0_-;_-&quot;$&quot;\ * &quot;-&quot;_-;_-@_-"/>
    <numFmt numFmtId="44" formatCode="_-&quot;$&quot;\ * #,##0.00_-;\-&quot;$&quot;\ * #,##0.00_-;_-&quot;$&quot;\ * &quot;-&quot;??_-;_-@_-"/>
    <numFmt numFmtId="43" formatCode="_-* #,##0.00_-;\-* #,##0.00_-;_-* &quot;-&quot;??_-;_-@_-"/>
    <numFmt numFmtId="164" formatCode="dd/mm/yyyy;@"/>
    <numFmt numFmtId="165" formatCode="_-&quot;$&quot;\ * #,##0_-;\-&quot;$&quot;\ * #,##0_-;_-&quot;$&quot;\ * &quot;-&quot;??_-;_-@_-"/>
    <numFmt numFmtId="166" formatCode="#,##0.0"/>
    <numFmt numFmtId="167" formatCode="_-* #,##0_-;\-* #,##0_-;_-* &quot;-&quot;??_-;_-@_-"/>
  </numFmts>
  <fonts count="17"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sz val="12"/>
      <color theme="1"/>
      <name val="Arial"/>
      <family val="2"/>
    </font>
    <font>
      <sz val="12"/>
      <name val="Arial"/>
      <family val="2"/>
    </font>
    <font>
      <b/>
      <sz val="12"/>
      <color indexed="8"/>
      <name val="Arial"/>
      <family val="2"/>
    </font>
    <font>
      <sz val="12"/>
      <color indexed="8"/>
      <name val="Arial"/>
      <family val="2"/>
    </font>
    <font>
      <b/>
      <sz val="12"/>
      <color theme="1"/>
      <name val="Arial"/>
      <family val="2"/>
    </font>
    <font>
      <b/>
      <sz val="12"/>
      <name val="Arial"/>
      <family val="2"/>
    </font>
    <font>
      <b/>
      <sz val="12"/>
      <color theme="0"/>
      <name val="Arial"/>
      <family val="2"/>
    </font>
    <font>
      <b/>
      <sz val="11"/>
      <color rgb="FF000000"/>
      <name val="Calibri"/>
      <family val="2"/>
    </font>
    <font>
      <sz val="1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indexed="64"/>
      </right>
      <top/>
      <bottom/>
      <diagonal/>
    </border>
  </borders>
  <cellStyleXfs count="11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xf numFmtId="42" fontId="3" fillId="0" borderId="0" applyFont="0" applyFill="0" applyBorder="0" applyAlignment="0" applyProtection="0"/>
    <xf numFmtId="43" fontId="3" fillId="0" borderId="0" applyFont="0" applyFill="0" applyBorder="0" applyAlignment="0" applyProtection="0"/>
  </cellStyleXfs>
  <cellXfs count="105">
    <xf numFmtId="0" fontId="0" fillId="0" borderId="0" xfId="0"/>
    <xf numFmtId="164" fontId="6" fillId="0" borderId="2" xfId="0" applyNumberFormat="1" applyFont="1" applyBorder="1" applyAlignment="1">
      <alignment horizontal="justify" vertical="center" wrapText="1"/>
    </xf>
    <xf numFmtId="0" fontId="0" fillId="0" borderId="0" xfId="0" applyFont="1"/>
    <xf numFmtId="0" fontId="0" fillId="3" borderId="0" xfId="0" applyFont="1" applyFill="1" applyBorder="1" applyAlignment="1">
      <alignment vertical="top"/>
    </xf>
    <xf numFmtId="0" fontId="0" fillId="3" borderId="7" xfId="0" applyFont="1" applyFill="1" applyBorder="1" applyAlignment="1">
      <alignment vertical="top"/>
    </xf>
    <xf numFmtId="0" fontId="0" fillId="3" borderId="0" xfId="0" applyFont="1" applyFill="1" applyBorder="1"/>
    <xf numFmtId="0" fontId="0" fillId="3" borderId="7" xfId="0" applyFont="1" applyFill="1" applyBorder="1"/>
    <xf numFmtId="0" fontId="0" fillId="0" borderId="2" xfId="0" applyFont="1" applyBorder="1" applyAlignment="1">
      <alignment vertical="center"/>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9" fontId="7" fillId="2" borderId="2" xfId="0" applyNumberFormat="1" applyFont="1" applyFill="1" applyBorder="1" applyAlignment="1">
      <alignment horizontal="center" vertical="center"/>
    </xf>
    <xf numFmtId="0" fontId="6" fillId="2" borderId="2" xfId="0" applyFont="1" applyFill="1" applyBorder="1" applyAlignment="1">
      <alignment vertical="center"/>
    </xf>
    <xf numFmtId="165" fontId="7" fillId="2" borderId="2" xfId="108" applyNumberFormat="1" applyFont="1" applyFill="1" applyBorder="1" applyAlignment="1">
      <alignment vertical="center"/>
    </xf>
    <xf numFmtId="9" fontId="7" fillId="2" borderId="2" xfId="107"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vertical="center"/>
    </xf>
    <xf numFmtId="0" fontId="6" fillId="2" borderId="4" xfId="0" applyFont="1" applyFill="1" applyBorder="1" applyAlignment="1">
      <alignment horizontal="justify"/>
    </xf>
    <xf numFmtId="0" fontId="6" fillId="2" borderId="6" xfId="0" applyFont="1" applyFill="1" applyBorder="1"/>
    <xf numFmtId="9" fontId="7" fillId="2" borderId="6" xfId="0" applyNumberFormat="1" applyFont="1" applyFill="1" applyBorder="1" applyAlignment="1">
      <alignment horizontal="center" vertical="center"/>
    </xf>
    <xf numFmtId="9" fontId="7" fillId="2" borderId="3" xfId="0" applyNumberFormat="1" applyFont="1" applyFill="1" applyBorder="1" applyAlignment="1">
      <alignment horizontal="center" vertical="center"/>
    </xf>
    <xf numFmtId="165" fontId="6" fillId="2" borderId="2" xfId="108" applyNumberFormat="1" applyFont="1" applyFill="1" applyBorder="1" applyAlignment="1">
      <alignment vertical="center"/>
    </xf>
    <xf numFmtId="0" fontId="8" fillId="0" borderId="2" xfId="0" applyFont="1" applyBorder="1" applyAlignment="1">
      <alignment horizontal="justify" vertical="center" wrapText="1"/>
    </xf>
    <xf numFmtId="0" fontId="9" fillId="0" borderId="2" xfId="0" applyFont="1" applyBorder="1" applyAlignment="1">
      <alignment horizontal="justify" vertical="center" wrapText="1"/>
    </xf>
    <xf numFmtId="0" fontId="10" fillId="2" borderId="2" xfId="0" applyFont="1" applyFill="1" applyBorder="1" applyAlignment="1">
      <alignment horizontal="justify" vertical="center" wrapText="1"/>
    </xf>
    <xf numFmtId="0" fontId="11" fillId="0" borderId="2" xfId="0" applyFont="1" applyBorder="1" applyAlignment="1">
      <alignment horizontal="justify" vertical="center" wrapText="1"/>
    </xf>
    <xf numFmtId="164" fontId="8" fillId="0" borderId="3" xfId="0" applyNumberFormat="1" applyFont="1" applyBorder="1" applyAlignment="1">
      <alignment horizontal="center" vertical="center" wrapText="1"/>
    </xf>
    <xf numFmtId="3" fontId="11" fillId="0" borderId="2" xfId="0" applyNumberFormat="1" applyFont="1" applyBorder="1" applyAlignment="1">
      <alignment horizontal="center" vertical="center" wrapText="1"/>
    </xf>
    <xf numFmtId="3" fontId="11" fillId="2" borderId="2" xfId="0" applyNumberFormat="1" applyFont="1" applyFill="1" applyBorder="1" applyAlignment="1">
      <alignment horizontal="center" vertical="center" wrapText="1"/>
    </xf>
    <xf numFmtId="9" fontId="8" fillId="0" borderId="2" xfId="0" applyNumberFormat="1" applyFont="1" applyBorder="1" applyAlignment="1">
      <alignment horizontal="center" vertical="center"/>
    </xf>
    <xf numFmtId="164" fontId="8" fillId="0" borderId="2" xfId="0" applyNumberFormat="1" applyFont="1" applyBorder="1" applyAlignment="1">
      <alignment horizontal="justify" vertical="center" wrapText="1"/>
    </xf>
    <xf numFmtId="5" fontId="9" fillId="0" borderId="2" xfId="108" applyNumberFormat="1" applyFont="1" applyFill="1" applyBorder="1" applyAlignment="1">
      <alignment horizontal="center" vertical="center" wrapText="1"/>
    </xf>
    <xf numFmtId="0" fontId="14" fillId="0" borderId="2" xfId="0" applyFont="1" applyBorder="1" applyAlignment="1">
      <alignment horizontal="center" vertical="center" wrapText="1"/>
    </xf>
    <xf numFmtId="5" fontId="9" fillId="2" borderId="2" xfId="108" applyNumberFormat="1" applyFont="1" applyFill="1" applyBorder="1" applyAlignment="1">
      <alignment horizontal="center" vertical="center" wrapText="1"/>
    </xf>
    <xf numFmtId="9" fontId="9" fillId="0" borderId="2" xfId="107" applyFont="1" applyFill="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1" fontId="12" fillId="0" borderId="2" xfId="0" applyNumberFormat="1" applyFont="1" applyBorder="1" applyAlignment="1">
      <alignment horizontal="center" vertical="center"/>
    </xf>
    <xf numFmtId="0" fontId="13" fillId="0" borderId="2" xfId="0" applyFont="1" applyBorder="1" applyAlignment="1">
      <alignment horizontal="justify" vertical="center" wrapText="1"/>
    </xf>
    <xf numFmtId="0" fontId="8" fillId="3" borderId="2" xfId="0" applyFont="1" applyFill="1" applyBorder="1" applyAlignment="1">
      <alignment horizontal="justify" vertical="center" wrapText="1"/>
    </xf>
    <xf numFmtId="1" fontId="8" fillId="0" borderId="2" xfId="0" applyNumberFormat="1" applyFont="1" applyBorder="1" applyAlignment="1">
      <alignment horizontal="center" vertical="center"/>
    </xf>
    <xf numFmtId="42" fontId="15" fillId="0" borderId="2" xfId="110" applyFont="1" applyFill="1" applyBorder="1" applyAlignment="1">
      <alignment vertical="center"/>
    </xf>
    <xf numFmtId="164" fontId="0" fillId="0" borderId="2" xfId="0" applyNumberFormat="1" applyBorder="1" applyAlignment="1">
      <alignment horizontal="justify" vertical="center" wrapText="1"/>
    </xf>
    <xf numFmtId="9" fontId="11" fillId="0" borderId="2" xfId="0" applyNumberFormat="1" applyFont="1" applyBorder="1" applyAlignment="1">
      <alignment horizontal="center" vertical="center" wrapText="1"/>
    </xf>
    <xf numFmtId="9" fontId="11" fillId="2" borderId="2" xfId="0" applyNumberFormat="1" applyFont="1" applyFill="1" applyBorder="1" applyAlignment="1">
      <alignment horizontal="center" vertical="center" wrapText="1"/>
    </xf>
    <xf numFmtId="1" fontId="12" fillId="0" borderId="1" xfId="0" applyNumberFormat="1" applyFont="1" applyBorder="1" applyAlignment="1">
      <alignment vertical="center"/>
    </xf>
    <xf numFmtId="0" fontId="13" fillId="0" borderId="1" xfId="0"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10" fillId="2" borderId="1" xfId="0" applyFont="1" applyFill="1" applyBorder="1" applyAlignment="1">
      <alignment vertical="center" wrapText="1"/>
    </xf>
    <xf numFmtId="0" fontId="11" fillId="0" borderId="1" xfId="0" applyFont="1" applyBorder="1" applyAlignment="1">
      <alignment vertical="center" wrapText="1"/>
    </xf>
    <xf numFmtId="1" fontId="12" fillId="0" borderId="2" xfId="0" applyNumberFormat="1" applyFont="1" applyBorder="1" applyAlignment="1">
      <alignment vertical="center"/>
    </xf>
    <xf numFmtId="0" fontId="13" fillId="0" borderId="2" xfId="0" applyFont="1" applyBorder="1" applyAlignment="1">
      <alignment vertical="center" wrapText="1"/>
    </xf>
    <xf numFmtId="0" fontId="8" fillId="0" borderId="2" xfId="0" applyFont="1" applyBorder="1" applyAlignment="1">
      <alignment vertical="center" wrapText="1"/>
    </xf>
    <xf numFmtId="0" fontId="0" fillId="0" borderId="2" xfId="0" applyFont="1" applyBorder="1"/>
    <xf numFmtId="165" fontId="0" fillId="0" borderId="0" xfId="0" applyNumberFormat="1" applyFont="1"/>
    <xf numFmtId="5" fontId="0" fillId="0" borderId="0" xfId="0" applyNumberFormat="1" applyFont="1"/>
    <xf numFmtId="3" fontId="16" fillId="0" borderId="0" xfId="0" applyNumberFormat="1" applyFont="1"/>
    <xf numFmtId="3" fontId="11" fillId="0" borderId="1" xfId="0" applyNumberFormat="1" applyFont="1" applyBorder="1" applyAlignment="1">
      <alignment horizontal="center" vertical="center" wrapText="1"/>
    </xf>
    <xf numFmtId="9" fontId="8" fillId="0" borderId="1" xfId="0" applyNumberFormat="1" applyFont="1" applyBorder="1" applyAlignment="1">
      <alignment horizontal="center" vertical="center"/>
    </xf>
    <xf numFmtId="9" fontId="9" fillId="0" borderId="1" xfId="107"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5" fontId="9" fillId="0" borderId="1" xfId="108" applyNumberFormat="1" applyFont="1" applyFill="1" applyBorder="1" applyAlignment="1">
      <alignment horizontal="center" vertical="center" wrapText="1"/>
    </xf>
    <xf numFmtId="5" fontId="9" fillId="2" borderId="1" xfId="108" applyNumberFormat="1" applyFont="1" applyFill="1" applyBorder="1" applyAlignment="1">
      <alignment horizontal="center" vertical="center" wrapText="1"/>
    </xf>
    <xf numFmtId="9" fontId="11" fillId="2" borderId="1" xfId="0" applyNumberFormat="1" applyFont="1" applyFill="1" applyBorder="1" applyAlignment="1">
      <alignment horizontal="center" vertical="center" wrapText="1"/>
    </xf>
    <xf numFmtId="9" fontId="11" fillId="0" borderId="1" xfId="0" applyNumberFormat="1" applyFont="1" applyBorder="1" applyAlignment="1">
      <alignment horizontal="center" vertical="center" wrapText="1"/>
    </xf>
    <xf numFmtId="167" fontId="0" fillId="0" borderId="0" xfId="111" applyNumberFormat="1" applyFont="1"/>
    <xf numFmtId="167" fontId="0" fillId="0" borderId="0" xfId="0" applyNumberFormat="1" applyFont="1"/>
    <xf numFmtId="5" fontId="9" fillId="0" borderId="1" xfId="108" applyNumberFormat="1" applyFont="1" applyFill="1" applyBorder="1" applyAlignment="1">
      <alignment vertical="center" wrapText="1"/>
    </xf>
    <xf numFmtId="9" fontId="9" fillId="0" borderId="1" xfId="107" applyFont="1" applyFill="1" applyBorder="1" applyAlignment="1">
      <alignment horizontal="center" vertical="center" wrapText="1"/>
    </xf>
    <xf numFmtId="9" fontId="9" fillId="0" borderId="5" xfId="107" applyFont="1" applyFill="1" applyBorder="1" applyAlignment="1">
      <alignment horizontal="center" vertical="center" wrapText="1"/>
    </xf>
    <xf numFmtId="5" fontId="9" fillId="0" borderId="1" xfId="108" applyNumberFormat="1" applyFont="1" applyFill="1" applyBorder="1" applyAlignment="1">
      <alignment horizontal="center" vertical="center" wrapText="1"/>
    </xf>
    <xf numFmtId="5" fontId="9" fillId="0" borderId="5" xfId="108"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9" fontId="8" fillId="0" borderId="1" xfId="0" applyNumberFormat="1" applyFont="1" applyBorder="1" applyAlignment="1">
      <alignment horizontal="center" vertical="center"/>
    </xf>
    <xf numFmtId="9" fontId="8" fillId="0" borderId="5" xfId="0" applyNumberFormat="1" applyFont="1" applyBorder="1" applyAlignment="1">
      <alignment horizontal="center" vertical="center"/>
    </xf>
    <xf numFmtId="3" fontId="9" fillId="2" borderId="1" xfId="0" applyNumberFormat="1" applyFont="1" applyFill="1" applyBorder="1" applyAlignment="1">
      <alignment horizontal="center" vertical="center" wrapText="1"/>
    </xf>
    <xf numFmtId="3" fontId="9" fillId="2" borderId="5" xfId="0" applyNumberFormat="1" applyFont="1" applyFill="1" applyBorder="1" applyAlignment="1">
      <alignment horizontal="center" vertical="center" wrapText="1"/>
    </xf>
    <xf numFmtId="3" fontId="11" fillId="0" borderId="1" xfId="0" applyNumberFormat="1" applyFont="1" applyBorder="1" applyAlignment="1">
      <alignment horizontal="center" vertical="center" wrapText="1"/>
    </xf>
    <xf numFmtId="3" fontId="11" fillId="0" borderId="5" xfId="0" applyNumberFormat="1" applyFont="1" applyBorder="1" applyAlignment="1">
      <alignment horizontal="center" vertical="center" wrapText="1"/>
    </xf>
    <xf numFmtId="5" fontId="9" fillId="2" borderId="1" xfId="108" applyNumberFormat="1" applyFont="1" applyFill="1" applyBorder="1" applyAlignment="1">
      <alignment horizontal="center" vertical="center" wrapText="1"/>
    </xf>
    <xf numFmtId="5" fontId="9" fillId="2" borderId="5" xfId="108" applyNumberFormat="1" applyFont="1" applyFill="1" applyBorder="1" applyAlignment="1">
      <alignment horizontal="center" vertical="center" wrapText="1"/>
    </xf>
    <xf numFmtId="166" fontId="11" fillId="2" borderId="1" xfId="0" applyNumberFormat="1" applyFont="1" applyFill="1" applyBorder="1" applyAlignment="1">
      <alignment horizontal="center" vertical="center" wrapText="1"/>
    </xf>
    <xf numFmtId="166" fontId="11" fillId="2" borderId="5" xfId="0" applyNumberFormat="1" applyFont="1" applyFill="1" applyBorder="1" applyAlignment="1">
      <alignment horizontal="center" vertical="center" wrapText="1"/>
    </xf>
    <xf numFmtId="5" fontId="9" fillId="2" borderId="2" xfId="108" applyNumberFormat="1" applyFont="1" applyFill="1" applyBorder="1" applyAlignment="1">
      <alignment horizontal="center" vertical="center" wrapText="1"/>
    </xf>
    <xf numFmtId="9" fontId="9" fillId="0" borderId="1" xfId="107" applyNumberFormat="1" applyFont="1" applyFill="1" applyBorder="1" applyAlignment="1">
      <alignment horizontal="center" vertical="center" wrapText="1"/>
    </xf>
    <xf numFmtId="9" fontId="9" fillId="0" borderId="5" xfId="107" applyNumberFormat="1"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3" fontId="11" fillId="2" borderId="5" xfId="0" applyNumberFormat="1" applyFont="1" applyFill="1" applyBorder="1" applyAlignment="1">
      <alignment horizontal="center" vertical="center" wrapText="1"/>
    </xf>
    <xf numFmtId="0" fontId="7" fillId="2" borderId="2" xfId="0" applyFont="1" applyFill="1" applyBorder="1" applyAlignment="1">
      <alignment horizontal="center" vertical="center"/>
    </xf>
    <xf numFmtId="2" fontId="7" fillId="0" borderId="2" xfId="109" applyNumberFormat="1" applyFont="1" applyBorder="1" applyAlignment="1">
      <alignment horizontal="center" vertical="center" wrapText="1"/>
    </xf>
    <xf numFmtId="2" fontId="7" fillId="0" borderId="1" xfId="109" applyNumberFormat="1" applyFont="1" applyBorder="1" applyAlignment="1">
      <alignment horizontal="center" vertical="center" wrapText="1"/>
    </xf>
    <xf numFmtId="2" fontId="6" fillId="0" borderId="2" xfId="109" applyNumberFormat="1" applyFont="1" applyBorder="1" applyAlignment="1">
      <alignment horizontal="center" vertical="center" wrapText="1"/>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14" fontId="0" fillId="0" borderId="2" xfId="0" applyNumberFormat="1" applyFont="1" applyFill="1" applyBorder="1" applyAlignment="1">
      <alignment horizontal="center" vertical="top"/>
    </xf>
    <xf numFmtId="14" fontId="0" fillId="0" borderId="1" xfId="0" applyNumberFormat="1" applyFont="1" applyFill="1" applyBorder="1" applyAlignment="1">
      <alignment horizontal="center" vertical="top"/>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0" fontId="7" fillId="2" borderId="2" xfId="0" applyFont="1" applyFill="1" applyBorder="1" applyAlignment="1">
      <alignment horizontal="center" vertical="center" wrapText="1"/>
    </xf>
  </cellXfs>
  <cellStyles count="112">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11" builtinId="3"/>
    <cellStyle name="Moneda" xfId="108" builtinId="4"/>
    <cellStyle name="Moneda [0]" xfId="110" builtinId="7"/>
    <cellStyle name="Normal" xfId="0" builtinId="0"/>
    <cellStyle name="Normal 2" xfId="109" xr:uid="{00000000-0005-0000-0000-00006D00000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color rgb="FFFFFF65"/>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331305</xdr:colOff>
      <xdr:row>3</xdr:row>
      <xdr:rowOff>131163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37"/>
  <sheetViews>
    <sheetView tabSelected="1" zoomScale="60" zoomScaleNormal="60" workbookViewId="0">
      <selection activeCell="AC2" sqref="AC2:AE2"/>
    </sheetView>
  </sheetViews>
  <sheetFormatPr baseColWidth="10" defaultColWidth="11.19921875" defaultRowHeight="13.8" x14ac:dyDescent="0.25"/>
  <cols>
    <col min="1" max="1" width="9.69921875" style="2" customWidth="1"/>
    <col min="2" max="2" width="16.5" style="2" customWidth="1"/>
    <col min="3" max="3" width="18.5" style="2" customWidth="1"/>
    <col min="4" max="4" width="20.69921875" style="2" customWidth="1"/>
    <col min="5" max="6" width="39.09765625" style="2" customWidth="1"/>
    <col min="7" max="7" width="23" style="2" customWidth="1"/>
    <col min="8" max="8" width="39.69921875" style="2" customWidth="1"/>
    <col min="9" max="9" width="43.69921875" style="2" customWidth="1"/>
    <col min="10" max="11" width="15.69921875" style="2" customWidth="1"/>
    <col min="12" max="13" width="14.8984375" style="2" customWidth="1"/>
    <col min="14" max="14" width="11.19921875" style="2" bestFit="1" customWidth="1"/>
    <col min="15" max="15" width="28.59765625" style="2" customWidth="1"/>
    <col min="16" max="18" width="16.8984375" style="2" customWidth="1"/>
    <col min="19" max="19" width="20.19921875" style="2" customWidth="1"/>
    <col min="20" max="20" width="16.8984375" style="2" customWidth="1"/>
    <col min="21" max="21" width="20.8984375" style="2" customWidth="1"/>
    <col min="22" max="24" width="16.8984375" style="2" customWidth="1"/>
    <col min="25" max="25" width="19.8984375" style="2" customWidth="1"/>
    <col min="26" max="26" width="16.8984375" style="2" customWidth="1"/>
    <col min="27" max="27" width="21.3984375" style="2" customWidth="1"/>
    <col min="28" max="28" width="13.69921875" style="2" customWidth="1"/>
    <col min="29" max="29" width="21.3984375" style="2" customWidth="1"/>
    <col min="30" max="31" width="15.3984375" style="2" customWidth="1"/>
    <col min="32" max="16384" width="11.19921875" style="2"/>
  </cols>
  <sheetData>
    <row r="1" spans="1:31" x14ac:dyDescent="0.25">
      <c r="A1" s="97"/>
      <c r="B1" s="95" t="s">
        <v>86</v>
      </c>
      <c r="C1" s="95"/>
      <c r="D1" s="95"/>
      <c r="E1" s="95"/>
      <c r="F1" s="95"/>
      <c r="G1" s="95"/>
      <c r="H1" s="95"/>
      <c r="I1" s="95"/>
      <c r="J1" s="95"/>
      <c r="K1" s="95"/>
      <c r="L1" s="95"/>
      <c r="M1" s="95"/>
      <c r="N1" s="95"/>
      <c r="O1" s="95"/>
      <c r="P1" s="95"/>
      <c r="Q1" s="95"/>
      <c r="R1" s="95"/>
      <c r="S1" s="95"/>
      <c r="T1" s="95"/>
      <c r="U1" s="95"/>
      <c r="V1" s="95"/>
      <c r="W1" s="95"/>
      <c r="X1" s="95"/>
      <c r="Y1" s="95"/>
      <c r="Z1" s="95"/>
      <c r="AA1" s="95"/>
      <c r="AB1" s="95"/>
      <c r="AC1" s="102" t="s">
        <v>95</v>
      </c>
      <c r="AD1" s="102"/>
      <c r="AE1" s="102"/>
    </row>
    <row r="2" spans="1:31" x14ac:dyDescent="0.25">
      <c r="A2" s="97"/>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103" t="s">
        <v>37</v>
      </c>
      <c r="AD2" s="103"/>
      <c r="AE2" s="103"/>
    </row>
    <row r="3" spans="1:31" x14ac:dyDescent="0.25">
      <c r="A3" s="97"/>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103" t="s">
        <v>34</v>
      </c>
      <c r="AD3" s="103"/>
      <c r="AE3" s="103"/>
    </row>
    <row r="4" spans="1:31" x14ac:dyDescent="0.25">
      <c r="A4" s="97"/>
      <c r="B4" s="95"/>
      <c r="C4" s="95"/>
      <c r="D4" s="95"/>
      <c r="E4" s="95"/>
      <c r="F4" s="95"/>
      <c r="G4" s="95"/>
      <c r="H4" s="95"/>
      <c r="I4" s="95"/>
      <c r="J4" s="95"/>
      <c r="K4" s="95"/>
      <c r="L4" s="95"/>
      <c r="M4" s="96"/>
      <c r="N4" s="96"/>
      <c r="O4" s="96"/>
      <c r="P4" s="96"/>
      <c r="Q4" s="96"/>
      <c r="R4" s="96"/>
      <c r="S4" s="96"/>
      <c r="T4" s="96"/>
      <c r="U4" s="96"/>
      <c r="V4" s="96"/>
      <c r="W4" s="96"/>
      <c r="X4" s="96"/>
      <c r="Y4" s="96"/>
      <c r="Z4" s="96"/>
      <c r="AA4" s="96"/>
      <c r="AB4" s="96"/>
      <c r="AC4" s="103" t="s">
        <v>33</v>
      </c>
      <c r="AD4" s="103"/>
      <c r="AE4" s="103"/>
    </row>
    <row r="5" spans="1:31" x14ac:dyDescent="0.25">
      <c r="A5" s="98" t="s">
        <v>31</v>
      </c>
      <c r="B5" s="98"/>
      <c r="C5" s="98"/>
      <c r="D5" s="100">
        <v>44475</v>
      </c>
      <c r="E5" s="100"/>
      <c r="F5" s="100"/>
      <c r="G5" s="100"/>
      <c r="H5" s="100"/>
      <c r="I5" s="100"/>
      <c r="J5" s="100"/>
      <c r="K5" s="100"/>
      <c r="L5" s="100"/>
      <c r="M5" s="3"/>
      <c r="N5" s="3"/>
      <c r="O5" s="3"/>
      <c r="P5" s="3"/>
      <c r="Q5" s="3"/>
      <c r="R5" s="3"/>
      <c r="S5" s="3"/>
      <c r="T5" s="3"/>
      <c r="U5" s="3"/>
      <c r="V5" s="3"/>
      <c r="W5" s="3"/>
      <c r="X5" s="3"/>
      <c r="Y5" s="3"/>
      <c r="Z5" s="3"/>
      <c r="AA5" s="3"/>
      <c r="AB5" s="3"/>
      <c r="AC5" s="3"/>
      <c r="AD5" s="3"/>
      <c r="AE5" s="4"/>
    </row>
    <row r="6" spans="1:31" x14ac:dyDescent="0.25">
      <c r="A6" s="99" t="s">
        <v>32</v>
      </c>
      <c r="B6" s="99"/>
      <c r="C6" s="99"/>
      <c r="D6" s="101">
        <v>44469</v>
      </c>
      <c r="E6" s="101"/>
      <c r="F6" s="101"/>
      <c r="G6" s="101"/>
      <c r="H6" s="101"/>
      <c r="I6" s="101"/>
      <c r="J6" s="101"/>
      <c r="K6" s="101"/>
      <c r="L6" s="101"/>
      <c r="M6" s="3"/>
      <c r="N6" s="3"/>
      <c r="O6" s="3"/>
      <c r="P6" s="3"/>
      <c r="Q6" s="3"/>
      <c r="R6" s="3"/>
      <c r="S6" s="3"/>
      <c r="T6" s="3"/>
      <c r="U6" s="3"/>
      <c r="V6" s="3"/>
      <c r="W6" s="3"/>
      <c r="X6" s="3"/>
      <c r="Y6" s="3"/>
      <c r="Z6" s="3"/>
      <c r="AA6" s="3"/>
      <c r="AB6" s="3"/>
      <c r="AC6" s="3"/>
      <c r="AD6" s="5"/>
      <c r="AE6" s="6"/>
    </row>
    <row r="7" spans="1:31" x14ac:dyDescent="0.25">
      <c r="A7" s="7"/>
      <c r="B7" s="94" t="s">
        <v>10</v>
      </c>
      <c r="C7" s="94"/>
      <c r="D7" s="94"/>
      <c r="E7" s="94"/>
      <c r="F7" s="94"/>
      <c r="G7" s="94" t="s">
        <v>11</v>
      </c>
      <c r="H7" s="94"/>
      <c r="I7" s="94"/>
      <c r="J7" s="94"/>
      <c r="K7" s="94"/>
      <c r="L7" s="94" t="s">
        <v>26</v>
      </c>
      <c r="M7" s="94"/>
      <c r="N7" s="94"/>
      <c r="O7" s="94" t="s">
        <v>24</v>
      </c>
      <c r="P7" s="94"/>
      <c r="Q7" s="94"/>
      <c r="R7" s="94"/>
      <c r="S7" s="94"/>
      <c r="T7" s="94"/>
      <c r="U7" s="94"/>
      <c r="V7" s="94" t="s">
        <v>18</v>
      </c>
      <c r="W7" s="94"/>
      <c r="X7" s="94"/>
      <c r="Y7" s="94"/>
      <c r="Z7" s="94"/>
      <c r="AA7" s="94"/>
      <c r="AB7" s="104" t="s">
        <v>19</v>
      </c>
      <c r="AC7" s="104" t="s">
        <v>27</v>
      </c>
      <c r="AD7" s="104" t="s">
        <v>25</v>
      </c>
      <c r="AE7" s="104"/>
    </row>
    <row r="8" spans="1:31" ht="41.4" x14ac:dyDescent="0.25">
      <c r="A8" s="8" t="s">
        <v>30</v>
      </c>
      <c r="B8" s="9" t="s">
        <v>1</v>
      </c>
      <c r="C8" s="8" t="s">
        <v>6</v>
      </c>
      <c r="D8" s="8" t="s">
        <v>2</v>
      </c>
      <c r="E8" s="8" t="s">
        <v>7</v>
      </c>
      <c r="F8" s="9" t="s">
        <v>20</v>
      </c>
      <c r="G8" s="9" t="s">
        <v>15</v>
      </c>
      <c r="H8" s="9" t="s">
        <v>3</v>
      </c>
      <c r="I8" s="9" t="s">
        <v>16</v>
      </c>
      <c r="J8" s="9" t="s">
        <v>22</v>
      </c>
      <c r="K8" s="9" t="s">
        <v>23</v>
      </c>
      <c r="L8" s="9" t="s">
        <v>4</v>
      </c>
      <c r="M8" s="9" t="s">
        <v>5</v>
      </c>
      <c r="N8" s="9" t="s">
        <v>0</v>
      </c>
      <c r="O8" s="8" t="s">
        <v>9</v>
      </c>
      <c r="P8" s="9" t="s">
        <v>36</v>
      </c>
      <c r="Q8" s="9" t="s">
        <v>8</v>
      </c>
      <c r="R8" s="9" t="s">
        <v>28</v>
      </c>
      <c r="S8" s="9" t="s">
        <v>35</v>
      </c>
      <c r="T8" s="9" t="s">
        <v>12</v>
      </c>
      <c r="U8" s="9" t="s">
        <v>21</v>
      </c>
      <c r="V8" s="9" t="s">
        <v>36</v>
      </c>
      <c r="W8" s="9" t="s">
        <v>8</v>
      </c>
      <c r="X8" s="9" t="s">
        <v>28</v>
      </c>
      <c r="Y8" s="9" t="s">
        <v>35</v>
      </c>
      <c r="Z8" s="9" t="s">
        <v>12</v>
      </c>
      <c r="AA8" s="9" t="s">
        <v>29</v>
      </c>
      <c r="AB8" s="104"/>
      <c r="AC8" s="104"/>
      <c r="AD8" s="9" t="s">
        <v>13</v>
      </c>
      <c r="AE8" s="9" t="s">
        <v>14</v>
      </c>
    </row>
    <row r="9" spans="1:31" ht="120" x14ac:dyDescent="0.25">
      <c r="A9" s="14">
        <v>247</v>
      </c>
      <c r="B9" s="22" t="s">
        <v>38</v>
      </c>
      <c r="C9" s="22" t="s">
        <v>39</v>
      </c>
      <c r="D9" s="23" t="s">
        <v>40</v>
      </c>
      <c r="E9" s="24" t="s">
        <v>41</v>
      </c>
      <c r="F9" s="25" t="s">
        <v>42</v>
      </c>
      <c r="G9" s="45">
        <v>20200680010155</v>
      </c>
      <c r="H9" s="46" t="s">
        <v>43</v>
      </c>
      <c r="I9" s="47" t="s">
        <v>44</v>
      </c>
      <c r="J9" s="26">
        <v>44229</v>
      </c>
      <c r="K9" s="26">
        <v>44561</v>
      </c>
      <c r="L9" s="27">
        <v>3</v>
      </c>
      <c r="M9" s="28">
        <v>3</v>
      </c>
      <c r="N9" s="29">
        <f>IFERROR(IF(M9/L9&gt;100%,100%,M9/L9),"-")</f>
        <v>1</v>
      </c>
      <c r="O9" s="30" t="s">
        <v>45</v>
      </c>
      <c r="P9" s="31"/>
      <c r="Q9" s="32">
        <v>0</v>
      </c>
      <c r="R9" s="32">
        <v>0</v>
      </c>
      <c r="S9" s="31">
        <v>263687588</v>
      </c>
      <c r="T9" s="31"/>
      <c r="U9" s="33">
        <f>SUM(P9:T9)</f>
        <v>263687588</v>
      </c>
      <c r="V9" s="31"/>
      <c r="W9" s="32"/>
      <c r="X9" s="32"/>
      <c r="Y9" s="31">
        <v>157690941</v>
      </c>
      <c r="Z9" s="54"/>
      <c r="AA9" s="33">
        <f>SUM(V9:Z9)</f>
        <v>157690941</v>
      </c>
      <c r="AB9" s="34">
        <f>IFERROR(AA9/U9,"-")</f>
        <v>0.5980218568346114</v>
      </c>
      <c r="AC9" s="31"/>
      <c r="AD9" s="35" t="s">
        <v>46</v>
      </c>
      <c r="AE9" s="36" t="s">
        <v>47</v>
      </c>
    </row>
    <row r="10" spans="1:31" ht="120" x14ac:dyDescent="0.25">
      <c r="A10" s="14">
        <v>248</v>
      </c>
      <c r="B10" s="47" t="s">
        <v>38</v>
      </c>
      <c r="C10" s="47" t="s">
        <v>39</v>
      </c>
      <c r="D10" s="48" t="s">
        <v>40</v>
      </c>
      <c r="E10" s="49" t="s">
        <v>48</v>
      </c>
      <c r="F10" s="50" t="s">
        <v>49</v>
      </c>
      <c r="G10" s="51">
        <v>20200680010155</v>
      </c>
      <c r="H10" s="52" t="s">
        <v>43</v>
      </c>
      <c r="I10" s="53" t="s">
        <v>44</v>
      </c>
      <c r="J10" s="26">
        <v>44229</v>
      </c>
      <c r="K10" s="26">
        <v>44561</v>
      </c>
      <c r="L10" s="83">
        <v>1</v>
      </c>
      <c r="M10" s="92">
        <v>1</v>
      </c>
      <c r="N10" s="79">
        <f>IFERROR(IF(M10/L10&gt;100%,100%,M10/L10),"-")</f>
        <v>1</v>
      </c>
      <c r="O10" s="30" t="s">
        <v>50</v>
      </c>
      <c r="P10" s="31"/>
      <c r="Q10" s="32">
        <v>0</v>
      </c>
      <c r="R10" s="32">
        <v>0</v>
      </c>
      <c r="S10" s="31">
        <v>133735283</v>
      </c>
      <c r="T10" s="31"/>
      <c r="U10" s="89">
        <f>SUM(P10:T11)</f>
        <v>134000000</v>
      </c>
      <c r="V10" s="31"/>
      <c r="W10" s="32"/>
      <c r="X10" s="32"/>
      <c r="Y10" s="31">
        <v>82683285</v>
      </c>
      <c r="Z10" s="54"/>
      <c r="AA10" s="89">
        <f>SUM(V10:Z11)</f>
        <v>82683285</v>
      </c>
      <c r="AB10" s="71">
        <f>IFERROR(AA10/U10,"-")</f>
        <v>0.61703944029850744</v>
      </c>
      <c r="AC10" s="73"/>
      <c r="AD10" s="75" t="s">
        <v>46</v>
      </c>
      <c r="AE10" s="77" t="s">
        <v>47</v>
      </c>
    </row>
    <row r="11" spans="1:31" ht="62.4" x14ac:dyDescent="0.25">
      <c r="A11" s="14">
        <v>248</v>
      </c>
      <c r="B11" s="47" t="s">
        <v>38</v>
      </c>
      <c r="C11" s="47" t="s">
        <v>39</v>
      </c>
      <c r="D11" s="48" t="s">
        <v>40</v>
      </c>
      <c r="E11" s="49" t="s">
        <v>48</v>
      </c>
      <c r="F11" s="50" t="s">
        <v>49</v>
      </c>
      <c r="G11" s="40"/>
      <c r="H11" s="23" t="s">
        <v>51</v>
      </c>
      <c r="I11" s="22"/>
      <c r="J11" s="26"/>
      <c r="K11" s="26"/>
      <c r="L11" s="84"/>
      <c r="M11" s="93"/>
      <c r="N11" s="80"/>
      <c r="O11" s="30"/>
      <c r="P11" s="31"/>
      <c r="Q11" s="32"/>
      <c r="R11" s="32"/>
      <c r="S11" s="31">
        <f>134000000-S10</f>
        <v>264717</v>
      </c>
      <c r="T11" s="31"/>
      <c r="U11" s="89"/>
      <c r="V11" s="31"/>
      <c r="W11" s="32"/>
      <c r="X11" s="32"/>
      <c r="Y11" s="31"/>
      <c r="Z11" s="54"/>
      <c r="AA11" s="89"/>
      <c r="AB11" s="72"/>
      <c r="AC11" s="74"/>
      <c r="AD11" s="76"/>
      <c r="AE11" s="78"/>
    </row>
    <row r="12" spans="1:31" ht="180" x14ac:dyDescent="0.25">
      <c r="A12" s="14">
        <v>249</v>
      </c>
      <c r="B12" s="47" t="s">
        <v>38</v>
      </c>
      <c r="C12" s="47" t="s">
        <v>39</v>
      </c>
      <c r="D12" s="48" t="s">
        <v>52</v>
      </c>
      <c r="E12" s="49" t="s">
        <v>53</v>
      </c>
      <c r="F12" s="50" t="s">
        <v>54</v>
      </c>
      <c r="G12" s="37">
        <v>20200680010147</v>
      </c>
      <c r="H12" s="38" t="s">
        <v>55</v>
      </c>
      <c r="I12" s="39" t="s">
        <v>56</v>
      </c>
      <c r="J12" s="26">
        <v>44245</v>
      </c>
      <c r="K12" s="26">
        <v>44561</v>
      </c>
      <c r="L12" s="83">
        <v>1</v>
      </c>
      <c r="M12" s="92">
        <v>1</v>
      </c>
      <c r="N12" s="79">
        <f>IFERROR(IF(M12/L12&gt;100%,100%,M12/L12),"-")</f>
        <v>1</v>
      </c>
      <c r="O12" s="30" t="s">
        <v>57</v>
      </c>
      <c r="P12" s="31"/>
      <c r="Q12" s="32"/>
      <c r="R12" s="32"/>
      <c r="S12" s="31">
        <v>2051332746</v>
      </c>
      <c r="T12" s="31"/>
      <c r="U12" s="89">
        <f>SUM(P12:T13)</f>
        <v>2373841535</v>
      </c>
      <c r="V12" s="31"/>
      <c r="W12" s="32"/>
      <c r="X12" s="32"/>
      <c r="Y12" s="31">
        <v>1589565215</v>
      </c>
      <c r="Z12" s="54"/>
      <c r="AA12" s="89">
        <f>SUM(V12:Z13)</f>
        <v>1589565215</v>
      </c>
      <c r="AB12" s="90">
        <f>IFERROR(AA12/U12,"-")</f>
        <v>0.66961723921474814</v>
      </c>
      <c r="AC12" s="73"/>
      <c r="AD12" s="75" t="s">
        <v>46</v>
      </c>
      <c r="AE12" s="77" t="s">
        <v>47</v>
      </c>
    </row>
    <row r="13" spans="1:31" ht="75" x14ac:dyDescent="0.25">
      <c r="A13" s="14">
        <v>249</v>
      </c>
      <c r="B13" s="47" t="s">
        <v>38</v>
      </c>
      <c r="C13" s="47" t="s">
        <v>39</v>
      </c>
      <c r="D13" s="48" t="s">
        <v>52</v>
      </c>
      <c r="E13" s="49" t="s">
        <v>53</v>
      </c>
      <c r="F13" s="50" t="s">
        <v>54</v>
      </c>
      <c r="G13" s="40"/>
      <c r="H13" s="23" t="s">
        <v>51</v>
      </c>
      <c r="I13" s="39"/>
      <c r="J13" s="26"/>
      <c r="K13" s="26"/>
      <c r="L13" s="84"/>
      <c r="M13" s="93"/>
      <c r="N13" s="80"/>
      <c r="O13" s="30"/>
      <c r="P13" s="31">
        <f>127923618+44612666</f>
        <v>172536284</v>
      </c>
      <c r="Q13" s="32"/>
      <c r="R13" s="32"/>
      <c r="S13" s="31">
        <v>149972505</v>
      </c>
      <c r="T13" s="31"/>
      <c r="U13" s="89"/>
      <c r="V13" s="31"/>
      <c r="W13" s="32"/>
      <c r="X13" s="32"/>
      <c r="Y13" s="31"/>
      <c r="Z13" s="54"/>
      <c r="AA13" s="89"/>
      <c r="AB13" s="91"/>
      <c r="AC13" s="74"/>
      <c r="AD13" s="76"/>
      <c r="AE13" s="78"/>
    </row>
    <row r="14" spans="1:31" ht="105" x14ac:dyDescent="0.25">
      <c r="A14" s="14">
        <v>250</v>
      </c>
      <c r="B14" s="22" t="s">
        <v>38</v>
      </c>
      <c r="C14" s="22" t="s">
        <v>39</v>
      </c>
      <c r="D14" s="23" t="s">
        <v>52</v>
      </c>
      <c r="E14" s="24" t="s">
        <v>58</v>
      </c>
      <c r="F14" s="25" t="s">
        <v>59</v>
      </c>
      <c r="G14" s="37">
        <v>20200680010117</v>
      </c>
      <c r="H14" s="38" t="s">
        <v>60</v>
      </c>
      <c r="I14" s="39" t="s">
        <v>87</v>
      </c>
      <c r="J14" s="26">
        <v>44210</v>
      </c>
      <c r="K14" s="26">
        <v>44561</v>
      </c>
      <c r="L14" s="83">
        <v>11000</v>
      </c>
      <c r="M14" s="81">
        <v>4674</v>
      </c>
      <c r="N14" s="79">
        <f>IFERROR(IF(M14/L14&gt;100%,100%,M14/L14),"-")</f>
        <v>0.4249090909090909</v>
      </c>
      <c r="O14" s="30" t="s">
        <v>61</v>
      </c>
      <c r="P14" s="31"/>
      <c r="Q14" s="41"/>
      <c r="R14" s="32">
        <v>0</v>
      </c>
      <c r="S14" s="31">
        <v>436980233</v>
      </c>
      <c r="T14" s="31"/>
      <c r="U14" s="85">
        <f>SUM(P14:T15)</f>
        <v>681980233</v>
      </c>
      <c r="V14" s="31"/>
      <c r="W14" s="32"/>
      <c r="X14" s="32"/>
      <c r="Y14" s="31">
        <v>238666357</v>
      </c>
      <c r="Z14" s="54"/>
      <c r="AA14" s="85">
        <f>SUM(V14:Z15)</f>
        <v>238666357</v>
      </c>
      <c r="AB14" s="71">
        <f t="shared" ref="AB14:AB22" si="0">IFERROR(AA14/U14,"-")</f>
        <v>0.34996081330703321</v>
      </c>
      <c r="AC14" s="73"/>
      <c r="AD14" s="75" t="s">
        <v>46</v>
      </c>
      <c r="AE14" s="77" t="s">
        <v>47</v>
      </c>
    </row>
    <row r="15" spans="1:31" ht="60" x14ac:dyDescent="0.25">
      <c r="A15" s="14">
        <v>250</v>
      </c>
      <c r="B15" s="22" t="s">
        <v>38</v>
      </c>
      <c r="C15" s="22" t="s">
        <v>39</v>
      </c>
      <c r="D15" s="23" t="s">
        <v>52</v>
      </c>
      <c r="E15" s="24" t="s">
        <v>58</v>
      </c>
      <c r="F15" s="25" t="s">
        <v>59</v>
      </c>
      <c r="G15" s="37"/>
      <c r="H15" s="23" t="s">
        <v>51</v>
      </c>
      <c r="I15" s="39"/>
      <c r="J15" s="26"/>
      <c r="K15" s="26"/>
      <c r="L15" s="84"/>
      <c r="M15" s="82"/>
      <c r="N15" s="80"/>
      <c r="O15" s="30"/>
      <c r="P15" s="31"/>
      <c r="Q15" s="41"/>
      <c r="R15" s="32"/>
      <c r="S15" s="31">
        <v>245000000</v>
      </c>
      <c r="T15" s="31"/>
      <c r="U15" s="86"/>
      <c r="V15" s="31"/>
      <c r="W15" s="32"/>
      <c r="X15" s="32"/>
      <c r="Y15" s="31"/>
      <c r="Z15" s="54"/>
      <c r="AA15" s="86"/>
      <c r="AB15" s="72"/>
      <c r="AC15" s="74"/>
      <c r="AD15" s="76"/>
      <c r="AE15" s="78"/>
    </row>
    <row r="16" spans="1:31" ht="75" x14ac:dyDescent="0.25">
      <c r="A16" s="14">
        <v>251</v>
      </c>
      <c r="B16" s="22" t="s">
        <v>38</v>
      </c>
      <c r="C16" s="22" t="s">
        <v>39</v>
      </c>
      <c r="D16" s="23" t="s">
        <v>62</v>
      </c>
      <c r="E16" s="24" t="s">
        <v>63</v>
      </c>
      <c r="F16" s="25" t="s">
        <v>64</v>
      </c>
      <c r="G16" s="37">
        <v>20200680010181</v>
      </c>
      <c r="H16" s="38" t="s">
        <v>65</v>
      </c>
      <c r="I16" s="39" t="s">
        <v>66</v>
      </c>
      <c r="J16" s="26">
        <v>44232</v>
      </c>
      <c r="K16" s="26">
        <v>44561</v>
      </c>
      <c r="L16" s="83">
        <v>174</v>
      </c>
      <c r="M16" s="92">
        <v>174</v>
      </c>
      <c r="N16" s="79">
        <f>IFERROR(IF(M16/L16&gt;100%,100%,M16/L16),"-")</f>
        <v>1</v>
      </c>
      <c r="O16" s="30" t="s">
        <v>67</v>
      </c>
      <c r="P16" s="31"/>
      <c r="Q16" s="32">
        <v>0</v>
      </c>
      <c r="R16" s="32">
        <v>0</v>
      </c>
      <c r="S16" s="31">
        <v>437034516</v>
      </c>
      <c r="T16" s="31"/>
      <c r="U16" s="85">
        <f>SUM(P16:T17)</f>
        <v>519602407</v>
      </c>
      <c r="V16" s="31"/>
      <c r="W16" s="32"/>
      <c r="X16" s="32"/>
      <c r="Y16" s="31">
        <v>240371803</v>
      </c>
      <c r="Z16" s="54"/>
      <c r="AA16" s="85">
        <f>SUM(V16:Z17)</f>
        <v>240371803</v>
      </c>
      <c r="AB16" s="71">
        <f t="shared" si="0"/>
        <v>0.46260717764534914</v>
      </c>
      <c r="AC16" s="73"/>
      <c r="AD16" s="75" t="s">
        <v>46</v>
      </c>
      <c r="AE16" s="77" t="s">
        <v>47</v>
      </c>
    </row>
    <row r="17" spans="1:31" ht="60" x14ac:dyDescent="0.25">
      <c r="A17" s="14">
        <v>251</v>
      </c>
      <c r="B17" s="22" t="s">
        <v>38</v>
      </c>
      <c r="C17" s="22" t="s">
        <v>39</v>
      </c>
      <c r="D17" s="23" t="s">
        <v>62</v>
      </c>
      <c r="E17" s="24" t="s">
        <v>63</v>
      </c>
      <c r="F17" s="25" t="s">
        <v>64</v>
      </c>
      <c r="G17" s="37"/>
      <c r="H17" s="1" t="s">
        <v>51</v>
      </c>
      <c r="I17" s="39"/>
      <c r="J17" s="26"/>
      <c r="K17" s="26"/>
      <c r="L17" s="84"/>
      <c r="M17" s="93"/>
      <c r="N17" s="80"/>
      <c r="O17" s="30"/>
      <c r="P17" s="31">
        <v>82567891</v>
      </c>
      <c r="Q17" s="32"/>
      <c r="R17" s="32"/>
      <c r="S17" s="31"/>
      <c r="T17" s="31"/>
      <c r="U17" s="86"/>
      <c r="V17" s="31"/>
      <c r="W17" s="32"/>
      <c r="X17" s="32"/>
      <c r="Y17" s="31"/>
      <c r="Z17" s="54"/>
      <c r="AA17" s="86"/>
      <c r="AB17" s="72"/>
      <c r="AC17" s="74"/>
      <c r="AD17" s="76"/>
      <c r="AE17" s="78"/>
    </row>
    <row r="18" spans="1:31" ht="75" x14ac:dyDescent="0.25">
      <c r="A18" s="14">
        <v>252</v>
      </c>
      <c r="B18" s="22" t="s">
        <v>38</v>
      </c>
      <c r="C18" s="22" t="s">
        <v>39</v>
      </c>
      <c r="D18" s="23" t="s">
        <v>62</v>
      </c>
      <c r="E18" s="24" t="s">
        <v>68</v>
      </c>
      <c r="F18" s="25" t="s">
        <v>69</v>
      </c>
      <c r="G18" s="42"/>
      <c r="H18" s="1" t="s">
        <v>51</v>
      </c>
      <c r="I18" s="30" t="s">
        <v>70</v>
      </c>
      <c r="J18" s="26"/>
      <c r="K18" s="26"/>
      <c r="L18" s="43">
        <v>0.1</v>
      </c>
      <c r="M18" s="44">
        <v>0</v>
      </c>
      <c r="N18" s="29">
        <f>IFERROR(IF(M18/L18&gt;100%,100%,M18/L18),"-")</f>
        <v>0</v>
      </c>
      <c r="O18" s="30"/>
      <c r="P18" s="31"/>
      <c r="Q18" s="32">
        <v>0</v>
      </c>
      <c r="R18" s="32">
        <v>0</v>
      </c>
      <c r="S18" s="31">
        <v>0</v>
      </c>
      <c r="T18" s="31"/>
      <c r="U18" s="33">
        <f>SUM(P18:T18)</f>
        <v>0</v>
      </c>
      <c r="V18" s="31"/>
      <c r="W18" s="32"/>
      <c r="X18" s="32"/>
      <c r="Y18" s="31">
        <v>0</v>
      </c>
      <c r="Z18" s="54"/>
      <c r="AA18" s="33">
        <f t="shared" ref="AA18:AA21" si="1">SUM(V18:Z18)</f>
        <v>0</v>
      </c>
      <c r="AB18" s="34" t="str">
        <f t="shared" si="0"/>
        <v>-</v>
      </c>
      <c r="AC18" s="31"/>
      <c r="AD18" s="35" t="s">
        <v>46</v>
      </c>
      <c r="AE18" s="36" t="s">
        <v>47</v>
      </c>
    </row>
    <row r="19" spans="1:31" ht="75" x14ac:dyDescent="0.25">
      <c r="A19" s="14">
        <v>253</v>
      </c>
      <c r="B19" s="22" t="s">
        <v>38</v>
      </c>
      <c r="C19" s="22" t="s">
        <v>39</v>
      </c>
      <c r="D19" s="23" t="s">
        <v>62</v>
      </c>
      <c r="E19" s="24" t="s">
        <v>71</v>
      </c>
      <c r="F19" s="25" t="s">
        <v>72</v>
      </c>
      <c r="G19" s="45">
        <v>20200680010172</v>
      </c>
      <c r="H19" s="46" t="s">
        <v>73</v>
      </c>
      <c r="I19" s="39" t="s">
        <v>88</v>
      </c>
      <c r="J19" s="26">
        <v>44222</v>
      </c>
      <c r="K19" s="26">
        <v>44561</v>
      </c>
      <c r="L19" s="67">
        <v>1</v>
      </c>
      <c r="M19" s="66">
        <v>1.43</v>
      </c>
      <c r="N19" s="59">
        <f>IFERROR(IF(M19/L19&gt;100%,100%,M19/L19),"-")</f>
        <v>1</v>
      </c>
      <c r="O19" s="30" t="s">
        <v>74</v>
      </c>
      <c r="P19" s="31">
        <v>100000000</v>
      </c>
      <c r="Q19" s="32">
        <v>0</v>
      </c>
      <c r="R19" s="32">
        <v>0</v>
      </c>
      <c r="S19" s="31">
        <v>130173869.55</v>
      </c>
      <c r="T19" s="31"/>
      <c r="U19" s="65">
        <f>SUM(P19:T19)</f>
        <v>230173869.55000001</v>
      </c>
      <c r="V19" s="31"/>
      <c r="W19" s="32"/>
      <c r="X19" s="32"/>
      <c r="Y19" s="31">
        <v>143028527</v>
      </c>
      <c r="Z19" s="54"/>
      <c r="AA19" s="65">
        <f>SUM(V19:Z19)</f>
        <v>143028527</v>
      </c>
      <c r="AB19" s="60">
        <f>IFERROR(AA19/U19,"-")</f>
        <v>0.62139341568018569</v>
      </c>
      <c r="AC19" s="70"/>
      <c r="AD19" s="62" t="s">
        <v>46</v>
      </c>
      <c r="AE19" s="63" t="s">
        <v>47</v>
      </c>
    </row>
    <row r="20" spans="1:31" ht="62.4" x14ac:dyDescent="0.25">
      <c r="A20" s="14">
        <v>254</v>
      </c>
      <c r="B20" s="22" t="s">
        <v>38</v>
      </c>
      <c r="C20" s="22" t="s">
        <v>39</v>
      </c>
      <c r="D20" s="23" t="s">
        <v>62</v>
      </c>
      <c r="E20" s="24" t="s">
        <v>75</v>
      </c>
      <c r="F20" s="25" t="s">
        <v>76</v>
      </c>
      <c r="G20" s="45">
        <v>20200680010172</v>
      </c>
      <c r="H20" s="46" t="s">
        <v>73</v>
      </c>
      <c r="I20" s="39" t="s">
        <v>89</v>
      </c>
      <c r="J20" s="26">
        <v>44222</v>
      </c>
      <c r="K20" s="26">
        <v>44561</v>
      </c>
      <c r="L20" s="27">
        <v>1500</v>
      </c>
      <c r="M20" s="28">
        <v>1279</v>
      </c>
      <c r="N20" s="29">
        <f>IFERROR(IF(M20/L20&gt;100%,100%,M20/L20),"-")</f>
        <v>0.85266666666666668</v>
      </c>
      <c r="O20" s="30" t="s">
        <v>74</v>
      </c>
      <c r="P20" s="31"/>
      <c r="Q20" s="32">
        <v>0</v>
      </c>
      <c r="R20" s="32">
        <v>0</v>
      </c>
      <c r="S20" s="31">
        <v>103625750.55</v>
      </c>
      <c r="T20" s="31"/>
      <c r="U20" s="33">
        <f>SUM(P20:T20)</f>
        <v>103625750.55</v>
      </c>
      <c r="V20" s="31"/>
      <c r="W20" s="32"/>
      <c r="X20" s="32"/>
      <c r="Y20" s="31">
        <v>87560002</v>
      </c>
      <c r="Z20" s="54"/>
      <c r="AA20" s="33">
        <f t="shared" si="1"/>
        <v>87560002</v>
      </c>
      <c r="AB20" s="34">
        <f t="shared" si="0"/>
        <v>0.84496374246044004</v>
      </c>
      <c r="AC20" s="31"/>
      <c r="AD20" s="35" t="s">
        <v>46</v>
      </c>
      <c r="AE20" s="36" t="s">
        <v>47</v>
      </c>
    </row>
    <row r="21" spans="1:31" ht="62.4" x14ac:dyDescent="0.25">
      <c r="A21" s="14">
        <v>255</v>
      </c>
      <c r="B21" s="22" t="s">
        <v>38</v>
      </c>
      <c r="C21" s="22" t="s">
        <v>39</v>
      </c>
      <c r="D21" s="23" t="s">
        <v>62</v>
      </c>
      <c r="E21" s="24" t="s">
        <v>77</v>
      </c>
      <c r="F21" s="25" t="s">
        <v>78</v>
      </c>
      <c r="G21" s="45">
        <v>20200680010172</v>
      </c>
      <c r="H21" s="46" t="s">
        <v>73</v>
      </c>
      <c r="I21" s="30" t="s">
        <v>90</v>
      </c>
      <c r="J21" s="26">
        <v>44222</v>
      </c>
      <c r="K21" s="26">
        <v>44561</v>
      </c>
      <c r="L21" s="27">
        <v>100</v>
      </c>
      <c r="M21" s="28">
        <v>76</v>
      </c>
      <c r="N21" s="29">
        <f>IFERROR(IF(M21/L21&gt;100%,100%,M21/L21),"-")</f>
        <v>0.76</v>
      </c>
      <c r="O21" s="30" t="s">
        <v>74</v>
      </c>
      <c r="P21" s="31"/>
      <c r="Q21" s="32">
        <v>0</v>
      </c>
      <c r="R21" s="32">
        <v>0</v>
      </c>
      <c r="S21" s="31">
        <v>101628340.28</v>
      </c>
      <c r="T21" s="31"/>
      <c r="U21" s="33">
        <f>SUM(P21:T21)</f>
        <v>101628340.28</v>
      </c>
      <c r="V21" s="31"/>
      <c r="W21" s="32"/>
      <c r="X21" s="32"/>
      <c r="Y21" s="31">
        <v>84154616</v>
      </c>
      <c r="Z21" s="54"/>
      <c r="AA21" s="33">
        <f t="shared" si="1"/>
        <v>84154616</v>
      </c>
      <c r="AB21" s="34">
        <f t="shared" si="0"/>
        <v>0.82806248501296487</v>
      </c>
      <c r="AC21" s="31"/>
      <c r="AD21" s="35" t="s">
        <v>46</v>
      </c>
      <c r="AE21" s="36" t="s">
        <v>47</v>
      </c>
    </row>
    <row r="22" spans="1:31" ht="75" x14ac:dyDescent="0.25">
      <c r="A22" s="14">
        <v>256</v>
      </c>
      <c r="B22" s="47" t="s">
        <v>38</v>
      </c>
      <c r="C22" s="47" t="s">
        <v>39</v>
      </c>
      <c r="D22" s="48" t="s">
        <v>62</v>
      </c>
      <c r="E22" s="49" t="s">
        <v>79</v>
      </c>
      <c r="F22" s="50" t="s">
        <v>80</v>
      </c>
      <c r="G22" s="51">
        <v>20200680010172</v>
      </c>
      <c r="H22" s="52" t="s">
        <v>73</v>
      </c>
      <c r="I22" s="30" t="s">
        <v>91</v>
      </c>
      <c r="J22" s="26">
        <v>44222</v>
      </c>
      <c r="K22" s="26">
        <v>44561</v>
      </c>
      <c r="L22" s="83">
        <v>1</v>
      </c>
      <c r="M22" s="87">
        <v>0.7</v>
      </c>
      <c r="N22" s="79">
        <f>IFERROR(IF(M22/L22&gt;100%,100%,M22/L22),"-")</f>
        <v>0.7</v>
      </c>
      <c r="O22" s="30" t="s">
        <v>74</v>
      </c>
      <c r="P22" s="31"/>
      <c r="Q22" s="32">
        <v>0</v>
      </c>
      <c r="R22" s="32">
        <v>0</v>
      </c>
      <c r="S22" s="31">
        <v>44450000</v>
      </c>
      <c r="T22" s="31"/>
      <c r="U22" s="89">
        <f>SUM(P22:T23)</f>
        <v>44572039.619999975</v>
      </c>
      <c r="V22" s="31"/>
      <c r="W22" s="32"/>
      <c r="X22" s="32"/>
      <c r="Y22" s="31">
        <v>37927862</v>
      </c>
      <c r="Z22" s="54"/>
      <c r="AA22" s="89">
        <f>SUM(V22:Z23)</f>
        <v>37927862</v>
      </c>
      <c r="AB22" s="71">
        <f t="shared" si="0"/>
        <v>0.8509339559812592</v>
      </c>
      <c r="AC22" s="73"/>
      <c r="AD22" s="75" t="s">
        <v>46</v>
      </c>
      <c r="AE22" s="77" t="s">
        <v>47</v>
      </c>
    </row>
    <row r="23" spans="1:31" ht="60" x14ac:dyDescent="0.25">
      <c r="A23" s="14">
        <v>256</v>
      </c>
      <c r="B23" s="47" t="s">
        <v>38</v>
      </c>
      <c r="C23" s="47" t="s">
        <v>39</v>
      </c>
      <c r="D23" s="48" t="s">
        <v>62</v>
      </c>
      <c r="E23" s="49" t="s">
        <v>79</v>
      </c>
      <c r="F23" s="50" t="s">
        <v>80</v>
      </c>
      <c r="G23" s="40"/>
      <c r="H23" s="23" t="s">
        <v>51</v>
      </c>
      <c r="I23" s="30"/>
      <c r="J23" s="26"/>
      <c r="K23" s="26"/>
      <c r="L23" s="84"/>
      <c r="M23" s="88"/>
      <c r="N23" s="80"/>
      <c r="O23" s="30"/>
      <c r="P23" s="31"/>
      <c r="Q23" s="32"/>
      <c r="R23" s="32"/>
      <c r="S23" s="31">
        <v>122039.61999997497</v>
      </c>
      <c r="T23" s="31"/>
      <c r="U23" s="89"/>
      <c r="V23" s="31"/>
      <c r="W23" s="32"/>
      <c r="X23" s="32"/>
      <c r="Y23" s="31"/>
      <c r="Z23" s="54"/>
      <c r="AA23" s="89"/>
      <c r="AB23" s="72"/>
      <c r="AC23" s="74"/>
      <c r="AD23" s="76"/>
      <c r="AE23" s="78"/>
    </row>
    <row r="24" spans="1:31" ht="150" x14ac:dyDescent="0.25">
      <c r="A24" s="14">
        <v>301</v>
      </c>
      <c r="B24" s="22" t="s">
        <v>81</v>
      </c>
      <c r="C24" s="22" t="s">
        <v>82</v>
      </c>
      <c r="D24" s="23" t="s">
        <v>83</v>
      </c>
      <c r="E24" s="24" t="s">
        <v>84</v>
      </c>
      <c r="F24" s="25" t="s">
        <v>85</v>
      </c>
      <c r="G24" s="51">
        <v>20210680010124</v>
      </c>
      <c r="H24" s="38" t="s">
        <v>92</v>
      </c>
      <c r="I24" s="30" t="s">
        <v>93</v>
      </c>
      <c r="J24" s="26">
        <v>44469</v>
      </c>
      <c r="K24" s="26">
        <v>44561</v>
      </c>
      <c r="L24" s="58">
        <v>1</v>
      </c>
      <c r="M24" s="61">
        <v>1</v>
      </c>
      <c r="N24" s="59">
        <f>IFERROR(IF(M24/L24&gt;100%,100%,M24/L24),"-")</f>
        <v>1</v>
      </c>
      <c r="O24" s="30" t="s">
        <v>94</v>
      </c>
      <c r="P24" s="31"/>
      <c r="Q24" s="32">
        <v>0</v>
      </c>
      <c r="R24" s="32">
        <v>0</v>
      </c>
      <c r="S24" s="31">
        <v>910309349.15999997</v>
      </c>
      <c r="T24" s="31"/>
      <c r="U24" s="65">
        <f>SUM(P24:T24)</f>
        <v>910309349.15999997</v>
      </c>
      <c r="V24" s="31"/>
      <c r="W24" s="32"/>
      <c r="X24" s="32"/>
      <c r="Y24" s="31">
        <v>0</v>
      </c>
      <c r="Z24" s="54"/>
      <c r="AA24" s="65">
        <f>SUM(V24:Z24)</f>
        <v>0</v>
      </c>
      <c r="AB24" s="60">
        <f>IFERROR(AA24/U24,"-")</f>
        <v>0</v>
      </c>
      <c r="AC24" s="64"/>
      <c r="AD24" s="62" t="s">
        <v>46</v>
      </c>
      <c r="AE24" s="63" t="s">
        <v>47</v>
      </c>
    </row>
    <row r="25" spans="1:31" x14ac:dyDescent="0.25">
      <c r="A25" s="15">
        <f>SUM(--(FREQUENCY(A9:A24,A9:A24)&gt;0))</f>
        <v>11</v>
      </c>
      <c r="B25" s="17"/>
      <c r="C25" s="18"/>
      <c r="D25" s="18"/>
      <c r="E25" s="18"/>
      <c r="F25" s="18"/>
      <c r="G25" s="18"/>
      <c r="H25" s="18"/>
      <c r="I25" s="18"/>
      <c r="J25" s="18"/>
      <c r="K25" s="19"/>
      <c r="L25" s="20"/>
      <c r="M25" s="16" t="s">
        <v>17</v>
      </c>
      <c r="N25" s="10">
        <f>IFERROR(AVERAGE(N9:N24),"-")</f>
        <v>0.79432506887052345</v>
      </c>
      <c r="O25" s="11"/>
      <c r="P25" s="21">
        <f t="shared" ref="P25:AA25" si="2">SUM(P9:P24)</f>
        <v>355104175</v>
      </c>
      <c r="Q25" s="21">
        <f t="shared" si="2"/>
        <v>0</v>
      </c>
      <c r="R25" s="21">
        <f t="shared" si="2"/>
        <v>0</v>
      </c>
      <c r="S25" s="21">
        <f t="shared" si="2"/>
        <v>5008316937.1600008</v>
      </c>
      <c r="T25" s="21">
        <f t="shared" si="2"/>
        <v>0</v>
      </c>
      <c r="U25" s="12">
        <f t="shared" si="2"/>
        <v>5363421112.1599998</v>
      </c>
      <c r="V25" s="21">
        <f t="shared" si="2"/>
        <v>0</v>
      </c>
      <c r="W25" s="21">
        <f t="shared" si="2"/>
        <v>0</v>
      </c>
      <c r="X25" s="21">
        <f t="shared" si="2"/>
        <v>0</v>
      </c>
      <c r="Y25" s="21">
        <f t="shared" si="2"/>
        <v>2661648608</v>
      </c>
      <c r="Z25" s="21">
        <f t="shared" si="2"/>
        <v>0</v>
      </c>
      <c r="AA25" s="12">
        <f t="shared" si="2"/>
        <v>2661648608</v>
      </c>
      <c r="AB25" s="13">
        <f>IFERROR(AA25/U25,"-")</f>
        <v>0.49625948668574332</v>
      </c>
      <c r="AC25" s="21">
        <f>SUM(AC9:AC24)</f>
        <v>0</v>
      </c>
      <c r="AD25" s="11"/>
      <c r="AE25" s="11"/>
    </row>
    <row r="27" spans="1:31" x14ac:dyDescent="0.25">
      <c r="O27" s="55"/>
      <c r="P27" s="68"/>
      <c r="S27" s="68"/>
    </row>
    <row r="28" spans="1:31" x14ac:dyDescent="0.25">
      <c r="U28" s="55"/>
      <c r="Y28" s="56"/>
    </row>
    <row r="29" spans="1:31" x14ac:dyDescent="0.25">
      <c r="P29" s="69"/>
      <c r="S29" s="69"/>
      <c r="Y29" s="56"/>
    </row>
    <row r="30" spans="1:31" x14ac:dyDescent="0.25">
      <c r="Y30" s="56"/>
    </row>
    <row r="31" spans="1:31" ht="14.4" x14ac:dyDescent="0.3">
      <c r="Y31" s="57"/>
    </row>
    <row r="32" spans="1:31" x14ac:dyDescent="0.25">
      <c r="U32" s="56"/>
    </row>
    <row r="37" spans="21:21" x14ac:dyDescent="0.25">
      <c r="U37" s="56"/>
    </row>
  </sheetData>
  <mergeCells count="63">
    <mergeCell ref="AD22:AD23"/>
    <mergeCell ref="AE22:AE23"/>
    <mergeCell ref="AC22:AC23"/>
    <mergeCell ref="V7:AA7"/>
    <mergeCell ref="AB7:AB8"/>
    <mergeCell ref="AD10:AD11"/>
    <mergeCell ref="AE10:AE11"/>
    <mergeCell ref="AA22:AA23"/>
    <mergeCell ref="AA10:AA11"/>
    <mergeCell ref="AC10:AC11"/>
    <mergeCell ref="AD12:AD13"/>
    <mergeCell ref="AE12:AE13"/>
    <mergeCell ref="AC12:AC13"/>
    <mergeCell ref="AD16:AD17"/>
    <mergeCell ref="AE16:AE17"/>
    <mergeCell ref="AC16:AC17"/>
    <mergeCell ref="AC1:AE1"/>
    <mergeCell ref="AC2:AE2"/>
    <mergeCell ref="AC3:AE3"/>
    <mergeCell ref="AC4:AE4"/>
    <mergeCell ref="AC7:AC8"/>
    <mergeCell ref="AD7:AE7"/>
    <mergeCell ref="B1:AB4"/>
    <mergeCell ref="A1:A4"/>
    <mergeCell ref="A5:C5"/>
    <mergeCell ref="A6:C6"/>
    <mergeCell ref="D5:L5"/>
    <mergeCell ref="D6:L6"/>
    <mergeCell ref="AB22:AB23"/>
    <mergeCell ref="B7:F7"/>
    <mergeCell ref="G7:K7"/>
    <mergeCell ref="L7:N7"/>
    <mergeCell ref="O7:U7"/>
    <mergeCell ref="N16:N17"/>
    <mergeCell ref="U16:U17"/>
    <mergeCell ref="AA16:AA17"/>
    <mergeCell ref="AB16:AB17"/>
    <mergeCell ref="M16:M17"/>
    <mergeCell ref="L16:L17"/>
    <mergeCell ref="AB10:AB11"/>
    <mergeCell ref="L12:L13"/>
    <mergeCell ref="M12:M13"/>
    <mergeCell ref="N12:N13"/>
    <mergeCell ref="U12:U13"/>
    <mergeCell ref="AA12:AA13"/>
    <mergeCell ref="N10:N11"/>
    <mergeCell ref="AB12:AB13"/>
    <mergeCell ref="U10:U11"/>
    <mergeCell ref="L10:L11"/>
    <mergeCell ref="M10:M11"/>
    <mergeCell ref="M14:M15"/>
    <mergeCell ref="L14:L15"/>
    <mergeCell ref="U14:U15"/>
    <mergeCell ref="AA14:AA15"/>
    <mergeCell ref="L22:L23"/>
    <mergeCell ref="M22:M23"/>
    <mergeCell ref="N22:N23"/>
    <mergeCell ref="U22:U23"/>
    <mergeCell ref="AB14:AB15"/>
    <mergeCell ref="AC14:AC15"/>
    <mergeCell ref="AD14:AD15"/>
    <mergeCell ref="AE14:AE15"/>
    <mergeCell ref="N14:N15"/>
  </mergeCells>
  <conditionalFormatting sqref="N9:N14 N18:N24 N16">
    <cfRule type="cellIs" dxfId="2" priority="1" operator="between">
      <formula>0.66</formula>
      <formula>1</formula>
    </cfRule>
    <cfRule type="cellIs" dxfId="1" priority="2" operator="between">
      <formula>0.33</formula>
      <formula>0.66</formula>
    </cfRule>
    <cfRule type="cellIs" dxfId="0" priority="3" operator="between">
      <formula>0</formula>
      <formula>0.33</formula>
    </cfRule>
  </conditionalFormatting>
  <pageMargins left="0.7" right="0.7" top="0.75" bottom="0.75" header="0.3" footer="0.3"/>
  <pageSetup scale="2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2021-09-08T05:11:45Z</cp:lastPrinted>
  <dcterms:created xsi:type="dcterms:W3CDTF">2008-07-08T21:30:46Z</dcterms:created>
  <dcterms:modified xsi:type="dcterms:W3CDTF">2021-11-04T00:23:08Z</dcterms:modified>
</cp:coreProperties>
</file>