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1 - Planeación\1 - Seguimiento PDM\1 - Seguimiento 2021\1 - Plan de Acción\07 - Julio\Publicados\"/>
    </mc:Choice>
  </mc:AlternateContent>
  <xr:revisionPtr revIDLastSave="0" documentId="13_ncr:1_{388CC841-0A85-45F0-B8E4-6E816CBEAA0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 de Acción" sheetId="14" r:id="rId1"/>
  </sheets>
  <definedNames>
    <definedName name="_xlnm._FilterDatabase" localSheetId="0" hidden="1">'Plan de Acción'!$A$9:$AA$13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B13" i="14" l="1"/>
  <c r="N13" i="14"/>
  <c r="M10" i="14"/>
  <c r="N10" i="14" s="1"/>
  <c r="M11" i="14"/>
  <c r="Q13" i="14"/>
  <c r="R13" i="14"/>
  <c r="S13" i="14"/>
  <c r="T13" i="14"/>
  <c r="P13" i="14"/>
  <c r="W13" i="14"/>
  <c r="X13" i="14"/>
  <c r="Y13" i="14"/>
  <c r="Z13" i="14"/>
  <c r="V13" i="14"/>
  <c r="AC13" i="14"/>
  <c r="AA13" i="14"/>
  <c r="U13" i="14"/>
  <c r="U12" i="14"/>
  <c r="U11" i="14"/>
  <c r="U10" i="14"/>
  <c r="AA11" i="14"/>
  <c r="AA12" i="14"/>
  <c r="AA10" i="14"/>
  <c r="N12" i="14"/>
  <c r="N11" i="14"/>
  <c r="A13" i="14"/>
  <c r="AB10" i="14" l="1"/>
  <c r="AB11" i="14"/>
  <c r="AB12" i="14"/>
</calcChain>
</file>

<file path=xl/sharedStrings.xml><?xml version="1.0" encoding="utf-8"?>
<sst xmlns="http://schemas.openxmlformats.org/spreadsheetml/2006/main" count="75" uniqueCount="59">
  <si>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</si>
  <si>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</si>
  <si>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</si>
  <si>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</si>
  <si>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</si>
  <si>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</si>
  <si>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</si>
  <si>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</si>
  <si>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</si>
  <si>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</si>
  <si>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</si>
  <si>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</si>
  <si>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</si>
  <si>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</si>
  <si>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</si>
  <si>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</si>
  <si>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</si>
  <si>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</si>
  <si>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</si>
  <si>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</si>
  <si>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</si>
  <si>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</si>
  <si>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</si>
  <si>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</si>
  <si>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</si>
  <si>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</si>
  <si>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</si>
  <si>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</si>
  <si>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</si>
  <si>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</si>
  <si>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</si>
  <si>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</si>
  <si>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</si>
  <si>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</si>
  <si>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</si>
  <si>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</si>
  <si>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</si>
  <si>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</si>
  <si>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>BUCARAMANGA CIUDAD VITAL: LA VIDA ES SAGRADA</t>
  </si>
  <si>
    <t>Espacio Público Vital</t>
  </si>
  <si>
    <t>Espacio Público Transformador</t>
  </si>
  <si>
    <t>Sanear, titular y/o incorporar 450 bienes inmuebles a favor del Municipio.</t>
  </si>
  <si>
    <t>Número de bienes inmuebles saneados, titulados y/o incorporados a favor del Municipio.</t>
  </si>
  <si>
    <t>FORTALECIMIENTO DE LA CAPACIDAD DE GESTIÓN Y ADMINISTRACIÓN DEL INVENTARIO GENERAL DE PATRIMONIO INMOBILIARIO MUNICIPAL IGPIM - DE BUCARAMANGA</t>
  </si>
  <si>
    <t>Sanear, titular y/o incorporar a favor del municipio de Bucaramanga (88) Bienes inmuebles.</t>
  </si>
  <si>
    <t>2.3.2.02.02.008.4002016.201</t>
  </si>
  <si>
    <t>DADEP</t>
  </si>
  <si>
    <t>Manuel de Jesus Rodriguez Angarita</t>
  </si>
  <si>
    <t>Acompañar 300 iniciativas de emprendimiento comerciales en espacio público a través de planes, oferta, proyectos y/o programas de la administración municipal.</t>
  </si>
  <si>
    <t>Número de iniciativas de emprendimiento comerciales en espacio público acompañadas a través de planes, oferta, proyectos y/o programas de la administración municipal.</t>
  </si>
  <si>
    <t>MERCADILLO ARTESANAL DE SEMANA SANTA .                                               FERIA DE LA " SUPER MAMA " EN EL CENTRO COMERCIAL ACROPOLIS EN ALIANZA CON IMEBU.</t>
  </si>
  <si>
    <t>Eventos comerciales en espacio público que beneficia a emprendimientos de Bucaramanga (artenias, comercio en general)</t>
  </si>
  <si>
    <t>Fomular e implementar 1 estrategia que promueva la participación de personas del sector privado y/o ciudadanos en la administración, mantenimiento y aprovechamiento sostenible de los Parques y Zonas Verdes Urbanas del municipio (Plan Adopta un Parque - Zona verde).</t>
  </si>
  <si>
    <t>Número de estrategias formuladas e implementadas que promuevan la participación personas del sector privado y/o ciudadanos en la administración, mantenimiento y aprovechamiento sostenible de los Parques y Zonas Verdes Urbanas del municipio (Plan Adopta un Parque - Zona verde).</t>
  </si>
  <si>
    <t>GENERACIÓN DE INICIATIVAS QUE PERMITEN LA VINCULACION DEL SECTOR PRIVADO Y DE LA CIUDADANÍA EN LA ADMINISTRACIÓN, MANTENIMIENTO Y APROVECHAMIENTO SOSTENIBLE DE PARQUES Y ZONAS VERDES URBANAS.</t>
  </si>
  <si>
    <t>Formular un programa Adopta un Parque - Zona Verde</t>
  </si>
  <si>
    <t xml:space="preserve"> PLAN DE ACCIÓN - PLAN DE DESARROLLO MUNICIPAL
DEPARTAMENTO ADMINISTRATIVO DE ESPACIO PÚBLICO - DADEP</t>
  </si>
  <si>
    <t>06/008/2021</t>
  </si>
  <si>
    <r>
      <t xml:space="preserve">Código:  </t>
    </r>
    <r>
      <rPr>
        <sz val="11"/>
        <rFont val="Arial"/>
        <family val="2"/>
      </rPr>
      <t>F-DPM-1210-238,37-030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</si>
</sst>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\ #,##0;\-&quot;$&quot;\ #,##0"/>
    <numFmt numFmtId="44" formatCode="_-&quot;$&quot;\ * #,##0.00_-;\-&quot;$&quot;\ * #,##0.00_-;_-&quot;$&quot;\ 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</numFmts>
  <fonts count="15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11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</cellStyleXfs>
  <cellXfs count="60">
    <xf numFmtId="0" fontId="0" fillId="0" borderId="0" xfId="0"/>
    <xf numFmtId="164" fontId="6" fillId="0" borderId="2" xfId="0" applyNumberFormat="1" applyFont="1" applyBorder="1" applyAlignment="1">
      <alignment horizontal="justify" vertical="center" wrapText="1"/>
    </xf>
    <xf numFmtId="0" fontId="0" fillId="0" borderId="0" xfId="0" applyFont="1"/>
    <xf numFmtId="0" fontId="0" fillId="3" borderId="0" xfId="0" applyFont="1" applyFill="1" applyBorder="1" applyAlignment="1">
      <alignment vertical="top"/>
    </xf>
    <xf numFmtId="0" fontId="0" fillId="3" borderId="6" xfId="0" applyFont="1" applyFill="1" applyBorder="1" applyAlignment="1">
      <alignment vertical="top"/>
    </xf>
    <xf numFmtId="0" fontId="0" fillId="3" borderId="0" xfId="0" applyFont="1" applyFill="1" applyBorder="1"/>
    <xf numFmtId="0" fontId="0" fillId="3" borderId="6" xfId="0" applyFont="1" applyFill="1" applyBorder="1"/>
    <xf numFmtId="0" fontId="0" fillId="0" borderId="2" xfId="0" applyFont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9" fontId="7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165" fontId="7" fillId="2" borderId="2" xfId="108" applyNumberFormat="1" applyFont="1" applyFill="1" applyBorder="1" applyAlignment="1">
      <alignment vertical="center"/>
    </xf>
    <xf numFmtId="9" fontId="7" fillId="2" borderId="2" xfId="107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justify"/>
    </xf>
    <xf numFmtId="0" fontId="6" fillId="2" borderId="5" xfId="0" applyFont="1" applyFill="1" applyBorder="1"/>
    <xf numFmtId="9" fontId="7" fillId="2" borderId="5" xfId="0" applyNumberFormat="1" applyFont="1" applyFill="1" applyBorder="1" applyAlignment="1">
      <alignment horizontal="center" vertical="center"/>
    </xf>
    <xf numFmtId="9" fontId="7" fillId="2" borderId="3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65" fontId="6" fillId="2" borderId="2" xfId="108" applyNumberFormat="1" applyFont="1" applyFill="1" applyBorder="1" applyAlignment="1">
      <alignment vertical="center"/>
    </xf>
    <xf numFmtId="0" fontId="8" fillId="0" borderId="2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0" fontId="10" fillId="2" borderId="2" xfId="0" applyFont="1" applyFill="1" applyBorder="1" applyAlignment="1">
      <alignment horizontal="justify" vertical="center" wrapText="1"/>
    </xf>
    <xf numFmtId="0" fontId="11" fillId="0" borderId="2" xfId="0" applyFont="1" applyBorder="1" applyAlignment="1">
      <alignment horizontal="justify" vertical="center" wrapText="1"/>
    </xf>
    <xf numFmtId="1" fontId="12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justify" vertical="center" wrapText="1"/>
    </xf>
    <xf numFmtId="0" fontId="8" fillId="3" borderId="2" xfId="0" applyFont="1" applyFill="1" applyBorder="1" applyAlignment="1">
      <alignment horizontal="justify" vertical="center" wrapText="1"/>
    </xf>
    <xf numFmtId="164" fontId="8" fillId="0" borderId="3" xfId="0" applyNumberFormat="1" applyFont="1" applyBorder="1" applyAlignment="1">
      <alignment horizontal="center" vertical="center" wrapText="1"/>
    </xf>
    <xf numFmtId="3" fontId="11" fillId="0" borderId="2" xfId="0" applyNumberFormat="1" applyFont="1" applyBorder="1" applyAlignment="1">
      <alignment horizontal="center" vertical="center" wrapText="1"/>
    </xf>
    <xf numFmtId="1" fontId="8" fillId="2" borderId="2" xfId="0" applyNumberFormat="1" applyFont="1" applyFill="1" applyBorder="1" applyAlignment="1">
      <alignment horizontal="center" vertical="center"/>
    </xf>
    <xf numFmtId="9" fontId="8" fillId="0" borderId="2" xfId="0" applyNumberFormat="1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justify" vertical="center" wrapText="1"/>
    </xf>
    <xf numFmtId="5" fontId="9" fillId="0" borderId="2" xfId="108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5" fontId="9" fillId="2" borderId="2" xfId="108" applyNumberFormat="1" applyFont="1" applyFill="1" applyBorder="1" applyAlignment="1">
      <alignment horizontal="center" vertical="center" wrapText="1"/>
    </xf>
    <xf numFmtId="166" fontId="13" fillId="0" borderId="2" xfId="0" applyNumberFormat="1" applyFont="1" applyBorder="1" applyAlignment="1">
      <alignment horizontal="center" vertical="center" wrapText="1"/>
    </xf>
    <xf numFmtId="9" fontId="9" fillId="0" borderId="2" xfId="107" applyFont="1" applyFill="1" applyBorder="1" applyAlignment="1">
      <alignment horizontal="center" vertical="center" wrapText="1"/>
    </xf>
    <xf numFmtId="166" fontId="8" fillId="0" borderId="2" xfId="0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66" fontId="9" fillId="0" borderId="2" xfId="0" applyNumberFormat="1" applyFont="1" applyBorder="1" applyAlignment="1">
      <alignment horizontal="center" vertical="center" wrapText="1"/>
    </xf>
    <xf numFmtId="1" fontId="14" fillId="0" borderId="2" xfId="0" applyNumberFormat="1" applyFont="1" applyBorder="1" applyAlignment="1">
      <alignment horizontal="center" vertical="center"/>
    </xf>
    <xf numFmtId="0" fontId="8" fillId="0" borderId="2" xfId="0" applyFont="1" applyBorder="1"/>
    <xf numFmtId="166" fontId="8" fillId="0" borderId="2" xfId="0" applyNumberFormat="1" applyFont="1" applyBorder="1"/>
    <xf numFmtId="0" fontId="0" fillId="0" borderId="2" xfId="0" applyFont="1" applyBorder="1"/>
    <xf numFmtId="1" fontId="8" fillId="2" borderId="1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2" fontId="6" fillId="0" borderId="2" xfId="109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0" fillId="0" borderId="2" xfId="0" applyNumberFormat="1" applyFont="1" applyFill="1" applyBorder="1" applyAlignment="1">
      <alignment horizontal="center" vertical="top"/>
    </xf>
    <xf numFmtId="14" fontId="0" fillId="0" borderId="1" xfId="0" applyNumberFormat="1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center" wrapText="1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2" xfId="109" applyNumberFormat="1" applyFont="1" applyFill="1" applyBorder="1" applyAlignment="1">
      <alignment horizontal="left" vertical="center" wrapText="1"/>
    </xf>
  </cellXfs>
  <cellStyles count="110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" xfId="108" builtinId="4"/>
    <cellStyle name="Normal" xfId="0" builtinId="0"/>
    <cellStyle name="Normal 2" xfId="109" xr:uid="{00000000-0005-0000-0000-00006C000000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1</xdr:row>
      <xdr:rowOff>38100</xdr:rowOff>
    </xdr:from>
    <xdr:to>
      <xdr:col>1</xdr:col>
      <xdr:colOff>331305</xdr:colOff>
      <xdr:row>4</xdr:row>
      <xdr:rowOff>131163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E13"/>
  <sheetViews>
    <sheetView tabSelected="1" topLeftCell="J1" zoomScale="50" zoomScaleNormal="50" workbookViewId="0">
      <selection activeCell="X11" sqref="X11"/>
    </sheetView>
  </sheetViews>
  <sheetFormatPr baseColWidth="10" defaultRowHeight="13.8" x14ac:dyDescent="0.25"/>
  <cols>
    <col min="1" max="1" width="9.69921875" style="2" customWidth="1"/>
    <col min="2" max="2" width="19.69921875" style="2" customWidth="1"/>
    <col min="3" max="3" width="18.5" style="2" customWidth="1"/>
    <col min="4" max="4" width="15.296875" style="2" customWidth="1"/>
    <col min="5" max="5" width="38.09765625" style="2" customWidth="1"/>
    <col min="6" max="6" width="33.8984375" style="2" customWidth="1"/>
    <col min="7" max="7" width="21.59765625" style="2" customWidth="1"/>
    <col min="8" max="8" width="35.3984375" style="2" customWidth="1"/>
    <col min="9" max="9" width="32.796875" style="2" customWidth="1"/>
    <col min="10" max="10" width="11.3984375" style="2" bestFit="1" customWidth="1"/>
    <col min="11" max="11" width="16" style="2" customWidth="1"/>
    <col min="12" max="13" width="14.8984375" style="2" customWidth="1"/>
    <col min="14" max="14" width="11.296875" style="2" bestFit="1" customWidth="1"/>
    <col min="15" max="15" width="16" style="2" customWidth="1"/>
    <col min="16" max="18" width="16.8984375" style="2" customWidth="1"/>
    <col min="19" max="19" width="20.296875" style="2" customWidth="1"/>
    <col min="20" max="20" width="16.8984375" style="2" customWidth="1"/>
    <col min="21" max="21" width="20.8984375" style="2" customWidth="1"/>
    <col min="22" max="27" width="16.8984375" style="2" customWidth="1"/>
    <col min="28" max="28" width="13.69921875" style="2" customWidth="1"/>
    <col min="29" max="29" width="16.8984375" style="2" customWidth="1"/>
    <col min="30" max="31" width="15.3984375" style="2" customWidth="1"/>
    <col min="32" max="16384" width="11.19921875" style="2"/>
  </cols>
  <sheetData>
    <row r="2" spans="1:31" x14ac:dyDescent="0.25">
      <c r="A2" s="52"/>
      <c r="B2" s="50" t="s">
        <v>56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8" t="s">
        <v>58</v>
      </c>
      <c r="AD2" s="58"/>
      <c r="AE2" s="58"/>
    </row>
    <row r="3" spans="1:31" x14ac:dyDescent="0.25">
      <c r="A3" s="52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9" t="s">
        <v>37</v>
      </c>
      <c r="AD3" s="59"/>
      <c r="AE3" s="59"/>
    </row>
    <row r="4" spans="1:31" x14ac:dyDescent="0.25">
      <c r="A4" s="52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9" t="s">
        <v>34</v>
      </c>
      <c r="AD4" s="59"/>
      <c r="AE4" s="59"/>
    </row>
    <row r="5" spans="1:31" x14ac:dyDescent="0.25">
      <c r="A5" s="52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9" t="s">
        <v>33</v>
      </c>
      <c r="AD5" s="59"/>
      <c r="AE5" s="59"/>
    </row>
    <row r="6" spans="1:31" x14ac:dyDescent="0.25">
      <c r="A6" s="53" t="s">
        <v>31</v>
      </c>
      <c r="B6" s="53"/>
      <c r="C6" s="53"/>
      <c r="D6" s="55" t="s">
        <v>57</v>
      </c>
      <c r="E6" s="55"/>
      <c r="F6" s="55"/>
      <c r="G6" s="55"/>
      <c r="H6" s="55"/>
      <c r="I6" s="55"/>
      <c r="J6" s="55"/>
      <c r="K6" s="55"/>
      <c r="L6" s="55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4"/>
    </row>
    <row r="7" spans="1:31" x14ac:dyDescent="0.25">
      <c r="A7" s="54" t="s">
        <v>32</v>
      </c>
      <c r="B7" s="54"/>
      <c r="C7" s="54"/>
      <c r="D7" s="56">
        <v>44408</v>
      </c>
      <c r="E7" s="56"/>
      <c r="F7" s="56"/>
      <c r="G7" s="56"/>
      <c r="H7" s="56"/>
      <c r="I7" s="56"/>
      <c r="J7" s="56"/>
      <c r="K7" s="56"/>
      <c r="L7" s="56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5"/>
      <c r="AE7" s="6"/>
    </row>
    <row r="8" spans="1:31" x14ac:dyDescent="0.25">
      <c r="A8" s="7"/>
      <c r="B8" s="49" t="s">
        <v>10</v>
      </c>
      <c r="C8" s="49"/>
      <c r="D8" s="49"/>
      <c r="E8" s="49"/>
      <c r="F8" s="49"/>
      <c r="G8" s="49" t="s">
        <v>11</v>
      </c>
      <c r="H8" s="49"/>
      <c r="I8" s="49"/>
      <c r="J8" s="49"/>
      <c r="K8" s="49"/>
      <c r="L8" s="49" t="s">
        <v>26</v>
      </c>
      <c r="M8" s="49"/>
      <c r="N8" s="49"/>
      <c r="O8" s="49" t="s">
        <v>24</v>
      </c>
      <c r="P8" s="49"/>
      <c r="Q8" s="49"/>
      <c r="R8" s="49"/>
      <c r="S8" s="49"/>
      <c r="T8" s="49"/>
      <c r="U8" s="49"/>
      <c r="V8" s="49" t="s">
        <v>18</v>
      </c>
      <c r="W8" s="49"/>
      <c r="X8" s="49"/>
      <c r="Y8" s="49"/>
      <c r="Z8" s="49"/>
      <c r="AA8" s="49"/>
      <c r="AB8" s="57" t="s">
        <v>19</v>
      </c>
      <c r="AC8" s="57" t="s">
        <v>27</v>
      </c>
      <c r="AD8" s="57" t="s">
        <v>25</v>
      </c>
      <c r="AE8" s="57"/>
    </row>
    <row r="9" spans="1:31" ht="41.4" x14ac:dyDescent="0.25">
      <c r="A9" s="8" t="s">
        <v>30</v>
      </c>
      <c r="B9" s="9" t="s">
        <v>1</v>
      </c>
      <c r="C9" s="8" t="s">
        <v>6</v>
      </c>
      <c r="D9" s="8" t="s">
        <v>2</v>
      </c>
      <c r="E9" s="8" t="s">
        <v>7</v>
      </c>
      <c r="F9" s="9" t="s">
        <v>20</v>
      </c>
      <c r="G9" s="9" t="s">
        <v>15</v>
      </c>
      <c r="H9" s="9" t="s">
        <v>3</v>
      </c>
      <c r="I9" s="9" t="s">
        <v>16</v>
      </c>
      <c r="J9" s="9" t="s">
        <v>22</v>
      </c>
      <c r="K9" s="9" t="s">
        <v>23</v>
      </c>
      <c r="L9" s="9" t="s">
        <v>4</v>
      </c>
      <c r="M9" s="9" t="s">
        <v>5</v>
      </c>
      <c r="N9" s="9" t="s">
        <v>0</v>
      </c>
      <c r="O9" s="8" t="s">
        <v>9</v>
      </c>
      <c r="P9" s="9" t="s">
        <v>36</v>
      </c>
      <c r="Q9" s="9" t="s">
        <v>8</v>
      </c>
      <c r="R9" s="9" t="s">
        <v>28</v>
      </c>
      <c r="S9" s="9" t="s">
        <v>35</v>
      </c>
      <c r="T9" s="9" t="s">
        <v>12</v>
      </c>
      <c r="U9" s="9" t="s">
        <v>21</v>
      </c>
      <c r="V9" s="9" t="s">
        <v>36</v>
      </c>
      <c r="W9" s="9" t="s">
        <v>8</v>
      </c>
      <c r="X9" s="9" t="s">
        <v>28</v>
      </c>
      <c r="Y9" s="9" t="s">
        <v>35</v>
      </c>
      <c r="Z9" s="9" t="s">
        <v>12</v>
      </c>
      <c r="AA9" s="9" t="s">
        <v>29</v>
      </c>
      <c r="AB9" s="57"/>
      <c r="AC9" s="57"/>
      <c r="AD9" s="9" t="s">
        <v>13</v>
      </c>
      <c r="AE9" s="9" t="s">
        <v>14</v>
      </c>
    </row>
    <row r="10" spans="1:31" ht="117.6" customHeight="1" x14ac:dyDescent="0.25">
      <c r="A10" s="14">
        <v>211</v>
      </c>
      <c r="B10" s="23" t="s">
        <v>38</v>
      </c>
      <c r="C10" s="23" t="s">
        <v>39</v>
      </c>
      <c r="D10" s="24" t="s">
        <v>40</v>
      </c>
      <c r="E10" s="25" t="s">
        <v>41</v>
      </c>
      <c r="F10" s="26" t="s">
        <v>42</v>
      </c>
      <c r="G10" s="27">
        <v>20210680010017</v>
      </c>
      <c r="H10" s="28" t="s">
        <v>43</v>
      </c>
      <c r="I10" s="29" t="s">
        <v>44</v>
      </c>
      <c r="J10" s="30">
        <v>44244</v>
      </c>
      <c r="K10" s="30">
        <v>44550</v>
      </c>
      <c r="L10" s="31">
        <v>88</v>
      </c>
      <c r="M10" s="32">
        <f>2+22+5</f>
        <v>29</v>
      </c>
      <c r="N10" s="33">
        <f>IFERROR(IF(M10/L10&gt;100%,100%,M10/L10),"-")</f>
        <v>0.32954545454545453</v>
      </c>
      <c r="O10" s="34" t="s">
        <v>45</v>
      </c>
      <c r="P10" s="35">
        <v>75110664.75</v>
      </c>
      <c r="Q10" s="36"/>
      <c r="R10" s="36"/>
      <c r="S10" s="36"/>
      <c r="T10" s="47"/>
      <c r="U10" s="37">
        <f>SUM(P10:T10)</f>
        <v>75110664.75</v>
      </c>
      <c r="V10" s="38">
        <v>0</v>
      </c>
      <c r="W10" s="38">
        <v>0</v>
      </c>
      <c r="X10" s="38"/>
      <c r="Y10" s="47"/>
      <c r="Z10" s="47"/>
      <c r="AA10" s="37">
        <f>SUM(V10:Z10)</f>
        <v>0</v>
      </c>
      <c r="AB10" s="39">
        <f>IFERROR(AA10/U10,"-")</f>
        <v>0</v>
      </c>
      <c r="AC10" s="40">
        <v>0</v>
      </c>
      <c r="AD10" s="41" t="s">
        <v>46</v>
      </c>
      <c r="AE10" s="31" t="s">
        <v>47</v>
      </c>
    </row>
    <row r="11" spans="1:31" ht="103.2" customHeight="1" x14ac:dyDescent="0.25">
      <c r="A11" s="21">
        <v>212</v>
      </c>
      <c r="B11" s="23" t="s">
        <v>38</v>
      </c>
      <c r="C11" s="23" t="s">
        <v>39</v>
      </c>
      <c r="D11" s="24" t="s">
        <v>40</v>
      </c>
      <c r="E11" s="25" t="s">
        <v>48</v>
      </c>
      <c r="F11" s="26" t="s">
        <v>49</v>
      </c>
      <c r="G11" s="42"/>
      <c r="H11" s="1" t="s">
        <v>50</v>
      </c>
      <c r="I11" s="34" t="s">
        <v>51</v>
      </c>
      <c r="J11" s="30">
        <v>44220</v>
      </c>
      <c r="K11" s="30">
        <v>44548</v>
      </c>
      <c r="L11" s="31">
        <v>100</v>
      </c>
      <c r="M11" s="32">
        <f>56+80</f>
        <v>136</v>
      </c>
      <c r="N11" s="33">
        <f>IFERROR(IF(M11/L11&gt;100%,100%,M11/L11),"-")</f>
        <v>1</v>
      </c>
      <c r="O11" s="34"/>
      <c r="P11" s="35"/>
      <c r="Q11" s="36"/>
      <c r="R11" s="36"/>
      <c r="S11" s="36"/>
      <c r="T11" s="47"/>
      <c r="U11" s="37">
        <f>SUM(P11:T11)</f>
        <v>0</v>
      </c>
      <c r="V11" s="38"/>
      <c r="W11" s="38"/>
      <c r="X11" s="38"/>
      <c r="Y11" s="47"/>
      <c r="Z11" s="47"/>
      <c r="AA11" s="37">
        <f t="shared" ref="AA11:AA12" si="0">SUM(V11:Z11)</f>
        <v>0</v>
      </c>
      <c r="AB11" s="39" t="str">
        <f>IFERROR(AA11/U11,"-")</f>
        <v>-</v>
      </c>
      <c r="AC11" s="43">
        <v>0</v>
      </c>
      <c r="AD11" s="41" t="s">
        <v>46</v>
      </c>
      <c r="AE11" s="31" t="s">
        <v>47</v>
      </c>
    </row>
    <row r="12" spans="1:31" ht="160.80000000000001" customHeight="1" x14ac:dyDescent="0.25">
      <c r="A12" s="21">
        <v>213</v>
      </c>
      <c r="B12" s="23" t="s">
        <v>38</v>
      </c>
      <c r="C12" s="23" t="s">
        <v>39</v>
      </c>
      <c r="D12" s="24" t="s">
        <v>40</v>
      </c>
      <c r="E12" s="25" t="s">
        <v>52</v>
      </c>
      <c r="F12" s="26" t="s">
        <v>53</v>
      </c>
      <c r="G12" s="44"/>
      <c r="H12" s="29" t="s">
        <v>54</v>
      </c>
      <c r="I12" s="34" t="s">
        <v>55</v>
      </c>
      <c r="J12" s="30"/>
      <c r="K12" s="30"/>
      <c r="L12" s="31">
        <v>1</v>
      </c>
      <c r="M12" s="48">
        <v>0</v>
      </c>
      <c r="N12" s="33">
        <f>IFERROR(IF(M12/L12&gt;100%,100%,M12/L12),"-")</f>
        <v>0</v>
      </c>
      <c r="O12" s="34" t="s">
        <v>45</v>
      </c>
      <c r="P12" s="35">
        <v>24889335.25</v>
      </c>
      <c r="Q12" s="45"/>
      <c r="R12" s="45"/>
      <c r="S12" s="45"/>
      <c r="T12" s="47"/>
      <c r="U12" s="37">
        <f>SUM(P12:T12)</f>
        <v>24889335.25</v>
      </c>
      <c r="V12" s="46"/>
      <c r="W12" s="46"/>
      <c r="X12" s="46"/>
      <c r="Y12" s="47"/>
      <c r="Z12" s="47"/>
      <c r="AA12" s="37">
        <f t="shared" si="0"/>
        <v>0</v>
      </c>
      <c r="AB12" s="39">
        <f>IFERROR(AA12/U12,"-")</f>
        <v>0</v>
      </c>
      <c r="AC12" s="40">
        <v>0</v>
      </c>
      <c r="AD12" s="41" t="s">
        <v>46</v>
      </c>
      <c r="AE12" s="31" t="s">
        <v>47</v>
      </c>
    </row>
    <row r="13" spans="1:31" x14ac:dyDescent="0.25">
      <c r="A13" s="15">
        <f>SUM(--(FREQUENCY(A10:A12,A10:A12)&gt;0))</f>
        <v>3</v>
      </c>
      <c r="B13" s="17"/>
      <c r="C13" s="18"/>
      <c r="D13" s="18"/>
      <c r="E13" s="18"/>
      <c r="F13" s="18"/>
      <c r="G13" s="18"/>
      <c r="H13" s="18"/>
      <c r="I13" s="18"/>
      <c r="J13" s="18"/>
      <c r="K13" s="19"/>
      <c r="L13" s="20"/>
      <c r="M13" s="16" t="s">
        <v>17</v>
      </c>
      <c r="N13" s="10">
        <f>IFERROR(AVERAGE(N10:N12),"-")</f>
        <v>0.44318181818181818</v>
      </c>
      <c r="O13" s="11"/>
      <c r="P13" s="22">
        <f>SUM(P10:P12)</f>
        <v>100000000</v>
      </c>
      <c r="Q13" s="22">
        <f t="shared" ref="Q13:T13" si="1">SUM(Q10:Q12)</f>
        <v>0</v>
      </c>
      <c r="R13" s="22">
        <f t="shared" si="1"/>
        <v>0</v>
      </c>
      <c r="S13" s="22">
        <f t="shared" si="1"/>
        <v>0</v>
      </c>
      <c r="T13" s="22">
        <f t="shared" si="1"/>
        <v>0</v>
      </c>
      <c r="U13" s="12">
        <f>SUM(U10:U12)</f>
        <v>100000000</v>
      </c>
      <c r="V13" s="22">
        <f>SUM(V10:V12)</f>
        <v>0</v>
      </c>
      <c r="W13" s="22">
        <f t="shared" ref="W13:Z13" si="2">SUM(W10:W12)</f>
        <v>0</v>
      </c>
      <c r="X13" s="22">
        <f t="shared" si="2"/>
        <v>0</v>
      </c>
      <c r="Y13" s="22">
        <f t="shared" si="2"/>
        <v>0</v>
      </c>
      <c r="Z13" s="22">
        <f t="shared" si="2"/>
        <v>0</v>
      </c>
      <c r="AA13" s="12">
        <f>SUM(AA10:AA12)</f>
        <v>0</v>
      </c>
      <c r="AB13" s="13">
        <f>IFERROR(AA13/U13,"-")</f>
        <v>0</v>
      </c>
      <c r="AC13" s="12">
        <f>SUM(AC10:AC12)</f>
        <v>0</v>
      </c>
      <c r="AD13" s="11"/>
      <c r="AE13" s="11"/>
    </row>
  </sheetData>
  <mergeCells count="18">
    <mergeCell ref="AC2:AE2"/>
    <mergeCell ref="AC3:AE3"/>
    <mergeCell ref="AC4:AE4"/>
    <mergeCell ref="AC5:AE5"/>
    <mergeCell ref="AC8:AC9"/>
    <mergeCell ref="AD8:AE8"/>
    <mergeCell ref="B8:F8"/>
    <mergeCell ref="G8:K8"/>
    <mergeCell ref="B2:AB5"/>
    <mergeCell ref="A2:A5"/>
    <mergeCell ref="A6:C6"/>
    <mergeCell ref="A7:C7"/>
    <mergeCell ref="D6:L6"/>
    <mergeCell ref="D7:L7"/>
    <mergeCell ref="L8:N8"/>
    <mergeCell ref="O8:U8"/>
    <mergeCell ref="V8:AA8"/>
    <mergeCell ref="AB8:AB9"/>
  </mergeCells>
  <conditionalFormatting sqref="N10:N12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Acción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2021-02-09T14:28:18Z</cp:lastPrinted>
  <dcterms:created xsi:type="dcterms:W3CDTF">2008-07-08T21:30:46Z</dcterms:created>
  <dcterms:modified xsi:type="dcterms:W3CDTF">2021-11-03T20:39:40Z</dcterms:modified>
</cp:coreProperties>
</file>