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23A662F1-7B6F-490F-AF11-DCE6F874DF48}" xr6:coauthVersionLast="47" xr6:coauthVersionMax="47" xr10:uidLastSave="{00000000-0000-0000-0000-000000000000}"/>
  <bookViews>
    <workbookView xWindow="-108" yWindow="-108" windowWidth="23256" windowHeight="12456" tabRatio="595" xr2:uid="{00000000-000D-0000-FFFF-FFFF00000000}"/>
  </bookViews>
  <sheets>
    <sheet name="Plan de Acción" sheetId="14" r:id="rId1"/>
  </sheets>
  <definedNames>
    <definedName name="_xlnm._FilterDatabase" localSheetId="0" hidden="1">'Plan de Acción'!$A$8:$AA$16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6" i="14" l="1"/>
  <c r="S16" i="14"/>
  <c r="P16" i="14"/>
  <c r="AA10" i="14" l="1"/>
  <c r="U10" i="14"/>
  <c r="N10" i="14"/>
  <c r="AA9" i="14"/>
  <c r="U9" i="14"/>
  <c r="N9" i="14"/>
  <c r="N16" i="14" s="1"/>
  <c r="AB9" i="14" l="1"/>
  <c r="AB10" i="14"/>
  <c r="AC16" i="14"/>
  <c r="U16" i="14"/>
  <c r="AA16" i="14"/>
  <c r="AB16" i="14" s="1"/>
  <c r="Z16" i="14"/>
  <c r="X16" i="14"/>
  <c r="W16" i="14"/>
  <c r="V16" i="14"/>
  <c r="T16" i="14"/>
  <c r="R16" i="14"/>
  <c r="Q16" i="14"/>
</calcChain>
</file>

<file path=xl/sharedStrings.xml><?xml version="1.0" encoding="utf-8"?>
<sst xmlns="http://schemas.openxmlformats.org/spreadsheetml/2006/main" count="105" uniqueCount="69">
  <si>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</si>
  <si>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</si>
  <si>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</si>
  <si>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</si>
  <si>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</si>
  <si>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</si>
  <si>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</si>
  <si>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</si>
  <si>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</si>
  <si>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</si>
  <si>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</si>
  <si>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</si>
  <si>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</si>
  <si>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</si>
  <si>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</si>
  <si>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</si>
  <si>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</si>
  <si>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</si>
  <si>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</si>
  <si>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</si>
  <si>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</si>
  <si>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</si>
  <si>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</si>
  <si>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</si>
  <si>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</si>
  <si>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</si>
  <si>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</si>
  <si>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</si>
  <si>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</si>
  <si>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</si>
  <si>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</si>
  <si>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</si>
  <si>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</si>
  <si>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</si>
  <si>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</si>
  <si>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 xml:space="preserve"> PLAN DE ACCIÓN - PLAN DE DESARROLLO MUNICIPAL
BOMBEROS DE BUCARAMANGA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</si>
  <si>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</si>
  <si>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</si>
  <si>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</si>
  <si>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</si>
  <si>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Número de estaciones de bomberos mantenidas.</t>
  </si>
  <si>
    <t>Mantenimiento de la planta fisica de la entidad.</t>
  </si>
  <si>
    <t>Revisión de requerimientos de mantenimiento de la estación central.</t>
  </si>
  <si>
    <t>2.3.2.01.01.001.02.14 otros edificios no residenciales</t>
  </si>
  <si>
    <t>Bomberos</t>
  </si>
  <si>
    <t>Yelitza Oliveros Ramírez</t>
  </si>
  <si>
    <t>ADQUISICIÓN DE MOTOSIERRAS PARA EL CUERPO DE BOMBEROS DE BUCARAMANGA</t>
  </si>
  <si>
    <t>Atender el 90% de emergencias por inminente riesgo de colapso de arboles generadas.</t>
  </si>
  <si>
    <t>2.3.2.01.01.003.02.08 Otra maquinaria para usos especializados</t>
  </si>
  <si>
    <t>Formular e implementar 1 estrategia de fortalecimiento de la capacidad operativa de Bomberos.</t>
  </si>
  <si>
    <t>Número de estrategias de fortalecimiento de la capacidad operativa de Bomberos formuladas e implementadas.</t>
  </si>
  <si>
    <t>Conformación de brigadas (Bomberitos y madres comunitarias)</t>
  </si>
  <si>
    <t>Se está realizando un trabajo de dimensionamiento de la poblacion efectada.</t>
  </si>
  <si>
    <t>2.3.2.02.02.009 Servicios para la comunidad, sociales y personales.</t>
  </si>
  <si>
    <t>Profesionalización bomberil</t>
  </si>
  <si>
    <t>Se está configurando el PIC (Plan Institucional de Capacitaciones)</t>
  </si>
  <si>
    <t>2.3.5.02.09 Servicios para la comunidad, sociales y personales.</t>
  </si>
  <si>
    <t>Cumplimiento ley de archivo</t>
  </si>
  <si>
    <t>Mejor forma de impacto a la entidad en temas de cumplimiento a la ley de archivo.</t>
  </si>
  <si>
    <t>2.3.5.02.08 Servicios prestados a las empresas y servicios de produccion.</t>
  </si>
  <si>
    <t>Adquisición de equipos especializados para gestion integral del riesgo</t>
  </si>
  <si>
    <t>Compra de otros equipos para atención emergencias riesgo.</t>
  </si>
  <si>
    <t>Fortalecimiento de los sistemas de informacion y comunicación.</t>
  </si>
  <si>
    <t>Revisión de requerimientos con empresas de software.</t>
  </si>
  <si>
    <t>2.3.2.01.01.003.03 Maquinaria de oficina, contabilidad e informatica.</t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</si>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</sst>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85">
    <xf numFmtId="0" fontId="0" fillId="0" borderId="0" xfId="0"/>
    <xf numFmtId="1" fontId="4" fillId="0" borderId="2" xfId="11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9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9" xfId="0" applyFont="1" applyFill="1" applyBorder="1"/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" fontId="4" fillId="0" borderId="1" xfId="11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justify"/>
    </xf>
    <xf numFmtId="0" fontId="6" fillId="2" borderId="6" xfId="0" applyFont="1" applyFill="1" applyBorder="1"/>
    <xf numFmtId="9" fontId="7" fillId="2" borderId="6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5" fontId="6" fillId="0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166" fontId="6" fillId="0" borderId="1" xfId="107" applyNumberFormat="1" applyFont="1" applyFill="1" applyBorder="1" applyAlignment="1">
      <alignment horizontal="center" vertical="center" wrapText="1"/>
    </xf>
    <xf numFmtId="5" fontId="6" fillId="2" borderId="1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8" xfId="107" applyNumberFormat="1" applyFont="1" applyFill="1" applyBorder="1" applyAlignment="1">
      <alignment horizontal="center" vertical="center" wrapText="1"/>
    </xf>
    <xf numFmtId="166" fontId="6" fillId="0" borderId="5" xfId="10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8" xfId="107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167" fontId="0" fillId="2" borderId="1" xfId="0" applyNumberFormat="1" applyFont="1" applyFill="1" applyBorder="1" applyAlignment="1">
      <alignment horizontal="center" vertical="center"/>
    </xf>
    <xf numFmtId="167" fontId="0" fillId="2" borderId="8" xfId="0" applyNumberFormat="1" applyFont="1" applyFill="1" applyBorder="1" applyAlignment="1">
      <alignment horizontal="center" vertical="center"/>
    </xf>
    <xf numFmtId="167" fontId="0" fillId="2" borderId="5" xfId="0" applyNumberFormat="1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8" xfId="0" applyNumberFormat="1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5" fontId="6" fillId="2" borderId="1" xfId="108" applyNumberFormat="1" applyFont="1" applyFill="1" applyBorder="1" applyAlignment="1">
      <alignment horizontal="center" vertical="center" wrapText="1"/>
    </xf>
    <xf numFmtId="5" fontId="6" fillId="2" borderId="8" xfId="108" applyNumberFormat="1" applyFont="1" applyFill="1" applyBorder="1" applyAlignment="1">
      <alignment horizontal="center" vertical="center" wrapText="1"/>
    </xf>
    <xf numFmtId="5" fontId="6" fillId="2" borderId="5" xfId="108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zoomScale="80" zoomScaleNormal="80" workbookViewId="0">
      <selection activeCell="X12" sqref="X12"/>
    </sheetView>
  </sheetViews>
  <sheetFormatPr baseColWidth="10" defaultColWidth="11.19921875" defaultRowHeight="13.8" x14ac:dyDescent="0.25"/>
  <cols>
    <col min="1" max="1" width="9.69921875" style="4" customWidth="1"/>
    <col min="2" max="4" width="20.8984375" style="4" customWidth="1"/>
    <col min="5" max="5" width="30.69921875" style="4" customWidth="1"/>
    <col min="6" max="6" width="30.09765625" style="4" customWidth="1"/>
    <col min="7" max="7" width="17.69921875" style="4" customWidth="1"/>
    <col min="8" max="9" width="32.69921875" style="4" customWidth="1"/>
    <col min="10" max="10" width="11.3984375" style="4" customWidth="1"/>
    <col min="11" max="11" width="16" style="4" customWidth="1"/>
    <col min="12" max="13" width="14.8984375" style="4" customWidth="1"/>
    <col min="14" max="14" width="11.19921875" style="4" bestFit="1" customWidth="1"/>
    <col min="15" max="15" width="19.69921875" style="4" customWidth="1"/>
    <col min="16" max="18" width="16.8984375" style="4" customWidth="1"/>
    <col min="19" max="19" width="20.19921875" style="4" customWidth="1"/>
    <col min="20" max="20" width="16.8984375" style="4" customWidth="1"/>
    <col min="21" max="21" width="20.8984375" style="4" customWidth="1"/>
    <col min="22" max="27" width="16.8984375" style="4" customWidth="1"/>
    <col min="28" max="28" width="13.69921875" style="4" customWidth="1"/>
    <col min="29" max="29" width="16.8984375" style="4" customWidth="1"/>
    <col min="30" max="31" width="15.3984375" style="4" customWidth="1"/>
    <col min="32" max="16384" width="11.19921875" style="4"/>
  </cols>
  <sheetData>
    <row r="1" spans="1:31" x14ac:dyDescent="0.25">
      <c r="A1" s="76"/>
      <c r="B1" s="81" t="s">
        <v>35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3" t="s">
        <v>68</v>
      </c>
      <c r="AD1" s="83"/>
      <c r="AE1" s="83"/>
    </row>
    <row r="2" spans="1:31" x14ac:dyDescent="0.25">
      <c r="A2" s="76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4" t="s">
        <v>67</v>
      </c>
      <c r="AD2" s="84"/>
      <c r="AE2" s="84"/>
    </row>
    <row r="3" spans="1:31" x14ac:dyDescent="0.25">
      <c r="A3" s="76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4" t="s">
        <v>34</v>
      </c>
      <c r="AD3" s="84"/>
      <c r="AE3" s="84"/>
    </row>
    <row r="4" spans="1:31" x14ac:dyDescent="0.25">
      <c r="A4" s="76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4" t="s">
        <v>33</v>
      </c>
      <c r="AD4" s="84"/>
      <c r="AE4" s="84"/>
    </row>
    <row r="5" spans="1:31" x14ac:dyDescent="0.25">
      <c r="A5" s="77" t="s">
        <v>31</v>
      </c>
      <c r="B5" s="77"/>
      <c r="C5" s="77"/>
      <c r="D5" s="79">
        <v>44414</v>
      </c>
      <c r="E5" s="79"/>
      <c r="F5" s="79"/>
      <c r="G5" s="79"/>
      <c r="H5" s="79"/>
      <c r="I5" s="79"/>
      <c r="J5" s="79"/>
      <c r="K5" s="79"/>
      <c r="L5" s="7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6"/>
    </row>
    <row r="6" spans="1:31" x14ac:dyDescent="0.25">
      <c r="A6" s="78" t="s">
        <v>32</v>
      </c>
      <c r="B6" s="78"/>
      <c r="C6" s="78"/>
      <c r="D6" s="80">
        <v>44408</v>
      </c>
      <c r="E6" s="80"/>
      <c r="F6" s="80"/>
      <c r="G6" s="80"/>
      <c r="H6" s="80"/>
      <c r="I6" s="80"/>
      <c r="J6" s="80"/>
      <c r="K6" s="80"/>
      <c r="L6" s="8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7"/>
      <c r="AE6" s="8"/>
    </row>
    <row r="7" spans="1:31" x14ac:dyDescent="0.25">
      <c r="A7" s="11"/>
      <c r="B7" s="60" t="s">
        <v>10</v>
      </c>
      <c r="C7" s="60"/>
      <c r="D7" s="60"/>
      <c r="E7" s="60"/>
      <c r="F7" s="60"/>
      <c r="G7" s="60" t="s">
        <v>11</v>
      </c>
      <c r="H7" s="60"/>
      <c r="I7" s="60"/>
      <c r="J7" s="60"/>
      <c r="K7" s="60"/>
      <c r="L7" s="60" t="s">
        <v>26</v>
      </c>
      <c r="M7" s="60"/>
      <c r="N7" s="60"/>
      <c r="O7" s="60" t="s">
        <v>24</v>
      </c>
      <c r="P7" s="60"/>
      <c r="Q7" s="60"/>
      <c r="R7" s="60"/>
      <c r="S7" s="60"/>
      <c r="T7" s="60"/>
      <c r="U7" s="60"/>
      <c r="V7" s="60" t="s">
        <v>18</v>
      </c>
      <c r="W7" s="60"/>
      <c r="X7" s="60"/>
      <c r="Y7" s="60"/>
      <c r="Z7" s="60"/>
      <c r="AA7" s="60"/>
      <c r="AB7" s="61" t="s">
        <v>19</v>
      </c>
      <c r="AC7" s="61" t="s">
        <v>27</v>
      </c>
      <c r="AD7" s="61" t="s">
        <v>25</v>
      </c>
      <c r="AE7" s="61"/>
    </row>
    <row r="8" spans="1:31" ht="41.4" x14ac:dyDescent="0.25">
      <c r="A8" s="12" t="s">
        <v>30</v>
      </c>
      <c r="B8" s="13" t="s">
        <v>1</v>
      </c>
      <c r="C8" s="12" t="s">
        <v>6</v>
      </c>
      <c r="D8" s="12" t="s">
        <v>2</v>
      </c>
      <c r="E8" s="12" t="s">
        <v>7</v>
      </c>
      <c r="F8" s="13" t="s">
        <v>20</v>
      </c>
      <c r="G8" s="13" t="s">
        <v>15</v>
      </c>
      <c r="H8" s="13" t="s">
        <v>3</v>
      </c>
      <c r="I8" s="13" t="s">
        <v>16</v>
      </c>
      <c r="J8" s="13" t="s">
        <v>22</v>
      </c>
      <c r="K8" s="13" t="s">
        <v>23</v>
      </c>
      <c r="L8" s="13" t="s">
        <v>4</v>
      </c>
      <c r="M8" s="13" t="s">
        <v>5</v>
      </c>
      <c r="N8" s="13" t="s">
        <v>0</v>
      </c>
      <c r="O8" s="12" t="s">
        <v>9</v>
      </c>
      <c r="P8" s="13" t="s">
        <v>66</v>
      </c>
      <c r="Q8" s="13" t="s">
        <v>8</v>
      </c>
      <c r="R8" s="13" t="s">
        <v>28</v>
      </c>
      <c r="S8" s="13" t="s">
        <v>65</v>
      </c>
      <c r="T8" s="13" t="s">
        <v>12</v>
      </c>
      <c r="U8" s="13" t="s">
        <v>21</v>
      </c>
      <c r="V8" s="13" t="s">
        <v>66</v>
      </c>
      <c r="W8" s="13" t="s">
        <v>8</v>
      </c>
      <c r="X8" s="13" t="s">
        <v>28</v>
      </c>
      <c r="Y8" s="13" t="s">
        <v>65</v>
      </c>
      <c r="Z8" s="13" t="s">
        <v>12</v>
      </c>
      <c r="AA8" s="13" t="s">
        <v>29</v>
      </c>
      <c r="AB8" s="61"/>
      <c r="AC8" s="61"/>
      <c r="AD8" s="13" t="s">
        <v>13</v>
      </c>
      <c r="AE8" s="13" t="s">
        <v>14</v>
      </c>
    </row>
    <row r="9" spans="1:31" ht="55.2" x14ac:dyDescent="0.25">
      <c r="A9" s="28">
        <v>178</v>
      </c>
      <c r="B9" s="14" t="s">
        <v>36</v>
      </c>
      <c r="C9" s="14" t="s">
        <v>37</v>
      </c>
      <c r="D9" s="14" t="s">
        <v>38</v>
      </c>
      <c r="E9" s="15" t="s">
        <v>39</v>
      </c>
      <c r="F9" s="16" t="s">
        <v>40</v>
      </c>
      <c r="G9" s="29"/>
      <c r="H9" s="30" t="s">
        <v>41</v>
      </c>
      <c r="I9" s="31" t="s">
        <v>42</v>
      </c>
      <c r="J9" s="32">
        <v>44378</v>
      </c>
      <c r="K9" s="32">
        <v>44561</v>
      </c>
      <c r="L9" s="48">
        <v>4</v>
      </c>
      <c r="M9" s="50">
        <v>4</v>
      </c>
      <c r="N9" s="49">
        <f>IF(M9/L9&gt;100%,100%,M9/L9)</f>
        <v>1</v>
      </c>
      <c r="O9" s="9" t="s">
        <v>43</v>
      </c>
      <c r="P9" s="41"/>
      <c r="Q9" s="41"/>
      <c r="R9" s="41"/>
      <c r="S9" s="41">
        <v>20000000</v>
      </c>
      <c r="T9" s="18"/>
      <c r="U9" s="45">
        <f>+SUM(P9:T9)</f>
        <v>20000000</v>
      </c>
      <c r="V9" s="41"/>
      <c r="W9" s="41"/>
      <c r="X9" s="41"/>
      <c r="Y9" s="41"/>
      <c r="Z9" s="41"/>
      <c r="AA9" s="45">
        <f>+SUM(V9:Z9)</f>
        <v>0</v>
      </c>
      <c r="AB9" s="43">
        <f>IFERROR(AA9/U9,"-")</f>
        <v>0</v>
      </c>
      <c r="AC9" s="44">
        <v>0</v>
      </c>
      <c r="AD9" s="46" t="s">
        <v>44</v>
      </c>
      <c r="AE9" s="47" t="s">
        <v>45</v>
      </c>
    </row>
    <row r="10" spans="1:31" ht="55.2" x14ac:dyDescent="0.25">
      <c r="A10" s="12">
        <v>179</v>
      </c>
      <c r="B10" s="14" t="s">
        <v>36</v>
      </c>
      <c r="C10" s="14" t="s">
        <v>37</v>
      </c>
      <c r="D10" s="14" t="s">
        <v>38</v>
      </c>
      <c r="E10" s="22" t="s">
        <v>49</v>
      </c>
      <c r="F10" s="27" t="s">
        <v>50</v>
      </c>
      <c r="G10" s="10"/>
      <c r="H10" s="9" t="s">
        <v>51</v>
      </c>
      <c r="I10" s="2" t="s">
        <v>52</v>
      </c>
      <c r="J10" s="17">
        <v>44378</v>
      </c>
      <c r="K10" s="17">
        <v>44561</v>
      </c>
      <c r="L10" s="65">
        <v>1</v>
      </c>
      <c r="M10" s="67">
        <v>0.2</v>
      </c>
      <c r="N10" s="70">
        <f>IF(M10/L10&gt;100%,100%,M10/L10)</f>
        <v>0.2</v>
      </c>
      <c r="O10" s="9" t="s">
        <v>53</v>
      </c>
      <c r="P10" s="41"/>
      <c r="Q10" s="41"/>
      <c r="R10" s="41"/>
      <c r="S10" s="41">
        <v>150000000</v>
      </c>
      <c r="T10" s="18"/>
      <c r="U10" s="73">
        <f>+SUM(P10:T15)</f>
        <v>810912716</v>
      </c>
      <c r="V10" s="41"/>
      <c r="W10" s="41"/>
      <c r="X10" s="41"/>
      <c r="Y10" s="41"/>
      <c r="Z10" s="41"/>
      <c r="AA10" s="73">
        <f>+SUM(V10:Z15)</f>
        <v>19750000</v>
      </c>
      <c r="AB10" s="62">
        <f>IFERROR(AA10/U10,"-")</f>
        <v>2.4355272288022672E-2</v>
      </c>
      <c r="AC10" s="51">
        <v>0</v>
      </c>
      <c r="AD10" s="54" t="s">
        <v>44</v>
      </c>
      <c r="AE10" s="57" t="s">
        <v>45</v>
      </c>
    </row>
    <row r="11" spans="1:31" ht="55.2" x14ac:dyDescent="0.25">
      <c r="A11" s="12">
        <v>179</v>
      </c>
      <c r="B11" s="14" t="s">
        <v>36</v>
      </c>
      <c r="C11" s="14" t="s">
        <v>37</v>
      </c>
      <c r="D11" s="14" t="s">
        <v>38</v>
      </c>
      <c r="E11" s="22" t="s">
        <v>49</v>
      </c>
      <c r="F11" s="20" t="s">
        <v>50</v>
      </c>
      <c r="G11" s="10"/>
      <c r="H11" s="9" t="s">
        <v>54</v>
      </c>
      <c r="I11" s="2" t="s">
        <v>55</v>
      </c>
      <c r="J11" s="17">
        <v>44378</v>
      </c>
      <c r="K11" s="17">
        <v>44561</v>
      </c>
      <c r="L11" s="66"/>
      <c r="M11" s="68"/>
      <c r="N11" s="71"/>
      <c r="O11" s="9" t="s">
        <v>56</v>
      </c>
      <c r="P11" s="41"/>
      <c r="Q11" s="41"/>
      <c r="R11" s="41"/>
      <c r="S11" s="41">
        <v>400000000</v>
      </c>
      <c r="T11" s="18"/>
      <c r="U11" s="74"/>
      <c r="V11" s="41"/>
      <c r="W11" s="41"/>
      <c r="X11" s="41"/>
      <c r="Y11" s="41"/>
      <c r="Z11" s="41"/>
      <c r="AA11" s="74"/>
      <c r="AB11" s="63"/>
      <c r="AC11" s="52"/>
      <c r="AD11" s="55"/>
      <c r="AE11" s="58"/>
    </row>
    <row r="12" spans="1:31" ht="55.2" x14ac:dyDescent="0.25">
      <c r="A12" s="12">
        <v>179</v>
      </c>
      <c r="B12" s="14" t="s">
        <v>36</v>
      </c>
      <c r="C12" s="14" t="s">
        <v>37</v>
      </c>
      <c r="D12" s="14" t="s">
        <v>38</v>
      </c>
      <c r="E12" s="19" t="s">
        <v>49</v>
      </c>
      <c r="F12" s="27" t="s">
        <v>50</v>
      </c>
      <c r="G12" s="10"/>
      <c r="H12" s="9" t="s">
        <v>57</v>
      </c>
      <c r="I12" s="2" t="s">
        <v>58</v>
      </c>
      <c r="J12" s="17">
        <v>44378</v>
      </c>
      <c r="K12" s="17">
        <v>44561</v>
      </c>
      <c r="L12" s="66"/>
      <c r="M12" s="68"/>
      <c r="N12" s="71"/>
      <c r="O12" s="9" t="s">
        <v>59</v>
      </c>
      <c r="P12" s="41"/>
      <c r="Q12" s="41"/>
      <c r="R12" s="41"/>
      <c r="S12" s="41">
        <v>50000000</v>
      </c>
      <c r="T12" s="18"/>
      <c r="U12" s="74"/>
      <c r="V12" s="41"/>
      <c r="W12" s="41"/>
      <c r="X12" s="41"/>
      <c r="Y12" s="41"/>
      <c r="Z12" s="41"/>
      <c r="AA12" s="74"/>
      <c r="AB12" s="63"/>
      <c r="AC12" s="52"/>
      <c r="AD12" s="55"/>
      <c r="AE12" s="58"/>
    </row>
    <row r="13" spans="1:31" ht="55.2" x14ac:dyDescent="0.25">
      <c r="A13" s="42">
        <v>179</v>
      </c>
      <c r="B13" s="21" t="s">
        <v>36</v>
      </c>
      <c r="C13" s="21" t="s">
        <v>37</v>
      </c>
      <c r="D13" s="21" t="s">
        <v>38</v>
      </c>
      <c r="E13" s="22" t="s">
        <v>49</v>
      </c>
      <c r="F13" s="27" t="s">
        <v>50</v>
      </c>
      <c r="G13" s="1"/>
      <c r="H13" s="9" t="s">
        <v>60</v>
      </c>
      <c r="I13" s="2" t="s">
        <v>61</v>
      </c>
      <c r="J13" s="17">
        <v>44378</v>
      </c>
      <c r="K13" s="17">
        <v>44561</v>
      </c>
      <c r="L13" s="66"/>
      <c r="M13" s="68"/>
      <c r="N13" s="71"/>
      <c r="O13" s="9" t="s">
        <v>48</v>
      </c>
      <c r="P13" s="41"/>
      <c r="Q13" s="41"/>
      <c r="R13" s="41"/>
      <c r="S13" s="41">
        <v>91162716</v>
      </c>
      <c r="T13" s="18"/>
      <c r="U13" s="74"/>
      <c r="V13" s="41"/>
      <c r="W13" s="41"/>
      <c r="X13" s="41"/>
      <c r="Y13" s="41"/>
      <c r="Z13" s="41"/>
      <c r="AA13" s="74"/>
      <c r="AB13" s="63"/>
      <c r="AC13" s="52"/>
      <c r="AD13" s="55"/>
      <c r="AE13" s="58"/>
    </row>
    <row r="14" spans="1:31" ht="68.400000000000006" customHeight="1" x14ac:dyDescent="0.25">
      <c r="A14" s="42">
        <v>179</v>
      </c>
      <c r="B14" s="21" t="s">
        <v>36</v>
      </c>
      <c r="C14" s="21" t="s">
        <v>37</v>
      </c>
      <c r="D14" s="21" t="s">
        <v>38</v>
      </c>
      <c r="E14" s="22" t="s">
        <v>49</v>
      </c>
      <c r="F14" s="27" t="s">
        <v>50</v>
      </c>
      <c r="G14" s="1">
        <v>20210680010034</v>
      </c>
      <c r="H14" s="3" t="s">
        <v>46</v>
      </c>
      <c r="I14" s="2" t="s">
        <v>47</v>
      </c>
      <c r="J14" s="17">
        <v>44293</v>
      </c>
      <c r="K14" s="17">
        <v>44561</v>
      </c>
      <c r="L14" s="66"/>
      <c r="M14" s="68"/>
      <c r="N14" s="71"/>
      <c r="O14" s="9" t="s">
        <v>48</v>
      </c>
      <c r="P14" s="41"/>
      <c r="Q14" s="41"/>
      <c r="R14" s="41"/>
      <c r="S14" s="41">
        <v>19750000</v>
      </c>
      <c r="T14" s="18"/>
      <c r="U14" s="74"/>
      <c r="V14" s="41">
        <v>19750000</v>
      </c>
      <c r="W14" s="41"/>
      <c r="X14" s="41"/>
      <c r="Y14" s="41"/>
      <c r="Z14" s="41"/>
      <c r="AA14" s="74"/>
      <c r="AB14" s="63"/>
      <c r="AC14" s="52"/>
      <c r="AD14" s="55"/>
      <c r="AE14" s="58"/>
    </row>
    <row r="15" spans="1:31" ht="55.2" x14ac:dyDescent="0.25">
      <c r="A15" s="12">
        <v>179</v>
      </c>
      <c r="B15" s="14" t="s">
        <v>36</v>
      </c>
      <c r="C15" s="14" t="s">
        <v>37</v>
      </c>
      <c r="D15" s="14" t="s">
        <v>38</v>
      </c>
      <c r="E15" s="15" t="s">
        <v>49</v>
      </c>
      <c r="F15" s="16" t="s">
        <v>50</v>
      </c>
      <c r="G15" s="35"/>
      <c r="H15" s="30" t="s">
        <v>62</v>
      </c>
      <c r="I15" s="31" t="s">
        <v>63</v>
      </c>
      <c r="J15" s="32">
        <v>44378</v>
      </c>
      <c r="K15" s="32">
        <v>44561</v>
      </c>
      <c r="L15" s="66"/>
      <c r="M15" s="69"/>
      <c r="N15" s="72"/>
      <c r="O15" s="9" t="s">
        <v>64</v>
      </c>
      <c r="P15" s="41"/>
      <c r="Q15" s="41"/>
      <c r="R15" s="41"/>
      <c r="S15" s="41">
        <v>100000000</v>
      </c>
      <c r="T15" s="18"/>
      <c r="U15" s="75"/>
      <c r="V15" s="41"/>
      <c r="W15" s="41"/>
      <c r="X15" s="41"/>
      <c r="Y15" s="41"/>
      <c r="Z15" s="41"/>
      <c r="AA15" s="75"/>
      <c r="AB15" s="64"/>
      <c r="AC15" s="53"/>
      <c r="AD15" s="56"/>
      <c r="AE15" s="59"/>
    </row>
    <row r="16" spans="1:31" x14ac:dyDescent="0.25">
      <c r="A16" s="33">
        <f>SUM(--(FREQUENCY(A9:A15,A9:A15)&gt;0))</f>
        <v>2</v>
      </c>
      <c r="B16" s="36"/>
      <c r="C16" s="37"/>
      <c r="D16" s="37"/>
      <c r="E16" s="37"/>
      <c r="F16" s="37"/>
      <c r="G16" s="37"/>
      <c r="H16" s="37"/>
      <c r="I16" s="37"/>
      <c r="J16" s="37"/>
      <c r="K16" s="38"/>
      <c r="L16" s="39"/>
      <c r="M16" s="34" t="s">
        <v>17</v>
      </c>
      <c r="N16" s="23">
        <f>IFERROR(AVERAGE(N9:N15),"-")</f>
        <v>0.6</v>
      </c>
      <c r="O16" s="24"/>
      <c r="P16" s="40">
        <f t="shared" ref="P16:AA16" si="0">SUM(P9:P15)</f>
        <v>0</v>
      </c>
      <c r="Q16" s="40">
        <f t="shared" si="0"/>
        <v>0</v>
      </c>
      <c r="R16" s="40">
        <f t="shared" si="0"/>
        <v>0</v>
      </c>
      <c r="S16" s="40">
        <f t="shared" si="0"/>
        <v>830912716</v>
      </c>
      <c r="T16" s="40">
        <f t="shared" si="0"/>
        <v>0</v>
      </c>
      <c r="U16" s="25">
        <f t="shared" si="0"/>
        <v>830912716</v>
      </c>
      <c r="V16" s="40">
        <f t="shared" si="0"/>
        <v>19750000</v>
      </c>
      <c r="W16" s="40">
        <f t="shared" si="0"/>
        <v>0</v>
      </c>
      <c r="X16" s="40">
        <f t="shared" si="0"/>
        <v>0</v>
      </c>
      <c r="Y16" s="40"/>
      <c r="Z16" s="40">
        <f t="shared" si="0"/>
        <v>0</v>
      </c>
      <c r="AA16" s="25">
        <f t="shared" si="0"/>
        <v>19750000</v>
      </c>
      <c r="AB16" s="26">
        <f>IFERROR(AA16/U16,"-")</f>
        <v>2.3769042908713893E-2</v>
      </c>
      <c r="AC16" s="25">
        <f>SUM(AC9:AC15)</f>
        <v>0</v>
      </c>
      <c r="AD16" s="24"/>
      <c r="AE16" s="24"/>
    </row>
  </sheetData>
  <mergeCells count="27">
    <mergeCell ref="B7:F7"/>
    <mergeCell ref="G7:K7"/>
    <mergeCell ref="B1:AB4"/>
    <mergeCell ref="AC1:AE1"/>
    <mergeCell ref="AC2:AE2"/>
    <mergeCell ref="AC3:AE3"/>
    <mergeCell ref="AC4:AE4"/>
    <mergeCell ref="L7:N7"/>
    <mergeCell ref="O7:U7"/>
    <mergeCell ref="A1:A4"/>
    <mergeCell ref="A5:C5"/>
    <mergeCell ref="A6:C6"/>
    <mergeCell ref="D5:L5"/>
    <mergeCell ref="D6:L6"/>
    <mergeCell ref="L10:L15"/>
    <mergeCell ref="M10:M15"/>
    <mergeCell ref="N10:N15"/>
    <mergeCell ref="U10:U15"/>
    <mergeCell ref="AA10:AA15"/>
    <mergeCell ref="AC10:AC15"/>
    <mergeCell ref="AD10:AD15"/>
    <mergeCell ref="AE10:AE15"/>
    <mergeCell ref="V7:AA7"/>
    <mergeCell ref="AB7:AB8"/>
    <mergeCell ref="AB10:AB15"/>
    <mergeCell ref="AC7:AC8"/>
    <mergeCell ref="AD7:AE7"/>
  </mergeCells>
  <conditionalFormatting sqref="N9: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2021-11-03T20:38:52Z</dcterms:modified>
</cp:coreProperties>
</file>