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C:\Users\cindy\Documents\1 - Alcaldía\1 - Planeación\1 - Seguimiento PDM\1 - Seguimiento 2021\Plan de Acción\01 - Enero\Publicados\"/>
    </mc:Choice>
  </mc:AlternateContent>
  <xr:revisionPtr revIDLastSave="0" documentId="13_ncr:1_{37DC7E73-1314-40D4-9F1B-73A697D885E3}" xr6:coauthVersionLast="47" xr6:coauthVersionMax="47" xr10:uidLastSave="{00000000-0000-0000-0000-000000000000}"/>
  <bookViews>
    <workbookView xWindow="-108" yWindow="-108" windowWidth="23256" windowHeight="12576" xr2:uid="{00000000-000D-0000-FFFF-FFFF00000000}"/>
  </bookViews>
  <sheets>
    <sheet name="2021" sheetId="12" r:id="rId1"/>
  </sheets>
  <definedNames>
    <definedName name="_xlnm._FilterDatabase" localSheetId="0" hidden="1">'2021'!$A$5:$AB$60</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Y60" i="12" l="1"/>
  <c r="Y7" i="12"/>
  <c r="X7" i="12"/>
  <c r="S7" i="12"/>
  <c r="M7" i="12"/>
  <c r="S6" i="12"/>
  <c r="O10" i="12"/>
  <c r="S10" i="12"/>
  <c r="S11" i="12"/>
  <c r="S12" i="12"/>
  <c r="S13" i="12"/>
  <c r="Y13" i="12" s="1"/>
  <c r="S14" i="12"/>
  <c r="S15" i="12"/>
  <c r="S16" i="12"/>
  <c r="S17" i="12"/>
  <c r="S18" i="12"/>
  <c r="S19" i="12"/>
  <c r="S21" i="12"/>
  <c r="S22" i="12"/>
  <c r="P23" i="12"/>
  <c r="S23" i="12"/>
  <c r="S24" i="12"/>
  <c r="S25" i="12"/>
  <c r="S26" i="12"/>
  <c r="S27" i="12"/>
  <c r="S28" i="12"/>
  <c r="S29" i="12"/>
  <c r="S30" i="12"/>
  <c r="S31" i="12"/>
  <c r="S32" i="12"/>
  <c r="S33" i="12"/>
  <c r="S34" i="12"/>
  <c r="S35" i="12"/>
  <c r="S36" i="12"/>
  <c r="S37" i="12"/>
  <c r="O38" i="12"/>
  <c r="S38" i="12"/>
  <c r="S39" i="12"/>
  <c r="P40" i="12"/>
  <c r="S40" i="12"/>
  <c r="P41" i="12"/>
  <c r="S41" i="12"/>
  <c r="S42" i="12"/>
  <c r="S43" i="12"/>
  <c r="S44" i="12"/>
  <c r="S45" i="12"/>
  <c r="S46" i="12"/>
  <c r="O47" i="12"/>
  <c r="S47" i="12"/>
  <c r="S48" i="12"/>
  <c r="S49" i="12"/>
  <c r="O51" i="12"/>
  <c r="S50" i="12"/>
  <c r="S52" i="12"/>
  <c r="S53" i="12"/>
  <c r="S54" i="12"/>
  <c r="S55" i="12"/>
  <c r="S56" i="12"/>
  <c r="S57" i="12"/>
  <c r="S58" i="12"/>
  <c r="S59" i="12"/>
  <c r="X6" i="12"/>
  <c r="X10" i="12"/>
  <c r="X11" i="12"/>
  <c r="U12" i="12"/>
  <c r="X12" i="12"/>
  <c r="X13" i="12"/>
  <c r="X14" i="12"/>
  <c r="X15" i="12"/>
  <c r="X16" i="12"/>
  <c r="X17" i="12"/>
  <c r="X18" i="12"/>
  <c r="X19" i="12"/>
  <c r="X21" i="12"/>
  <c r="X22" i="12"/>
  <c r="X23" i="12"/>
  <c r="X24" i="12"/>
  <c r="X25" i="12"/>
  <c r="X26" i="12"/>
  <c r="X27" i="12"/>
  <c r="X28" i="12"/>
  <c r="X29" i="12"/>
  <c r="X30" i="12"/>
  <c r="X31" i="12"/>
  <c r="X32" i="12"/>
  <c r="X33" i="12"/>
  <c r="X34" i="12"/>
  <c r="X35" i="12"/>
  <c r="X36" i="12"/>
  <c r="X37" i="12"/>
  <c r="X38" i="12"/>
  <c r="X39" i="12"/>
  <c r="X40" i="12"/>
  <c r="X41" i="12"/>
  <c r="X42" i="12"/>
  <c r="X43" i="12"/>
  <c r="X44" i="12"/>
  <c r="X45" i="12"/>
  <c r="X46" i="12"/>
  <c r="X47" i="12"/>
  <c r="X48" i="12"/>
  <c r="X49" i="12"/>
  <c r="X50" i="12"/>
  <c r="X52" i="12"/>
  <c r="X53" i="12"/>
  <c r="X54" i="12"/>
  <c r="X55" i="12"/>
  <c r="X56" i="12"/>
  <c r="X57" i="12"/>
  <c r="X58" i="12"/>
  <c r="X59" i="12"/>
  <c r="X60" i="12"/>
  <c r="Y50" i="12"/>
  <c r="Y59" i="12"/>
  <c r="Y58" i="12"/>
  <c r="Y57" i="12"/>
  <c r="Y56" i="12"/>
  <c r="Y55" i="12"/>
  <c r="Y54" i="12"/>
  <c r="Y53" i="12"/>
  <c r="Y52" i="12"/>
  <c r="M11" i="12"/>
  <c r="M53" i="12"/>
  <c r="Q60" i="12"/>
  <c r="Y6" i="12"/>
  <c r="R60" i="12"/>
  <c r="U60" i="12"/>
  <c r="T60" i="12"/>
  <c r="V60" i="12"/>
  <c r="W60" i="12"/>
  <c r="Z60" i="12"/>
  <c r="M58" i="12"/>
  <c r="M42" i="12"/>
  <c r="M19" i="12"/>
  <c r="M10" i="12"/>
  <c r="M13" i="12"/>
  <c r="M14" i="12"/>
  <c r="M15" i="12"/>
  <c r="M16" i="12"/>
  <c r="M17" i="12"/>
  <c r="M21" i="12"/>
  <c r="M22" i="12"/>
  <c r="M23" i="12"/>
  <c r="M24" i="12"/>
  <c r="M25" i="12"/>
  <c r="M26" i="12"/>
  <c r="M27" i="12"/>
  <c r="M28" i="12"/>
  <c r="M29" i="12"/>
  <c r="M30" i="12"/>
  <c r="M31" i="12"/>
  <c r="M32" i="12"/>
  <c r="M33" i="12"/>
  <c r="M34" i="12"/>
  <c r="M35" i="12"/>
  <c r="M36" i="12"/>
  <c r="M37" i="12"/>
  <c r="M38" i="12"/>
  <c r="M39" i="12"/>
  <c r="M40" i="12"/>
  <c r="M41" i="12"/>
  <c r="M43" i="12"/>
  <c r="M44" i="12"/>
  <c r="M45" i="12"/>
  <c r="M46" i="12"/>
  <c r="M47" i="12"/>
  <c r="M48" i="12"/>
  <c r="M49" i="12"/>
  <c r="M50" i="12"/>
  <c r="M52" i="12"/>
  <c r="M54" i="12"/>
  <c r="M55" i="12"/>
  <c r="M56" i="12"/>
  <c r="M57" i="12"/>
  <c r="M59" i="12"/>
  <c r="M6" i="12"/>
  <c r="O60" i="12"/>
  <c r="P60" i="12"/>
  <c r="Y15" i="12"/>
  <c r="Y43" i="12"/>
  <c r="Y45" i="12"/>
  <c r="Y28" i="12"/>
  <c r="Y18" i="12"/>
  <c r="Y31" i="12"/>
  <c r="M60" i="12"/>
  <c r="Y40" i="12"/>
  <c r="Y25" i="12"/>
  <c r="Y14" i="12"/>
  <c r="Y42" i="12"/>
  <c r="Y21" i="12"/>
  <c r="Y35" i="12"/>
  <c r="Y22" i="12"/>
  <c r="Y17" i="12"/>
  <c r="Y49" i="12"/>
  <c r="Y48" i="12"/>
  <c r="Y47" i="12"/>
  <c r="Y46" i="12"/>
  <c r="Y44" i="12"/>
  <c r="Y41" i="12"/>
  <c r="Y39" i="12"/>
  <c r="Y36" i="12"/>
  <c r="Y37" i="12"/>
  <c r="Y30" i="12"/>
  <c r="Y34" i="12"/>
  <c r="Y32" i="12"/>
  <c r="Y33" i="12"/>
  <c r="Y29" i="12"/>
  <c r="Y26" i="12"/>
  <c r="Y27" i="12"/>
  <c r="Y24" i="12"/>
  <c r="Y11" i="12"/>
  <c r="Y38" i="12"/>
  <c r="Y19" i="12"/>
  <c r="Y16" i="12"/>
  <c r="Y10" i="12"/>
  <c r="Y12" i="12"/>
  <c r="Y23" i="12"/>
  <c r="S60" i="12" l="1"/>
</calcChain>
</file>

<file path=xl/sharedStrings.xml><?xml version="1.0" encoding="utf-8"?>
<sst xmlns="http://schemas.openxmlformats.org/spreadsheetml/2006/main" count="503" uniqueCount="251">
  <si>
    <t>AVANCE</t>
  </si>
  <si>
    <t>Línea estratégica</t>
  </si>
  <si>
    <t xml:space="preserve">Programa </t>
  </si>
  <si>
    <t>Nombre del Proyecto</t>
  </si>
  <si>
    <t>Meta programada</t>
  </si>
  <si>
    <t>Meta ejecutada</t>
  </si>
  <si>
    <t>Componente</t>
  </si>
  <si>
    <t>Meta PDM</t>
  </si>
  <si>
    <t>SGP</t>
  </si>
  <si>
    <t>Rubro</t>
  </si>
  <si>
    <t>PDM 2020-2023</t>
  </si>
  <si>
    <t>PROYECTOS DE INVERSIÓN</t>
  </si>
  <si>
    <t>RECURSOS PROPIOS</t>
  </si>
  <si>
    <t>OTROS</t>
  </si>
  <si>
    <t>Dependencia</t>
  </si>
  <si>
    <t>Responsable</t>
  </si>
  <si>
    <t>Código BPIM</t>
  </si>
  <si>
    <t>Actividades</t>
  </si>
  <si>
    <t>FECHA DE CORTE</t>
  </si>
  <si>
    <t>TOTALES</t>
  </si>
  <si>
    <t>RECURSOS EJECUTADOS</t>
  </si>
  <si>
    <t>EJECUCIÓN PPTAL</t>
  </si>
  <si>
    <t>Indicador de producto</t>
  </si>
  <si>
    <t>TOTAL PROGRAMADO</t>
  </si>
  <si>
    <t>Fecha inicio</t>
  </si>
  <si>
    <t>Fecha de terminación</t>
  </si>
  <si>
    <t>RECURSOS PROGRAMADOS</t>
  </si>
  <si>
    <t>RESPONSABLES</t>
  </si>
  <si>
    <t>CUMPLIMIENTO DE META</t>
  </si>
  <si>
    <t>BUCARAMANGA EQUITATIVA E INCLUYENTE: UNA CIUDAD DE BIENESTAR</t>
  </si>
  <si>
    <t>Salud Con Calidad, Garantía De Una Ciudad De Oportunidades</t>
  </si>
  <si>
    <t>Garantía De La Autoridad Sanitaria Para La Gestión De La Salud</t>
  </si>
  <si>
    <t>Lograr y mantener el 100% de la población afiliada al Régimen Subsidiado.</t>
  </si>
  <si>
    <t>Porcentaje de población pobre afiliada al régimen subsidiado.</t>
  </si>
  <si>
    <t>Mantener la auditoría al 100% de las EAPB contributivas que maneje población subsidiada, EAPB subsidiada e IPS públicas y privadas que presten servicios de salud a los usuarios del Régimen Subsidiado.</t>
  </si>
  <si>
    <t>Porcentaje de EAPB contributivas que maneje población subsidiada, EAPB subsidiada e IPS públicas y privadas que presten servicios de salud a los usuarios del Régimen Subsidiado con auditoría mantenida.</t>
  </si>
  <si>
    <t>Mantener la realización del 100% las acciones de Gestión de la Salud Pública contenidas en el Plan de Acción de Salud.</t>
  </si>
  <si>
    <t>Porcentaje de acciones realizadas de Gestión de la Salud Pública contenidas en el Plan de Acción de Salud mantenidas.</t>
  </si>
  <si>
    <t>Implementar la política pública de participación social en salud.</t>
  </si>
  <si>
    <t>Número de políticas públicas de participación social en salud implementadas.</t>
  </si>
  <si>
    <t>Mantener el seguimiento al 100% de los eventos en vigilancia en salud pública.</t>
  </si>
  <si>
    <t>Porcentaje de eventos en vigilancia en salud pública con seguimiento mantenido.</t>
  </si>
  <si>
    <t>Construir, mejorar y/o reponer la infraestructura física de 4 centros y/o unidades de salud.</t>
  </si>
  <si>
    <t>Porcentaje de avance en la construcción, mejoramiento y/o reposición de la infraestructura física de los centros y/o unidades de salud.</t>
  </si>
  <si>
    <t>Adquirir 2 unidades móviles para el área rural.</t>
  </si>
  <si>
    <t>Número de unidades de salud móviles adquiridos para el área rural.</t>
  </si>
  <si>
    <t>Mantener la estrategia de atención primaria en salud.</t>
  </si>
  <si>
    <t>Número de estrategias de atención primaria en salud mantenidas.</t>
  </si>
  <si>
    <t>Salud Pública Pertinente, Garantía De Una Ciudad De Oportunidades</t>
  </si>
  <si>
    <t>Mejoramiento De Las Condiciones No Transmisibles</t>
  </si>
  <si>
    <t>Realizar actividad física en 100 parques de la ciudad para promover estilos de vida saludable y prevenir enfermedades crónicas no transmisibles.</t>
  </si>
  <si>
    <t xml:space="preserve">Número de parques de la ciudad que se realiza actividad física para promover estilos de vida saludable y prevenir enfermedades crónicas no transmisibles. </t>
  </si>
  <si>
    <t>Mantener el monitoreo de las acciones desarrolladas por las EAPB e IPS en 4 enfermedades crónicas no transmisibles.</t>
  </si>
  <si>
    <t>Número de enfermedades crónicas no transmisibles con monitoreo mantenido que son desarrolladas por las EAPB e IPS.</t>
  </si>
  <si>
    <t>Vida Saludable Y La Prevención De Las Enfermedades Transmisibles</t>
  </si>
  <si>
    <t>Mantener 2 estrategias de gestión integral para prevención y control de enfermedades endemoepidémicas y emergentes, reemergentes y desatendidas.</t>
  </si>
  <si>
    <t>Número de estrategias de gestión integral mantenidas para prevención y control de enfermedades endemoepidémicas y emergentes, reemergentes y desatendidas.</t>
  </si>
  <si>
    <t>Lograr y mantener el 95% de cobertura de vacunación en niños y niñas menores de 5 años.</t>
  </si>
  <si>
    <t>Porcentaje de cobertura de vacunación en niños y niñas menores de 5 años.</t>
  </si>
  <si>
    <t>Salud Mental</t>
  </si>
  <si>
    <t>Formular e implementar el plan de acción de salud mental de acuerdo a la Política Nacional.</t>
  </si>
  <si>
    <t>Número de planes de acción de salud mental de acuerdo a la Política Nacional formulados e implementados.</t>
  </si>
  <si>
    <t>Seguridad Alimentaria Y Nutricional</t>
  </si>
  <si>
    <t>Mantener el Plan de Seguridad Alimentaria y Nutricional.</t>
  </si>
  <si>
    <t>Número de Planes de Seguridad Alimentaria y Nutricional mantenidos.</t>
  </si>
  <si>
    <t>Mantener 1 estrategia de seguimiento a bajo peso al nacer, desnutrición aguda, IAMI y lactancia materna.</t>
  </si>
  <si>
    <t>Número de estrategias de seguimiento a bajo peso al nacer, desnutrición aguda, IAMI y lactancia materna mantenidas.</t>
  </si>
  <si>
    <t>Derechos Sexuales Y Reproductivos, Sexualidad Segura</t>
  </si>
  <si>
    <t>Implementar el Modelo de abordaje comunitario para acciones de promoción, prevención y de acceso al diagnóstico de VIH en la población priorizada para la ampliación de la respuesta Nacional al VIH.</t>
  </si>
  <si>
    <t>Numero de Modelos de abordaje comunitario para acciones de promoción, prevención y de acceso al diagnóstico de VIH en la población priorizada de la Ciudad de Bucaramanga para la ampliación de la respuesta Nacional al VIH implementados.</t>
  </si>
  <si>
    <t>Formular e implementar 1 estrategia de atención intregral en salud para la población LGBTIQ+ que garantice el trato digno.</t>
  </si>
  <si>
    <t>Número de  estrategias de atención integral en salud formuladas e implementadas para la población LGTBIQ+ que garantice el trato digno.</t>
  </si>
  <si>
    <t>Mantener 1 estrategia de información, educación y comunicación para fortalecer valores en derechos sexuales y reproductivos.</t>
  </si>
  <si>
    <t>Número de estrategias de información, educación y comunicación mantenidas para fortalecer valores en derechos sexuales y reproductivos diseñada.</t>
  </si>
  <si>
    <t>Mantener y fortalecer la estrategia de servicios amigables para adolescentes y jóvenes.</t>
  </si>
  <si>
    <t>Número de estrategias de servicios amigables para adolescentes y jóvenes mantenidas.</t>
  </si>
  <si>
    <t>Mantener la verificación al 100% de las EAPB e IPS el cumplimiento de la Ruta de Atención Materno-Perinatal.</t>
  </si>
  <si>
    <t>Porcentaje de EAPBs e IPS mantenidas con verificación sobre el cumplimiento de la Ruta de Atención Materno-Perinatal.</t>
  </si>
  <si>
    <t>Gestión Diferencial De Poblaciones Vulnerables</t>
  </si>
  <si>
    <t>Formular e implementar la estrategia de atención integral en primera infancia "En Bucaramanga es haciendo para un inicio feliz".</t>
  </si>
  <si>
    <t xml:space="preserve">Número de estrategias de atención integral en primera infancia "En Bucaramanga es haciendo para un inicio feliz" formuladas e implementadas. </t>
  </si>
  <si>
    <t>Mantener el Plan de acción intersectorial de entornos saludables PAIE con población víctima del conflicto interno armado.</t>
  </si>
  <si>
    <t>Número de Planes de acción intesectoriales de entornos saludables PAIE con población víctima del conflicto interno armado mantenidos.</t>
  </si>
  <si>
    <t>Mantener la verificación al 100% de los centros vida y centros día para personas mayores en cumplimiento de la Resolución 055 de 2018.</t>
  </si>
  <si>
    <t>Porcentaje de centros vida y centros día con verificación mantenida para personas mayores en cumplimiento de la Resolución 055 de 2018.</t>
  </si>
  <si>
    <t>Mantener la estrategia AIEPI en las IPS y en la Comunidad.</t>
  </si>
  <si>
    <t>Número de estrategias AIEPI mantenidas en las IPS y en la comunidad.</t>
  </si>
  <si>
    <t>Mantener en funcionamiento 5 salas ERA en IPS públicas para niños y niñas menores de 6 años.</t>
  </si>
  <si>
    <t>Número de salas ERA mantenidas en funcionamiento en IPS públicas para niños y niñas menores de 6 años.</t>
  </si>
  <si>
    <t>Mantener el Plan Municipal de Discapacidad.</t>
  </si>
  <si>
    <t>Número de Planes Municipales de Discapacidad mantenidos.</t>
  </si>
  <si>
    <t>Formular e implementar 1 estrategia de información, educación y comunicación para promover la formación de familias democráticas, respetuosas e incluyentes que reconozca sus derechos, sus responsabilidades y su papel en el fortalecimiento de la comunidad.</t>
  </si>
  <si>
    <t>Número de estrategias de información, educación y comuncación formuladas e implementadas para promover la formación de familias democráticas, respetuosas e incluyentes que reconozca sus derechos, sus responsabilidades y su papel en el fortalecimiento de la comunidad.</t>
  </si>
  <si>
    <t>Formular e implementar 1 estrategia educativa encaminada a la promoción de la salud y prevención de la enfermedad dirigida a poblaciones étnicas.</t>
  </si>
  <si>
    <t xml:space="preserve">Número de estrategias educativas formuladas e implementadas encaminadas a la promoción de la salud y prevención de la enfermedad dirigida a poblaciones étnicas. </t>
  </si>
  <si>
    <t>Salud Ambiental</t>
  </si>
  <si>
    <t>Realizar la identificación y el censo de los individuos caninos y felinos.</t>
  </si>
  <si>
    <t>Número de identificaciones y censos de individuos caninos y felinos realizados.</t>
  </si>
  <si>
    <t>Realizar la vacunación antirrábica de 100.000 individuos entre caninos y felinos.</t>
  </si>
  <si>
    <t>Número de individuos entre caninos y felinos vacunados con antirrábica.</t>
  </si>
  <si>
    <t>Realizar 20.000 esterilizaciones de caninos y felinos.</t>
  </si>
  <si>
    <t>Número de esterilizaciones de caninos y felinos realizadas.</t>
  </si>
  <si>
    <t>Realizar visitas de inspección, vigilancia y control a 40.000 estalecimientos de alto y bajo riesgo sanitario.</t>
  </si>
  <si>
    <t>Número de visitas de inspección, vigilancia y control realizadas a establecimientos de alto y bajo riesgo sanitario.</t>
  </si>
  <si>
    <t>Mantener la estrategia de entorno saludable en la zona urbana y rural.</t>
  </si>
  <si>
    <t>Número de estrategias de entorno saludable mantenidas en la zona urbana y rural.</t>
  </si>
  <si>
    <t>Adecuar la infraestructura física del centro de Zoonosis.</t>
  </si>
  <si>
    <t>Porcentaje de avance en la adecuación de la infraestructura física del centro de Zoonosis.</t>
  </si>
  <si>
    <t>Salud Pública En Emergencias Y Desastres</t>
  </si>
  <si>
    <t>Mantener el Programa de Hospitales Seguros y el Plan Familiar de Emergencias.</t>
  </si>
  <si>
    <t>Número de Programas de Hospitales Seguros y Planes Familiares de Emergencias mantenidos.</t>
  </si>
  <si>
    <t>Implementar y mantener el Sistema de Emergencias Médicas.</t>
  </si>
  <si>
    <t>Número de Sistemas de Emergencias Médicas implementados y mantenidos.</t>
  </si>
  <si>
    <t>Oportunidad Para La Promoción De La Salud Dentro De Su Ambiente Laboral</t>
  </si>
  <si>
    <t>Mantener el 100% de acciones de promoción y prevención de los riesgos laborales en la población formal e informal.</t>
  </si>
  <si>
    <t>Porcentaje de acciones de promoción y prevención de los riesgos laborales en población formal e informal mantenidos.</t>
  </si>
  <si>
    <t>BUCARAMANGA SOSTENIBLE: UNA REGIÓN CON FUTURO</t>
  </si>
  <si>
    <t>Bucaramanga, Ciudad Con Planificación Ambiental Y Territorial En El Marco Del Cambio Climático</t>
  </si>
  <si>
    <t>Bucaramanga Una Eco-Ciudad</t>
  </si>
  <si>
    <t>Planificación Y Educación Ambiental</t>
  </si>
  <si>
    <t>Actualizar y mantener el Sistema de Gestión Ambiental Municipal - SIGAM de acuerdo a la Política Ambiental Municipal.</t>
  </si>
  <si>
    <t>Número de Sistemas de Gestión Ambiental Municipal - SIGAM actualizados y mantenidos de acuerdo a la Política Ambiental Municipal.</t>
  </si>
  <si>
    <t>Formular e implementar 1 estrategia de educación ambiental para los ciudadanos, las empresas e institutos descentralizados.</t>
  </si>
  <si>
    <t>Número de estrategias de educación ambiental formulados e implementados para los ciudadanos, las empresas e institutos descentralizados.</t>
  </si>
  <si>
    <t>Formular e implementar 1 estrategia participativa de articulación regional interinstitucional e intergubernamental para generar escenarios de diálogo, planificación y financiación del desarrollo sostenible.</t>
  </si>
  <si>
    <t>Número de estrategias participativas de articulación regional interinstitucional e intergubernamental formuladas e implementadas para generar escenarios de diálogo, planificación y financiación del desarrollo sostenible.</t>
  </si>
  <si>
    <t>Formular e implementar 1 Política Pública Ambiental de Cambio Climático y Transición Energética.</t>
  </si>
  <si>
    <t>Número de Políticas Públicas Ambientales de Cambio Climático y Transición Energética formuladas e implementadas.</t>
  </si>
  <si>
    <t>Calidad Y Control Del Medio Ambiente</t>
  </si>
  <si>
    <t>Formular e implementar 1 estrategia para incentivar tecnologías limpias y buenas prácticas en las fuentes fijas y móviles, descontaminación de la polución y ruido ambiental con la articulación de la autoridad ambiental correspondiente, sector empresarial, académico y ciudadanía en general.</t>
  </si>
  <si>
    <t>Número de estrategias formuladas e implementadas para incentivar tecnologías limpias y buenas prácticas en las fuentes fijas y móviles, descontaminación de la polución y ruido ambiental con la articulación de la autoridad ambiental correspondiente, sector empresarial, académico y ciudadanía en general.</t>
  </si>
  <si>
    <t>Gobernanza Del Agua, Nuestra Agua, Nuestra Vida</t>
  </si>
  <si>
    <t>Formular e implementar 1 estrategia de reforestación y conservación de los predios adquiridos para la preservación de las cuencas hídricas que abastecen al municipio de Bucaramanga.</t>
  </si>
  <si>
    <t>Número de estrategias de reforestación y conservación de los predios adquiridos formuladas e implementadas para la preservación de las cuencas hídricas que abastecen al municipio de Bucaramanga.</t>
  </si>
  <si>
    <t>Formular e implementar 1 estrategia de incidencia social, comunicacional,  interinstitucional,  jurídica, y técnica (estudios hidrológicos e hidrogeológicos, entre otros)  vinculando a gremios, academia, sociedad civil, entidades territoriales y autoridades ambientales para la defensa y protección de la alta montaña de Santurbán ante la amenaza del cambio climático y los impactos de  actividades antrópicas, como los proyectos de megaminería, en dichos ecosistemas estratégicos.</t>
  </si>
  <si>
    <t>Número de estrategias de incidencia social, comunicacional,  interinstitucional,  jurídica, y técnica (estudios hidrológicos e hidrogeológicos, entre otros) vinculando a gremios, academia, sociedad civil, entidades territoriales y autoridades ambientales formuladas e implementadas para la defensa y protección de la alta montaña de Santurbán ante la amenaza del cambio climático y los impactos de  actividades antrópicas, como los proyectos de megaminería, en dichos ecosistemas estratégicos.</t>
  </si>
  <si>
    <t>Realizar 1 estudio para identificar conflictos de uso del suelo y esquemas potenciales de pago por servicios ambientales en ecosistemas estratégicos abastecedores de cuencas hídrica del municipio de Bucaramanga.</t>
  </si>
  <si>
    <t>Número de estudios realizados para identificar conflictos de uso del suelo y esquemas potenciales de pago por servicios ambientales en ecosistemas estratégicos abastecedores de cuencas hídrica del municipio de Bucaramanga.</t>
  </si>
  <si>
    <t>Formular e implementar 1 programa de alternativas socioeconómicas de desarrollo sustentable para la provincia de Soto Norte en el marco de la corresponsabilidad socioambiental.</t>
  </si>
  <si>
    <t>Número de programas de alternativas socioeconómicas de desarrollo sustentable formulados e implementados para la provincia de Soto Norte en el marco de la corresponsabilidad socioambiental.</t>
  </si>
  <si>
    <t>Crecimiento Verde, Ciudad Biodiversa</t>
  </si>
  <si>
    <t>Formular e implementar 1 estrategia para recuperar y rehabilitar corredores de conectividad ecosistémica para fortalecer la estructura ecológica urbana (cerros orientales y escarpa occidental) por medio del manejo integral de arbolado y zonas verdes.</t>
  </si>
  <si>
    <t>Número de estrategias formuladas e implementadas para recuperar y rehabilitar corredores de conectividad ecosistémica para fortalecer la estructura ecológica urbana (cerros orientales y escarpa occidental) por medio del manejo integral de arbolado y zonas verdes.</t>
  </si>
  <si>
    <t>Implementar 1 piloto para la gestión de huertas urbanas sostenibles.</t>
  </si>
  <si>
    <t>Número de piloto para la gestión de huertas urbanas sostenibles implementadas.</t>
  </si>
  <si>
    <t>Manejo Integral De Residuos Sólidos, Impacto Positivo En La Calidad De Vida</t>
  </si>
  <si>
    <t>Actualizar e implementar el Plan de Gestión Integral de Residuos Sólidos - PGIRS.</t>
  </si>
  <si>
    <t>Número de Planes de Gestión Integral de Residuos Sólidos - PGIRS actualizados e implementados.</t>
  </si>
  <si>
    <t>BUCARAMANGA CIUDAD VITAL: LA VIDA ES SAGRADA</t>
  </si>
  <si>
    <t>Espacio Público Vital</t>
  </si>
  <si>
    <t>Equipamiento Comunitario</t>
  </si>
  <si>
    <t>Construir y/o gestionar el Coso Municipal.</t>
  </si>
  <si>
    <t>Porcentaje de avance en la construcción y/o gestión del Coso Municipal</t>
  </si>
  <si>
    <t>Sec. Salud y Ambiente</t>
  </si>
  <si>
    <t xml:space="preserve">PLAN DE ACCIÓN
SECRETARÍA DE SALUD Y AMBIENTE </t>
  </si>
  <si>
    <t>CONSOLIDACIÓN DE LA AUTORIDAD SANITARIA PARA LA GESTIÓN DE LA SALUD PÚBLICA BUCARAMANGA</t>
  </si>
  <si>
    <t>FORTALECIMIENTO DE LAS ACCIONES PARA LA PREVENCIÓN DE LAS ENFERMEDADES TRANSMISIBLES EN EL MUNICIPIO DE BUCARAMANGA</t>
  </si>
  <si>
    <t>FORTALECIMIENTO EN EL MARCO DE LA ECONOMÍA CIRCULAR DE LA GESTIÓN INTEGRAL DE RESIDUOS SÓLIDOS EN EL MUNICIPIO DE BUCARAMANGA</t>
  </si>
  <si>
    <t>IMPLEMENTACIÓN DE UNA ESTRATEGIA DE EDUCACIÓN Y PLANIFICACIÓN AMBIENTAL SUSTENTABLE EN EL MUNICIPIO DE BUCARAMANGA</t>
  </si>
  <si>
    <t>FORTALECIMIENTO DEL PROGRAMA DE SALUD AMBIENTAL EN EL MUNICIPIO BUCARAMANGA</t>
  </si>
  <si>
    <t>FORTALECIMIENTO DE LAS ACCIONES DE PROMOCIÓN, PREVENCIÓN Y VIGILANCIA EN LA POBLACION VULNERABLES EN EL MUNICIPIO DE BUCARAMANGA</t>
  </si>
  <si>
    <t>FORTALECIMIENTO DE LAS ACCIONES EN EMERGENCIAS Y DESASTRES EN SALUD DEL MUNICIPIO DE BUCARAMANGA</t>
  </si>
  <si>
    <t>PROTECCIÓN DEL RECURSO HÍDRICO COMO ESTRATEGIA AMBIENTAL MEDIANTE ACCIONES DE INTERVENCIÓN EN CUENCAS QUE PUEDAN ABASTECER DE AGUA AL MUNICIPIO DE BUCARAMANGA</t>
  </si>
  <si>
    <t>FORTALECIMIENTO DE LAS ACCIONES TENDIENTES AL CONTROL DE LAS ENFERMEDADES CRÓNICAS NO TRANSMISIBLES EN EL MUNICIPIO DE BUCARAMANGA</t>
  </si>
  <si>
    <t>IMPLEMENTACIÓN DE ACCIONES PARA LA ATENCIÓN EN SALUD PÚBLICA, MITIGACIÓN Y CONTROL COMO RESPUESTA ANTE LA PRESENCIA DEL VIRUS SARS-COV-2 EN EL MUNICIPIO DE BUCARAMANGA</t>
  </si>
  <si>
    <t>N/A</t>
  </si>
  <si>
    <t>Fortalecer al 100% las acciones en salud publica en el municipio de Bucaramanga para la garantía de los derechos en Salud y Protección de la población vulnerable.</t>
  </si>
  <si>
    <t>Elaborar (1) documento de lineamientos técnicos para la gestión integral de la calidad del aire con un enfoque territorial.</t>
  </si>
  <si>
    <t>ANÁLISIS Y CONTROL DE LA CONTAMINACIÓN ATMOSFERICA EN EL MUNICIPIO DE BUCARAMANGA</t>
  </si>
  <si>
    <t>RECURSOS GESTIONADOS</t>
  </si>
  <si>
    <t>Nelson Ballesteros</t>
  </si>
  <si>
    <t>FORTALECIMIENTO DE LAS ACCIONES DE SEGURIDAD ALIMENTARIA Y NUTRICIONAL EN EL MUNICIPIO DE BUCARAMANGA</t>
  </si>
  <si>
    <t>FORTALECIMIENTO DE LAS ACCIONES DE PROMOCIÓN, PREVENCIÓN Y VIGILANCIA DE SALUD SEXUAL Y REPRODUCTIVA DEL MUNICIPIO DE BUCARAMANGA</t>
  </si>
  <si>
    <t>MEJORAMIENTO DE LA SALUD MENTAL Y LA CONVIVENCIA SOCIAL DE BUCARAMANGA</t>
  </si>
  <si>
    <t>FORTALECIMIENTO EN EL SISTEMA DE SEGURIDAD Y SALUD EN EL TRABAJO EN EL MUNICIPIO DE BUCARAMANGA</t>
  </si>
  <si>
    <t>FORTALECIMIENTO EN EL MODELO DE ATENCIÓN PRIMARIA EN SALUD EN ELMUNICIPIO DE BUCARAMANGA</t>
  </si>
  <si>
    <t>FORTALECIMIENTO AL CRECIMIENTO VERDE, CIUDAD BIODIVERSA DEL MUNICIPIO DE BUCARAMANGA</t>
  </si>
  <si>
    <t>MANTENIMIENTO DE LA COBERTURA DE LA SEGURIDAD SOCIAL EN SALUD DE LA POBLACIÓN POBRE SIN CAPACIDAD DE PAGO RESIDENTE EN EL MUNICIPIO DE BUCARAMANGA, SANTANDER</t>
  </si>
  <si>
    <t>TOTAL EJECUTADO</t>
  </si>
  <si>
    <t>SGR</t>
  </si>
  <si>
    <t>2.3.2.02.02.009.3201009.201</t>
  </si>
  <si>
    <t>Pagos de la población afiliada en el Régimen Subsidiado.
Pagos por la prestación de servicios de salud a la población migrante.
Pagos a la Supersalud.</t>
  </si>
  <si>
    <t>Auditorías a las EPS Subsidiadas e IPS públicas y privadas que atienden usuarios del Régimen Subsiadiado</t>
  </si>
  <si>
    <t>Auditorías a los servicios de urgencias de las IPS públicas y privadas que atienden a población del Régimen Subsiadiado</t>
  </si>
  <si>
    <t xml:space="preserve">Seguimiento al Plan Territorial de Salud, formulación d eproyectos, acciones de apoyo a la subsecretaría de Salud Pública, informes de calidad, planes de mejoramiento y calibración de equipos de la Secretaría de Salud. </t>
  </si>
  <si>
    <t>Implementación de la política de participaación social</t>
  </si>
  <si>
    <t>Se realiza vigilancia a todos los eventos de interes en salud pública, el cumplimiento de los protocolos, reporte de la Resolución 4505, Estadícas vitales.</t>
  </si>
  <si>
    <t>Desarrollar la Estrategia de Atención Primaria en Salud.</t>
  </si>
  <si>
    <t>Realizar el seguimiento a las enfermedades crónicas no transmisibles en las EAPB e IPS. Igualmenente realizar acciones de promoción de la salud y prevención de la enfermedad.</t>
  </si>
  <si>
    <t>Seguimiento a la cobertura de vacunación, labores del centro de acopio, comité PAI, seguimiento al Paiweb.</t>
  </si>
  <si>
    <t>Equipo PRASS, acciones de vigilancian en salud pública del COVID-19, vacunación de COVID-19, manejo del cadaver y cremación de cadaveres con sospoecha o confirmación de COVID-19</t>
  </si>
  <si>
    <t xml:space="preserve">Realizar la vacunación antirrábica de individuos entre caninos y felinos; Hacer seguimiento epidemiológico y la observación Medico Veterinaria al 100% de los caninos y felinos causantes de accidentes por mordedura  con el fin de descartar el virus de la rabia en dichos animales y realizar capacitaciones que apunten a la política de tenencia responsable de animales de compañía, enfermedades zoonoticas y Ley 1774 maltrato animal. </t>
  </si>
  <si>
    <t xml:space="preserve"> Realizar Evaluación y seguimiento a las viviendas  que cumplieron con la implementacion de la estrategia "Vivienda saludable" en el 2016 y 2017 del área Urbana y Rural; e implementacion de la estrategia  en nuevas viviendas priorizadas con la Subsecretaria de Ambiente. </t>
  </si>
  <si>
    <t xml:space="preserve">Desarrolla las visitas de Auditorias a las IPS para veificar los planes de emergencias y el programa familiar de emergencias </t>
  </si>
  <si>
    <t xml:space="preserve">Implementar el Sistema de emergencias médicas del Municipio de Bucaramanga </t>
  </si>
  <si>
    <t>Realizar IVC a empresas en lo que respecta al cumplmiento del sistema de seguridad y salud en el trabajo y la promoción de la salu dy prevención de la enfermedad en la población informal.</t>
  </si>
  <si>
    <t xml:space="preserve">Relizar revisión, ajuste e implementación del Sistema de Gestión Ambiental municipal </t>
  </si>
  <si>
    <t>Estructurar e implementar (1) estrategia de educación ambiental que incluya a todos los actores involucrados</t>
  </si>
  <si>
    <t>Diseñar e implementar 1 estrategia participativa de articulación entre gobierno e instituciones para generar escenarios de diálogo, planificación y financiación del desarrollo sostenible.</t>
  </si>
  <si>
    <t>Formular e implementar la política pública ambiental muncipal.</t>
  </si>
  <si>
    <t xml:space="preserve">Realizar actividades encaminadas a la protección y conservación de las cuencas abastecedoras de agua del municipio de bucaramanga como compra de predios, PSA, Corresponsabilidad y catedra de agua. </t>
  </si>
  <si>
    <t>Definir una estrategia de conectividad y manejo del espacio verde urbano y su estructura ecologica principal, para garantizar la oferta de servicios ecosistémicos a la población urbana y rural del muncipio de Bucaramanga, así como generar  información geográfica y temática de los ecosistemas presentes en la estrutura ecológica principal, para su valoración, manejo, conectividad, restauración y seguimiento.</t>
  </si>
  <si>
    <t xml:space="preserve">Realizar acciones encaminadas al fortalecimiento de la Gestión Integral de Residuos Sólidos en el marco de la Economía Circular como actualizacion del PGIRS municipal, Cultura ciudadana, estrategias de aprovechamiento de residuos sólidos. </t>
  </si>
  <si>
    <t>PENDIENTE POR DEFINIR</t>
  </si>
  <si>
    <t>Actividades que desarrollan el programa de tuberculosis, hansen y enfermedades transmitidas por vectores.</t>
  </si>
  <si>
    <t>Realizar esterilizaciones entre  caninos y felinos machos y hembras en el Municipio de Bucaramanga con el fin de realizar un método de control poblacional .</t>
  </si>
  <si>
    <t>Realizar visitas de Inspeción Vigilancia y Control a Establecimientos de Alto y Bajo riesgo por parte de la Secretaría de Salud y Ambiente en lo referente al programa de alimentos, ruido, aguas e IPS (PGIRHS).</t>
  </si>
  <si>
    <t>2.3.2.02.02.009.1905019.285</t>
  </si>
  <si>
    <t>2.3.2.02.02.009.1903011.275</t>
  </si>
  <si>
    <t xml:space="preserve">2.3.2.02.02.009.1905019.285
2.3.2.02.02.009.1905019.209
</t>
  </si>
  <si>
    <t>2.3.2.02.02.009.1905022.209</t>
  </si>
  <si>
    <t>2.3.2.02.02.009.1905028.209</t>
  </si>
  <si>
    <t>2.3.2.02.02.009.1905028.209
2.3.2.02.02.009.1905019.209</t>
  </si>
  <si>
    <t>2.3.2.02.02.009.1905019.209</t>
  </si>
  <si>
    <t>2.3.2.02.02.009.1905030.209</t>
  </si>
  <si>
    <t>2.3.2.02.02.009.1905030.201</t>
  </si>
  <si>
    <t>2.3.2.02.02.009.1905025.209</t>
  </si>
  <si>
    <t>2.3.2.02.02.009.3208010.201</t>
  </si>
  <si>
    <t>2.3.2.02.02.009.1905024.201</t>
  </si>
  <si>
    <t>2.3.2.02.02.009.1905024.209
2.3.2.02.02.009.1903031.209</t>
  </si>
  <si>
    <t>2 .3.2.02.02.009.3204046.201</t>
  </si>
  <si>
    <t>2.3.2.02.02.009.3202002.201</t>
  </si>
  <si>
    <t>2.3.2.02.02.009.1903031.201
2.3.2.02.02.009.1903031.209</t>
  </si>
  <si>
    <t xml:space="preserve">2.3.2.02.02.009.1905019.285
2.3.2.02.02.009.1905019.272 </t>
  </si>
  <si>
    <t>2.3.2.02.02.009.1905026.209
2.3.2.02.02.009.1905027.209</t>
  </si>
  <si>
    <t>2.3.2.02.02.009.3208010.201
2.3.2.02.02.009.3208010.280
2.3.2.02.02.009.3208010.218</t>
  </si>
  <si>
    <t>2.3.2.02.02.009.1905024.201
2.3.2.02.02.009.1905024.270
2.3.2.02.02.009.1905024.209</t>
  </si>
  <si>
    <t xml:space="preserve">2.3.2.02.02.009.1906023.208 $68.497.522.112
2.3.2.02.02.009.1906023.279 $134.040.044.112
2.3.2.02.02.009.1906023.274 $5.590.188.172
2.3.2.02.02.009.1906023.292 $12.909.348.026
2.3.2.02.02.009.1906023.247 $6.053.442.339
2.3.2.02.02.009.1903011.279 $886.001.426
</t>
  </si>
  <si>
    <t>Realizar actividad física en 100 parques de la ciudad para promover estilos de vida saludable y prevenir enfermedades cónicas no transmisibles.</t>
  </si>
  <si>
    <t>2.3.2.02.02.009.190.5019.201</t>
  </si>
  <si>
    <t>2.3.2.02.02.009.1905023.209</t>
  </si>
  <si>
    <t>2.3.2.02.02.005.1905035.274
2.3.2.02.02.009.1905035.201</t>
  </si>
  <si>
    <t>Relizar acciones de la Promoción de la Salud y Prevención de la Enfermedad en el Programa de Salud Mental</t>
  </si>
  <si>
    <t>Mantener el Plan de Seguridad Alimentaria y Nutricional del Municipio de Bucaramanga</t>
  </si>
  <si>
    <t>Ejecutar las estrategias de Bajo peso al nacer, desnutrición aguda, IAMI y lactancia materna.</t>
  </si>
  <si>
    <t>Realizar pruebas rápida para el tamizaje de VIH (cuarta generación) a población clave (HSH y Trabajadoras sexuales)  y registro de la información en el SISCOSSR. y adquisición de geles, condones, asesoría  e información requerida para el cumplimiento del Modelo de Abordaje Comunitario.  (PRUEBAS VIH 1566 = HSH 1039 - TS 527) Condones 4698, Lubricantes 1566, tapabocas 10.962 (7 tapabocas c/U)</t>
  </si>
  <si>
    <t>Desarrollar una campaña de sensibilización social contra la discriminación social y para la atención integral en salud que garantice el trato digno para la población LGTBIQ+.</t>
  </si>
  <si>
    <t>Desarrollar la estrategia de información, educación y comunicación para fortalecer valores en derechos sexuales y reproductivos.</t>
  </si>
  <si>
    <t>Realizar inspección, vigilancia y control a las IPS y EAPB en el cumplimiento de la Resolución 3280 en la RIA de mantenimiento de la salud en el adolescente y jóven.</t>
  </si>
  <si>
    <t>Desarrollar la estrategia de atención integral en primera infancia "En Bucaramanga es haciendo para un inicio feliz".</t>
  </si>
  <si>
    <t xml:space="preserve">POR DEFINIR </t>
  </si>
  <si>
    <t>POR DEFINIR</t>
  </si>
  <si>
    <t>2.3.2.02.02.009.3202005.201</t>
  </si>
  <si>
    <t>2.3.2.02.02.009.3202006.201</t>
  </si>
  <si>
    <t xml:space="preserve">2.3.2.02.02.009.3202006.201
</t>
  </si>
  <si>
    <t>2.3.2.02.02.009.3202006.201
2.3.2.02.02.009.3202005.201</t>
  </si>
  <si>
    <t>Realizar la actualización e implementación del Plan de Gestión Integral de Residuos Sólidos - PGIRS.</t>
  </si>
  <si>
    <t>2.3.2.02.02.009.1905026.209</t>
  </si>
  <si>
    <t>Mantener el 100% de inspección, vigilancia y control a las IPS que presten servicios de salud de urgencias de la red pública y privada que atienda a la población del Régimen Subsidiado.</t>
  </si>
  <si>
    <t>Porcentaje de IPS que presenten servicios de salud de urgencias de la red pública y privada que atienda a la población del Régimen Subsidiado con inspección, vigilancia y control mantenidos.</t>
  </si>
  <si>
    <t>2.3.2.02.02.005.1906023.274
2.3.2.02.02.005.1905035.274
2.3.2.02.02.005.1906023.269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</si>
</sst>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5" formatCode="&quot;$&quot;\ #,##0;\-&quot;$&quot;\ #,##0"/>
    <numFmt numFmtId="41" formatCode="_-* #,##0_-;\-* #,##0_-;_-* &quot;-&quot;_-;_-@_-"/>
    <numFmt numFmtId="44" formatCode="_-&quot;$&quot;\ * #,##0.00_-;\-&quot;$&quot;\ * #,##0.00_-;_-&quot;$&quot;\ * &quot;-&quot;??_-;_-@_-"/>
    <numFmt numFmtId="164" formatCode="dd/mm/yyyy;@"/>
    <numFmt numFmtId="165" formatCode="_-&quot;$&quot;\ * #,##0_-;\-&quot;$&quot;\ * #,##0_-;_-&quot;$&quot;\ * &quot;-&quot;??_-;_-@_-"/>
    <numFmt numFmtId="166" formatCode="_-* #,##0.0_-;\-* #,##0.0_-;_-* &quot;-&quot;_-;_-@_-"/>
  </numFmts>
  <fonts count="17" x14ac:knownFonts="1">
    <font>
      <sz val="11"/>
      <color theme="1"/>
      <name val="Arial"/>
      <family val="2"/>
    </font>
    <font>
      <sz val="12"/>
      <name val="Arial"/>
      <family val="2"/>
    </font>
    <font>
      <sz val="12"/>
      <color theme="1"/>
      <name val="Arial"/>
      <family val="2"/>
    </font>
    <font>
      <sz val="12"/>
      <color indexed="8"/>
      <name val="Arial"/>
      <family val="2"/>
    </font>
    <font>
      <u/>
      <sz val="11"/>
      <color theme="10"/>
      <name val="Arial"/>
      <family val="2"/>
    </font>
    <font>
      <u/>
      <sz val="11"/>
      <color theme="11"/>
      <name val="Arial"/>
      <family val="2"/>
    </font>
    <font>
      <sz val="11"/>
      <color theme="1"/>
      <name val="Arial"/>
      <family val="2"/>
    </font>
    <font>
      <b/>
      <sz val="12"/>
      <color theme="0"/>
      <name val="Arial"/>
      <family val="2"/>
    </font>
    <font>
      <b/>
      <sz val="12"/>
      <color theme="1"/>
      <name val="Arial"/>
      <family val="2"/>
    </font>
    <font>
      <b/>
      <sz val="14"/>
      <color theme="0"/>
      <name val="Arial"/>
      <family val="2"/>
    </font>
    <font>
      <sz val="14"/>
      <color theme="0"/>
      <name val="Arial"/>
      <family val="2"/>
    </font>
    <font>
      <b/>
      <i/>
      <sz val="12"/>
      <color theme="1"/>
      <name val="Arial"/>
      <family val="2"/>
    </font>
    <font>
      <b/>
      <sz val="12"/>
      <name val="Arial"/>
      <family val="2"/>
    </font>
    <font>
      <b/>
      <sz val="12"/>
      <color indexed="8"/>
      <name val="Arial"/>
      <family val="2"/>
    </font>
    <font>
      <sz val="8"/>
      <name val="Arial"/>
      <family val="2"/>
    </font>
    <font>
      <sz val="14"/>
      <name val="Arial"/>
      <family val="2"/>
    </font>
    <font>
      <sz val="14"/>
      <color rgb="FFFF0000"/>
      <name val="Arial"/>
      <family val="2"/>
    </font>
  </fonts>
  <fills count="5">
    <fill>
      <patternFill patternType="none"/>
    </fill>
    <fill>
      <patternFill patternType="gray125"/>
    </fill>
    <fill>
      <patternFill patternType="solid">
        <fgColor rgb="FF00CC99"/>
        <bgColor indexed="64"/>
      </patternFill>
    </fill>
    <fill>
      <patternFill patternType="solid">
        <fgColor theme="0"/>
        <bgColor indexed="64"/>
      </patternFill>
    </fill>
    <fill>
      <patternFill patternType="solid">
        <fgColor theme="0" tint="-0.14999847407452621"/>
        <bgColor indexed="64"/>
      </patternFill>
    </fill>
  </fills>
  <borders count="11">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s>
  <cellStyleXfs count="110">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9" fontId="6" fillId="0" borderId="0" applyFont="0" applyFill="0" applyBorder="0" applyAlignment="0" applyProtection="0"/>
    <xf numFmtId="44" fontId="6" fillId="0" borderId="0" applyFont="0" applyFill="0" applyBorder="0" applyAlignment="0" applyProtection="0"/>
    <xf numFmtId="41" fontId="6" fillId="0" borderId="0" applyFont="0" applyFill="0" applyBorder="0" applyAlignment="0" applyProtection="0"/>
  </cellStyleXfs>
  <cellXfs count="210">
    <xf numFmtId="0" fontId="0" fillId="0" borderId="0" xfId="0"/>
    <xf numFmtId="0" fontId="2" fillId="0" borderId="0" xfId="0" applyFont="1"/>
    <xf numFmtId="0" fontId="3" fillId="0" borderId="2" xfId="0" applyFont="1" applyFill="1" applyBorder="1" applyAlignment="1">
      <alignment horizontal="justify" vertical="center" wrapText="1"/>
    </xf>
    <xf numFmtId="9" fontId="2" fillId="0" borderId="2" xfId="0" applyNumberFormat="1" applyFont="1" applyBorder="1" applyAlignment="1">
      <alignment horizontal="center" vertical="center"/>
    </xf>
    <xf numFmtId="0" fontId="7" fillId="2" borderId="2" xfId="0" applyFont="1" applyFill="1" applyBorder="1" applyAlignment="1" applyProtection="1">
      <alignment horizontal="center" vertical="center" wrapText="1"/>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164" fontId="2" fillId="0" borderId="2" xfId="0" applyNumberFormat="1" applyFont="1" applyBorder="1" applyAlignment="1">
      <alignment horizontal="justify" vertical="center" wrapText="1"/>
    </xf>
    <xf numFmtId="0" fontId="7"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0" xfId="0" applyFont="1" applyFill="1"/>
    <xf numFmtId="0" fontId="2" fillId="0" borderId="2" xfId="0" applyFont="1" applyBorder="1"/>
    <xf numFmtId="0" fontId="2" fillId="0" borderId="2" xfId="0" applyFont="1" applyBorder="1" applyAlignment="1">
      <alignment vertical="center" wrapText="1"/>
    </xf>
    <xf numFmtId="165" fontId="2" fillId="0" borderId="2" xfId="108" applyNumberFormat="1" applyFont="1" applyFill="1" applyBorder="1" applyAlignment="1">
      <alignment horizontal="center" vertical="center"/>
    </xf>
    <xf numFmtId="0" fontId="2" fillId="0" borderId="0" xfId="0" applyFont="1" applyAlignment="1">
      <alignment horizontal="justify"/>
    </xf>
    <xf numFmtId="0" fontId="2" fillId="0" borderId="0" xfId="0" applyFont="1" applyBorder="1" applyAlignment="1">
      <alignment horizontal="justify"/>
    </xf>
    <xf numFmtId="0" fontId="2" fillId="0" borderId="0" xfId="0" applyFont="1" applyBorder="1"/>
    <xf numFmtId="0" fontId="2" fillId="0" borderId="0" xfId="0" applyFont="1" applyBorder="1" applyAlignment="1">
      <alignment horizontal="justify" vertical="center" wrapText="1"/>
    </xf>
    <xf numFmtId="0" fontId="2" fillId="0" borderId="0" xfId="0" applyFont="1" applyBorder="1" applyAlignment="1">
      <alignment vertical="center" wrapText="1"/>
    </xf>
    <xf numFmtId="164" fontId="2" fillId="0" borderId="0" xfId="0" applyNumberFormat="1" applyFont="1" applyBorder="1" applyAlignment="1">
      <alignment vertical="center" wrapText="1"/>
    </xf>
    <xf numFmtId="164" fontId="2" fillId="0" borderId="0" xfId="0" applyNumberFormat="1" applyFont="1" applyBorder="1" applyAlignment="1">
      <alignment vertical="center"/>
    </xf>
    <xf numFmtId="0" fontId="3" fillId="0" borderId="0" xfId="0" applyFont="1" applyFill="1" applyBorder="1" applyAlignment="1">
      <alignment vertical="center" wrapText="1"/>
    </xf>
    <xf numFmtId="0" fontId="7" fillId="2" borderId="2" xfId="0" applyFont="1" applyFill="1" applyBorder="1" applyAlignment="1">
      <alignment horizontal="center" vertical="center" wrapText="1"/>
    </xf>
    <xf numFmtId="16" fontId="2" fillId="0" borderId="0" xfId="0" applyNumberFormat="1" applyFont="1"/>
    <xf numFmtId="14" fontId="2" fillId="0" borderId="2" xfId="0" applyNumberFormat="1" applyFont="1" applyBorder="1" applyAlignment="1">
      <alignment horizontal="center"/>
    </xf>
    <xf numFmtId="5" fontId="1" fillId="0" borderId="2" xfId="108" applyNumberFormat="1" applyFont="1" applyFill="1" applyBorder="1" applyAlignment="1">
      <alignment horizontal="center" vertical="center" wrapText="1"/>
    </xf>
    <xf numFmtId="9" fontId="1" fillId="0" borderId="2" xfId="107" applyFont="1" applyFill="1" applyBorder="1" applyAlignment="1">
      <alignment horizontal="center" vertical="center" wrapText="1"/>
    </xf>
    <xf numFmtId="9" fontId="9" fillId="2" borderId="2" xfId="0" applyNumberFormat="1" applyFont="1" applyFill="1" applyBorder="1" applyAlignment="1">
      <alignment horizontal="center" vertical="center"/>
    </xf>
    <xf numFmtId="165" fontId="9" fillId="2" borderId="2" xfId="108" applyNumberFormat="1" applyFont="1" applyFill="1" applyBorder="1" applyAlignment="1">
      <alignment vertical="center"/>
    </xf>
    <xf numFmtId="0" fontId="2" fillId="2" borderId="4" xfId="0" applyFont="1" applyFill="1" applyBorder="1" applyAlignment="1">
      <alignment horizontal="justify"/>
    </xf>
    <xf numFmtId="0" fontId="2" fillId="2" borderId="5" xfId="0" applyFont="1" applyFill="1" applyBorder="1"/>
    <xf numFmtId="0" fontId="2" fillId="2" borderId="3" xfId="0" applyFont="1" applyFill="1" applyBorder="1"/>
    <xf numFmtId="9" fontId="9" fillId="2" borderId="4" xfId="107" applyFont="1" applyFill="1" applyBorder="1" applyAlignment="1">
      <alignment horizontal="center" vertical="center" wrapText="1"/>
    </xf>
    <xf numFmtId="0" fontId="10" fillId="2" borderId="4" xfId="0" applyFont="1" applyFill="1" applyBorder="1" applyAlignment="1">
      <alignment vertical="center"/>
    </xf>
    <xf numFmtId="0" fontId="10" fillId="2" borderId="3" xfId="0" applyFont="1" applyFill="1" applyBorder="1" applyAlignment="1">
      <alignment vertical="center"/>
    </xf>
    <xf numFmtId="0" fontId="1" fillId="0" borderId="2" xfId="0" applyFont="1" applyFill="1" applyBorder="1" applyAlignment="1">
      <alignment horizontal="justify" vertical="center" wrapText="1"/>
    </xf>
    <xf numFmtId="0" fontId="2" fillId="2" borderId="6" xfId="0" applyFont="1" applyFill="1" applyBorder="1"/>
    <xf numFmtId="0" fontId="7" fillId="2" borderId="1" xfId="0" applyFont="1" applyFill="1" applyBorder="1" applyAlignment="1">
      <alignment horizontal="center" vertical="center" wrapText="1"/>
    </xf>
    <xf numFmtId="0" fontId="2" fillId="0" borderId="0" xfId="0" applyFont="1" applyAlignment="1">
      <alignment vertical="center"/>
    </xf>
    <xf numFmtId="164" fontId="2" fillId="0" borderId="3" xfId="0" applyNumberFormat="1" applyFont="1" applyBorder="1" applyAlignment="1">
      <alignment horizontal="center" vertical="center" wrapText="1"/>
    </xf>
    <xf numFmtId="0" fontId="9" fillId="2" borderId="3" xfId="0" applyFont="1" applyFill="1" applyBorder="1" applyAlignment="1">
      <alignment vertical="center"/>
    </xf>
    <xf numFmtId="0" fontId="2" fillId="2" borderId="4" xfId="0" applyFont="1" applyFill="1" applyBorder="1"/>
    <xf numFmtId="0" fontId="2" fillId="0" borderId="2" xfId="0" applyFont="1" applyBorder="1" applyAlignment="1">
      <alignment horizontal="justify" vertical="center" wrapText="1"/>
    </xf>
    <xf numFmtId="3" fontId="3" fillId="0" borderId="2" xfId="0" applyNumberFormat="1" applyFont="1" applyBorder="1" applyAlignment="1">
      <alignment horizontal="center" vertical="center" wrapText="1"/>
    </xf>
    <xf numFmtId="9" fontId="3" fillId="0" borderId="2" xfId="0" applyNumberFormat="1" applyFont="1" applyBorder="1" applyAlignment="1">
      <alignment horizontal="center" vertical="center" wrapText="1"/>
    </xf>
    <xf numFmtId="1" fontId="1" fillId="0" borderId="2" xfId="0" applyNumberFormat="1" applyFont="1" applyFill="1" applyBorder="1" applyAlignment="1">
      <alignment horizontal="center" vertical="center" wrapText="1"/>
    </xf>
    <xf numFmtId="0" fontId="2" fillId="3" borderId="2" xfId="0" applyFont="1" applyFill="1" applyBorder="1" applyAlignment="1">
      <alignment horizontal="justify" vertical="center" wrapText="1"/>
    </xf>
    <xf numFmtId="0" fontId="8" fillId="0" borderId="0" xfId="0" applyFont="1" applyBorder="1" applyAlignment="1">
      <alignment horizontal="center" vertical="center"/>
    </xf>
    <xf numFmtId="0" fontId="12" fillId="0" borderId="2" xfId="0" applyFont="1" applyFill="1" applyBorder="1" applyAlignment="1">
      <alignment horizontal="justify" vertical="center" wrapText="1"/>
    </xf>
    <xf numFmtId="0" fontId="7" fillId="2" borderId="2" xfId="0" applyFont="1" applyFill="1" applyBorder="1" applyAlignment="1">
      <alignment horizontal="center" vertical="center" wrapText="1"/>
    </xf>
    <xf numFmtId="0" fontId="8" fillId="0" borderId="0" xfId="0" applyFont="1" applyAlignment="1">
      <alignment horizontal="center" vertical="center"/>
    </xf>
    <xf numFmtId="0" fontId="12" fillId="4" borderId="4" xfId="0" applyFont="1" applyFill="1" applyBorder="1" applyAlignment="1">
      <alignment horizontal="justify" vertical="center" wrapText="1"/>
    </xf>
    <xf numFmtId="164" fontId="8" fillId="4" borderId="4" xfId="0" applyNumberFormat="1" applyFont="1" applyFill="1" applyBorder="1" applyAlignment="1">
      <alignment horizontal="justify" vertical="center" wrapText="1"/>
    </xf>
    <xf numFmtId="0" fontId="13" fillId="4" borderId="4" xfId="0" applyFont="1" applyFill="1" applyBorder="1" applyAlignment="1">
      <alignment horizontal="justify" vertical="center" wrapText="1"/>
    </xf>
    <xf numFmtId="9" fontId="3" fillId="4" borderId="2" xfId="0" applyNumberFormat="1" applyFont="1" applyFill="1" applyBorder="1" applyAlignment="1">
      <alignment horizontal="center" vertical="center" wrapText="1"/>
    </xf>
    <xf numFmtId="3" fontId="3" fillId="4" borderId="2" xfId="0" applyNumberFormat="1" applyFont="1" applyFill="1" applyBorder="1" applyAlignment="1">
      <alignment horizontal="center" vertical="center" wrapText="1"/>
    </xf>
    <xf numFmtId="5" fontId="1" fillId="4" borderId="2" xfId="108" applyNumberFormat="1" applyFont="1" applyFill="1" applyBorder="1" applyAlignment="1">
      <alignment horizontal="center" vertical="center" wrapText="1"/>
    </xf>
    <xf numFmtId="165" fontId="7" fillId="2" borderId="2" xfId="108" applyNumberFormat="1" applyFont="1" applyFill="1" applyBorder="1" applyAlignment="1">
      <alignment vertical="center"/>
    </xf>
    <xf numFmtId="5" fontId="1" fillId="0" borderId="7" xfId="108" applyNumberFormat="1" applyFont="1" applyFill="1" applyBorder="1" applyAlignment="1">
      <alignment vertical="center" wrapText="1"/>
    </xf>
    <xf numFmtId="5" fontId="1" fillId="0" borderId="2" xfId="108" applyNumberFormat="1" applyFont="1" applyFill="1" applyBorder="1" applyAlignment="1">
      <alignment vertical="center" wrapText="1"/>
    </xf>
    <xf numFmtId="164" fontId="2" fillId="0" borderId="7" xfId="0" applyNumberFormat="1" applyFont="1" applyBorder="1" applyAlignment="1">
      <alignment horizontal="justify" vertical="center" wrapText="1"/>
    </xf>
    <xf numFmtId="4" fontId="2" fillId="0" borderId="0" xfId="0" applyNumberFormat="1" applyFont="1"/>
    <xf numFmtId="4" fontId="7" fillId="2" borderId="2" xfId="0" applyNumberFormat="1" applyFont="1" applyFill="1" applyBorder="1" applyAlignment="1">
      <alignment horizontal="center" vertical="center" wrapText="1"/>
    </xf>
    <xf numFmtId="4" fontId="1" fillId="0" borderId="2" xfId="108" applyNumberFormat="1" applyFont="1" applyFill="1" applyBorder="1" applyAlignment="1">
      <alignment horizontal="center" vertical="center" wrapText="1"/>
    </xf>
    <xf numFmtId="4" fontId="12" fillId="0" borderId="2" xfId="0" applyNumberFormat="1" applyFont="1" applyFill="1" applyBorder="1" applyAlignment="1">
      <alignment horizontal="center" vertical="center" wrapText="1"/>
    </xf>
    <xf numFmtId="4" fontId="2" fillId="0" borderId="0" xfId="0" applyNumberFormat="1" applyFont="1" applyBorder="1"/>
    <xf numFmtId="4" fontId="2" fillId="0" borderId="2" xfId="0" applyNumberFormat="1" applyFont="1" applyBorder="1" applyAlignment="1">
      <alignment horizontal="center" vertical="center"/>
    </xf>
    <xf numFmtId="0" fontId="12" fillId="0" borderId="2" xfId="0" applyFont="1" applyFill="1" applyBorder="1" applyAlignment="1">
      <alignment horizontal="center" vertical="center" wrapText="1"/>
    </xf>
    <xf numFmtId="3" fontId="1" fillId="0" borderId="2" xfId="0" applyNumberFormat="1" applyFont="1" applyFill="1" applyBorder="1" applyAlignment="1">
      <alignment horizontal="center" vertical="center" wrapText="1"/>
    </xf>
    <xf numFmtId="4" fontId="1" fillId="0" borderId="2" xfId="0" applyNumberFormat="1" applyFont="1" applyFill="1" applyBorder="1" applyAlignment="1">
      <alignment horizontal="center" vertical="center" wrapText="1"/>
    </xf>
    <xf numFmtId="1" fontId="12" fillId="0" borderId="2" xfId="0" applyNumberFormat="1" applyFont="1" applyFill="1" applyBorder="1" applyAlignment="1">
      <alignment horizontal="center" vertical="center" wrapText="1"/>
    </xf>
    <xf numFmtId="164" fontId="2" fillId="0" borderId="2" xfId="0" applyNumberFormat="1" applyFont="1" applyBorder="1" applyAlignment="1">
      <alignment horizontal="justify" vertical="center" wrapText="1"/>
    </xf>
    <xf numFmtId="9" fontId="1" fillId="0" borderId="1" xfId="107" applyFont="1" applyFill="1" applyBorder="1" applyAlignment="1">
      <alignment horizontal="center" vertical="center" wrapText="1"/>
    </xf>
    <xf numFmtId="0" fontId="2" fillId="0" borderId="1" xfId="0" applyFont="1" applyFill="1" applyBorder="1" applyAlignment="1">
      <alignment horizontal="center" vertical="center" wrapText="1"/>
    </xf>
    <xf numFmtId="5" fontId="1" fillId="0" borderId="1" xfId="108" applyNumberFormat="1" applyFont="1" applyFill="1" applyBorder="1" applyAlignment="1">
      <alignment horizontal="center" vertical="center" wrapText="1"/>
    </xf>
    <xf numFmtId="5" fontId="1" fillId="4" borderId="1" xfId="108" applyNumberFormat="1" applyFont="1" applyFill="1" applyBorder="1" applyAlignment="1">
      <alignment horizontal="center" vertical="center" wrapText="1"/>
    </xf>
    <xf numFmtId="9" fontId="2" fillId="0" borderId="1" xfId="0" applyNumberFormat="1" applyFont="1" applyBorder="1" applyAlignment="1">
      <alignment horizontal="center" vertical="center"/>
    </xf>
    <xf numFmtId="3" fontId="3" fillId="0" borderId="1" xfId="0" applyNumberFormat="1" applyFont="1" applyBorder="1" applyAlignment="1">
      <alignment horizontal="center" vertical="center" wrapText="1"/>
    </xf>
    <xf numFmtId="3" fontId="3" fillId="4" borderId="1" xfId="0" applyNumberFormat="1" applyFont="1" applyFill="1" applyBorder="1" applyAlignment="1">
      <alignment horizontal="center" vertical="center" wrapText="1"/>
    </xf>
    <xf numFmtId="0" fontId="3" fillId="0" borderId="1" xfId="0" applyFont="1" applyFill="1" applyBorder="1" applyAlignment="1">
      <alignment horizontal="justify" vertical="center" wrapText="1"/>
    </xf>
    <xf numFmtId="0" fontId="13" fillId="4" borderId="1" xfId="0" applyFont="1" applyFill="1" applyBorder="1" applyAlignment="1">
      <alignment horizontal="justify" vertical="center" wrapText="1"/>
    </xf>
    <xf numFmtId="5" fontId="1" fillId="0" borderId="0" xfId="108" applyNumberFormat="1" applyFont="1" applyFill="1" applyBorder="1" applyAlignment="1">
      <alignment horizontal="center" vertical="center" wrapText="1"/>
    </xf>
    <xf numFmtId="165" fontId="12" fillId="0" borderId="0" xfId="108" applyNumberFormat="1" applyFont="1" applyFill="1" applyBorder="1" applyAlignment="1">
      <alignment horizontal="center" vertical="center" wrapText="1"/>
    </xf>
    <xf numFmtId="9" fontId="2" fillId="0" borderId="1" xfId="0" applyNumberFormat="1" applyFont="1" applyBorder="1" applyAlignment="1">
      <alignment horizontal="center" vertical="center"/>
    </xf>
    <xf numFmtId="3" fontId="3" fillId="4" borderId="7" xfId="0" applyNumberFormat="1" applyFont="1" applyFill="1" applyBorder="1" applyAlignment="1">
      <alignment horizontal="center" vertical="center" wrapText="1"/>
    </xf>
    <xf numFmtId="5" fontId="1" fillId="4" borderId="1" xfId="108" applyNumberFormat="1" applyFont="1" applyFill="1" applyBorder="1" applyAlignment="1">
      <alignment horizontal="center" vertical="center" wrapText="1"/>
    </xf>
    <xf numFmtId="9" fontId="1" fillId="0" borderId="1" xfId="107" applyFont="1" applyFill="1" applyBorder="1" applyAlignment="1">
      <alignment horizontal="center" vertical="center" wrapText="1"/>
    </xf>
    <xf numFmtId="5" fontId="1" fillId="0" borderId="1" xfId="108"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9" fontId="3" fillId="0" borderId="1" xfId="0" applyNumberFormat="1" applyFont="1" applyBorder="1" applyAlignment="1">
      <alignment horizontal="center" vertical="center" wrapText="1"/>
    </xf>
    <xf numFmtId="9" fontId="3" fillId="0" borderId="7" xfId="0" applyNumberFormat="1" applyFont="1" applyBorder="1" applyAlignment="1">
      <alignment horizontal="center" vertical="center" wrapText="1"/>
    </xf>
    <xf numFmtId="9" fontId="3" fillId="4" borderId="1" xfId="0" applyNumberFormat="1" applyFont="1" applyFill="1" applyBorder="1" applyAlignment="1">
      <alignment horizontal="center" vertical="center" wrapText="1"/>
    </xf>
    <xf numFmtId="5" fontId="1" fillId="4" borderId="1" xfId="108" applyNumberFormat="1" applyFont="1" applyFill="1" applyBorder="1" applyAlignment="1">
      <alignment horizontal="center" vertical="center" wrapText="1"/>
    </xf>
    <xf numFmtId="9" fontId="2" fillId="0" borderId="1" xfId="0" applyNumberFormat="1" applyFont="1" applyBorder="1" applyAlignment="1">
      <alignment horizontal="center" vertical="center"/>
    </xf>
    <xf numFmtId="3" fontId="3" fillId="0" borderId="1" xfId="0" applyNumberFormat="1" applyFont="1" applyBorder="1" applyAlignment="1">
      <alignment horizontal="center" vertical="center" wrapText="1"/>
    </xf>
    <xf numFmtId="4" fontId="7" fillId="2" borderId="2" xfId="108" applyNumberFormat="1" applyFont="1" applyFill="1" applyBorder="1" applyAlignment="1">
      <alignment vertical="center"/>
    </xf>
    <xf numFmtId="4" fontId="1" fillId="0" borderId="0" xfId="108" applyNumberFormat="1" applyFont="1" applyFill="1" applyBorder="1" applyAlignment="1">
      <alignment horizontal="center" vertical="center" wrapText="1"/>
    </xf>
    <xf numFmtId="1" fontId="12" fillId="0" borderId="2" xfId="0" applyNumberFormat="1" applyFont="1" applyFill="1" applyBorder="1" applyAlignment="1">
      <alignment vertical="center" wrapText="1"/>
    </xf>
    <xf numFmtId="0" fontId="2" fillId="0" borderId="1" xfId="0" applyFont="1" applyBorder="1" applyAlignment="1">
      <alignment vertical="center" wrapText="1"/>
    </xf>
    <xf numFmtId="0" fontId="12" fillId="4" borderId="1" xfId="0" applyFont="1" applyFill="1" applyBorder="1" applyAlignment="1">
      <alignment vertical="center" wrapText="1"/>
    </xf>
    <xf numFmtId="0" fontId="1" fillId="0" borderId="1" xfId="0" applyFont="1" applyFill="1" applyBorder="1" applyAlignment="1">
      <alignment vertical="center" wrapText="1"/>
    </xf>
    <xf numFmtId="0" fontId="2" fillId="0" borderId="2" xfId="0" applyFont="1" applyFill="1" applyBorder="1" applyAlignment="1">
      <alignment horizontal="justify" vertical="center" wrapText="1"/>
    </xf>
    <xf numFmtId="1" fontId="2" fillId="0" borderId="1" xfId="0" applyNumberFormat="1" applyFont="1" applyBorder="1" applyAlignment="1">
      <alignment vertical="center"/>
    </xf>
    <xf numFmtId="0" fontId="3" fillId="0" borderId="1" xfId="0" applyFont="1" applyFill="1" applyBorder="1" applyAlignment="1">
      <alignment vertical="center" wrapText="1"/>
    </xf>
    <xf numFmtId="166" fontId="3" fillId="4" borderId="1" xfId="109" applyNumberFormat="1" applyFont="1" applyFill="1" applyBorder="1" applyAlignment="1">
      <alignment vertical="center" wrapText="1"/>
    </xf>
    <xf numFmtId="164" fontId="2" fillId="0" borderId="2" xfId="0" applyNumberFormat="1" applyFont="1" applyFill="1" applyBorder="1" applyAlignment="1">
      <alignment horizontal="justify" vertical="center" wrapText="1"/>
    </xf>
    <xf numFmtId="164" fontId="2" fillId="0" borderId="3" xfId="0" applyNumberFormat="1" applyFont="1" applyFill="1" applyBorder="1" applyAlignment="1">
      <alignment horizontal="center" vertical="center" wrapText="1"/>
    </xf>
    <xf numFmtId="9" fontId="3" fillId="0" borderId="2" xfId="0" applyNumberFormat="1" applyFont="1" applyFill="1" applyBorder="1" applyAlignment="1">
      <alignment horizontal="center" vertical="center" wrapText="1"/>
    </xf>
    <xf numFmtId="9" fontId="2" fillId="0" borderId="2" xfId="0" applyNumberFormat="1" applyFont="1" applyFill="1" applyBorder="1" applyAlignment="1">
      <alignment horizontal="center" vertical="center"/>
    </xf>
    <xf numFmtId="3" fontId="3" fillId="0" borderId="2" xfId="0" applyNumberFormat="1" applyFont="1" applyFill="1" applyBorder="1" applyAlignment="1">
      <alignment horizontal="center" vertical="center" wrapText="1"/>
    </xf>
    <xf numFmtId="1" fontId="2" fillId="0" borderId="2" xfId="0" applyNumberFormat="1" applyFont="1" applyFill="1" applyBorder="1" applyAlignment="1">
      <alignment vertical="center"/>
    </xf>
    <xf numFmtId="0" fontId="2" fillId="0" borderId="1" xfId="0" applyFont="1" applyFill="1" applyBorder="1" applyAlignment="1">
      <alignment horizontal="justify" vertical="center" wrapText="1"/>
    </xf>
    <xf numFmtId="0" fontId="2" fillId="0" borderId="2" xfId="0" applyFont="1" applyFill="1" applyBorder="1"/>
    <xf numFmtId="0" fontId="1" fillId="0" borderId="2" xfId="0" applyFont="1" applyFill="1" applyBorder="1" applyAlignment="1">
      <alignment vertical="center" wrapText="1"/>
    </xf>
    <xf numFmtId="0" fontId="7" fillId="2" borderId="2" xfId="0" applyFont="1" applyFill="1" applyBorder="1" applyAlignment="1">
      <alignment horizontal="left" vertical="center"/>
    </xf>
    <xf numFmtId="164" fontId="1" fillId="0" borderId="2" xfId="0" applyNumberFormat="1" applyFont="1" applyBorder="1" applyAlignment="1">
      <alignment horizontal="left" vertical="center" wrapText="1"/>
    </xf>
    <xf numFmtId="164" fontId="2" fillId="0" borderId="2" xfId="0" applyNumberFormat="1" applyFont="1" applyBorder="1" applyAlignment="1">
      <alignment horizontal="left" vertical="center" wrapText="1"/>
    </xf>
    <xf numFmtId="0" fontId="10" fillId="2" borderId="2" xfId="0" applyFont="1" applyFill="1" applyBorder="1" applyAlignment="1">
      <alignment horizontal="left" vertical="center"/>
    </xf>
    <xf numFmtId="164" fontId="2" fillId="0" borderId="0" xfId="0" applyNumberFormat="1" applyFont="1" applyBorder="1" applyAlignment="1">
      <alignment horizontal="left" vertical="center" wrapText="1"/>
    </xf>
    <xf numFmtId="164" fontId="2" fillId="0" borderId="2" xfId="0" applyNumberFormat="1" applyFont="1" applyFill="1" applyBorder="1" applyAlignment="1">
      <alignment horizontal="left" vertical="center" wrapText="1"/>
    </xf>
    <xf numFmtId="0" fontId="0" fillId="0" borderId="0" xfId="0" applyAlignment="1">
      <alignment horizontal="left"/>
    </xf>
    <xf numFmtId="0" fontId="2" fillId="0" borderId="0" xfId="0" applyFont="1" applyAlignment="1">
      <alignment horizontal="left" vertical="center"/>
    </xf>
    <xf numFmtId="0" fontId="12" fillId="4" borderId="1" xfId="0" applyFont="1" applyFill="1" applyBorder="1" applyAlignment="1">
      <alignment horizontal="justify" vertical="center" wrapText="1"/>
    </xf>
    <xf numFmtId="0" fontId="7" fillId="2" borderId="2" xfId="0" applyFont="1" applyFill="1" applyBorder="1" applyAlignment="1">
      <alignment horizontal="center" vertical="center"/>
    </xf>
    <xf numFmtId="164" fontId="8" fillId="4" borderId="1" xfId="0" applyNumberFormat="1" applyFont="1" applyFill="1" applyBorder="1" applyAlignment="1">
      <alignment horizontal="justify" vertical="center"/>
    </xf>
    <xf numFmtId="0" fontId="2" fillId="2" borderId="5" xfId="0" applyFont="1" applyFill="1" applyBorder="1" applyAlignment="1">
      <alignment horizontal="justify"/>
    </xf>
    <xf numFmtId="0" fontId="15" fillId="0" borderId="2" xfId="0" applyFont="1" applyFill="1" applyBorder="1" applyAlignment="1">
      <alignment horizontal="justify" vertical="center" wrapText="1"/>
    </xf>
    <xf numFmtId="165" fontId="16" fillId="0" borderId="0" xfId="0" applyNumberFormat="1" applyFont="1"/>
    <xf numFmtId="3" fontId="1" fillId="0" borderId="2" xfId="108"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7" xfId="0" applyFont="1" applyFill="1" applyBorder="1" applyAlignment="1">
      <alignment horizontal="center" vertical="center" wrapText="1"/>
    </xf>
    <xf numFmtId="1" fontId="12" fillId="0" borderId="1" xfId="0" applyNumberFormat="1" applyFont="1" applyFill="1" applyBorder="1" applyAlignment="1">
      <alignment horizontal="center" vertical="center" wrapText="1"/>
    </xf>
    <xf numFmtId="1" fontId="12" fillId="0" borderId="8" xfId="0" applyNumberFormat="1" applyFont="1" applyFill="1" applyBorder="1" applyAlignment="1">
      <alignment horizontal="center" vertical="center" wrapText="1"/>
    </xf>
    <xf numFmtId="1" fontId="12" fillId="0" borderId="7" xfId="0" applyNumberFormat="1"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7" xfId="0" applyFont="1" applyBorder="1" applyAlignment="1">
      <alignment horizontal="justify" vertical="center" wrapText="1"/>
    </xf>
    <xf numFmtId="0" fontId="12" fillId="4" borderId="1" xfId="0" applyFont="1" applyFill="1" applyBorder="1" applyAlignment="1">
      <alignment horizontal="justify" vertical="center" wrapText="1"/>
    </xf>
    <xf numFmtId="0" fontId="12" fillId="4" borderId="7" xfId="0" applyFont="1" applyFill="1" applyBorder="1" applyAlignment="1">
      <alignment horizontal="justify" vertical="center" wrapText="1"/>
    </xf>
    <xf numFmtId="0" fontId="1" fillId="0" borderId="1" xfId="0" applyFont="1" applyBorder="1" applyAlignment="1">
      <alignment horizontal="justify" vertical="center" wrapText="1"/>
    </xf>
    <xf numFmtId="0" fontId="1" fillId="0" borderId="7" xfId="0" applyFont="1" applyBorder="1" applyAlignment="1">
      <alignment horizontal="justify" vertical="center" wrapText="1"/>
    </xf>
    <xf numFmtId="9" fontId="1" fillId="0" borderId="1" xfId="107" applyFont="1" applyFill="1" applyBorder="1" applyAlignment="1">
      <alignment horizontal="center" vertical="center" wrapText="1"/>
    </xf>
    <xf numFmtId="9" fontId="1" fillId="0" borderId="8" xfId="107" applyFont="1" applyFill="1" applyBorder="1" applyAlignment="1">
      <alignment horizontal="center" vertical="center" wrapText="1"/>
    </xf>
    <xf numFmtId="9" fontId="1" fillId="0" borderId="7" xfId="107" applyFont="1" applyFill="1" applyBorder="1" applyAlignment="1">
      <alignment horizontal="center" vertical="center" wrapText="1"/>
    </xf>
    <xf numFmtId="5" fontId="1" fillId="0" borderId="1" xfId="108" applyNumberFormat="1" applyFont="1" applyFill="1" applyBorder="1" applyAlignment="1">
      <alignment horizontal="center" vertical="center" wrapText="1"/>
    </xf>
    <xf numFmtId="5" fontId="1" fillId="0" borderId="8" xfId="108" applyNumberFormat="1" applyFont="1" applyFill="1" applyBorder="1" applyAlignment="1">
      <alignment horizontal="center" vertical="center" wrapText="1"/>
    </xf>
    <xf numFmtId="5" fontId="1" fillId="0" borderId="7" xfId="108" applyNumberFormat="1" applyFont="1" applyFill="1" applyBorder="1" applyAlignment="1">
      <alignment horizontal="center" vertical="center" wrapText="1"/>
    </xf>
    <xf numFmtId="9" fontId="2" fillId="0" borderId="1" xfId="0" applyNumberFormat="1" applyFont="1" applyBorder="1" applyAlignment="1">
      <alignment horizontal="center" vertical="center"/>
    </xf>
    <xf numFmtId="9" fontId="2" fillId="0" borderId="7" xfId="0" applyNumberFormat="1" applyFont="1" applyBorder="1" applyAlignment="1">
      <alignment horizontal="center" vertical="center"/>
    </xf>
    <xf numFmtId="3" fontId="3" fillId="4" borderId="1" xfId="0" applyNumberFormat="1" applyFont="1" applyFill="1" applyBorder="1" applyAlignment="1">
      <alignment horizontal="center" vertical="center" wrapText="1"/>
    </xf>
    <xf numFmtId="3" fontId="3" fillId="4" borderId="7" xfId="0" applyNumberFormat="1" applyFont="1" applyFill="1" applyBorder="1" applyAlignment="1">
      <alignment horizontal="center" vertical="center" wrapText="1"/>
    </xf>
    <xf numFmtId="3" fontId="3" fillId="0" borderId="1" xfId="0" applyNumberFormat="1" applyFont="1" applyBorder="1" applyAlignment="1">
      <alignment horizontal="center" vertical="center" wrapText="1"/>
    </xf>
    <xf numFmtId="3" fontId="3" fillId="0" borderId="7" xfId="0" applyNumberFormat="1" applyFont="1" applyBorder="1" applyAlignment="1">
      <alignment horizontal="center" vertical="center" wrapText="1"/>
    </xf>
    <xf numFmtId="5" fontId="1" fillId="4" borderId="1" xfId="108" applyNumberFormat="1" applyFont="1" applyFill="1" applyBorder="1" applyAlignment="1">
      <alignment horizontal="center" vertical="center" wrapText="1"/>
    </xf>
    <xf numFmtId="5" fontId="1" fillId="4" borderId="7" xfId="108" applyNumberFormat="1" applyFont="1" applyFill="1" applyBorder="1" applyAlignment="1">
      <alignment horizontal="center" vertical="center" wrapText="1"/>
    </xf>
    <xf numFmtId="0" fontId="12" fillId="0" borderId="1" xfId="0" applyFont="1" applyFill="1" applyBorder="1" applyAlignment="1">
      <alignment horizontal="justify" vertical="center" wrapText="1"/>
    </xf>
    <xf numFmtId="0" fontId="12" fillId="0" borderId="8" xfId="0" applyFont="1" applyFill="1" applyBorder="1" applyAlignment="1">
      <alignment horizontal="justify" vertical="center" wrapText="1"/>
    </xf>
    <xf numFmtId="0" fontId="12" fillId="0" borderId="7" xfId="0" applyFont="1" applyFill="1" applyBorder="1" applyAlignment="1">
      <alignment horizontal="justify" vertical="center" wrapText="1"/>
    </xf>
    <xf numFmtId="9" fontId="2" fillId="0" borderId="8" xfId="0" applyNumberFormat="1" applyFont="1" applyBorder="1" applyAlignment="1">
      <alignment horizontal="center" vertical="center"/>
    </xf>
    <xf numFmtId="9" fontId="3" fillId="4" borderId="1" xfId="0" applyNumberFormat="1" applyFont="1" applyFill="1" applyBorder="1" applyAlignment="1">
      <alignment horizontal="center" vertical="center" wrapText="1"/>
    </xf>
    <xf numFmtId="9" fontId="3" fillId="4" borderId="8" xfId="0" applyNumberFormat="1" applyFont="1" applyFill="1" applyBorder="1" applyAlignment="1">
      <alignment horizontal="center" vertical="center" wrapText="1"/>
    </xf>
    <xf numFmtId="9" fontId="3" fillId="4" borderId="7" xfId="0" applyNumberFormat="1" applyFont="1" applyFill="1" applyBorder="1" applyAlignment="1">
      <alignment horizontal="center" vertical="center" wrapText="1"/>
    </xf>
    <xf numFmtId="9" fontId="3" fillId="0" borderId="1" xfId="0" applyNumberFormat="1" applyFont="1" applyBorder="1" applyAlignment="1">
      <alignment horizontal="center" vertical="center" wrapText="1"/>
    </xf>
    <xf numFmtId="9" fontId="3" fillId="0" borderId="8" xfId="0" applyNumberFormat="1" applyFont="1" applyBorder="1" applyAlignment="1">
      <alignment horizontal="center" vertical="center" wrapText="1"/>
    </xf>
    <xf numFmtId="9" fontId="3" fillId="0" borderId="7" xfId="0" applyNumberFormat="1" applyFont="1" applyBorder="1" applyAlignment="1">
      <alignment horizontal="center" vertical="center" wrapText="1"/>
    </xf>
    <xf numFmtId="5" fontId="1" fillId="4" borderId="8" xfId="108" applyNumberFormat="1" applyFont="1" applyFill="1" applyBorder="1" applyAlignment="1">
      <alignment horizontal="center" vertical="center" wrapText="1"/>
    </xf>
    <xf numFmtId="164" fontId="2" fillId="0" borderId="1" xfId="0" applyNumberFormat="1" applyFont="1" applyBorder="1" applyAlignment="1">
      <alignment horizontal="justify" vertical="center" wrapText="1"/>
    </xf>
    <xf numFmtId="164" fontId="2" fillId="0" borderId="8" xfId="0" applyNumberFormat="1" applyFont="1" applyBorder="1" applyAlignment="1">
      <alignment horizontal="justify" vertical="center" wrapText="1"/>
    </xf>
    <xf numFmtId="164" fontId="2" fillId="0" borderId="7" xfId="0" applyNumberFormat="1" applyFont="1" applyBorder="1" applyAlignment="1">
      <alignment horizontal="justify" vertical="center" wrapText="1"/>
    </xf>
    <xf numFmtId="0" fontId="1" fillId="0" borderId="1" xfId="0" applyFont="1" applyFill="1" applyBorder="1" applyAlignment="1">
      <alignment horizontal="justify" vertical="center" wrapText="1"/>
    </xf>
    <xf numFmtId="0" fontId="1" fillId="0" borderId="8" xfId="0" applyFont="1" applyFill="1" applyBorder="1" applyAlignment="1">
      <alignment horizontal="justify" vertical="center" wrapText="1"/>
    </xf>
    <xf numFmtId="0" fontId="1" fillId="0" borderId="7" xfId="0" applyFont="1" applyFill="1" applyBorder="1" applyAlignment="1">
      <alignment horizontal="justify"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13" fillId="4" borderId="1" xfId="0" applyFont="1" applyFill="1" applyBorder="1" applyAlignment="1">
      <alignment horizontal="justify" vertical="center" wrapText="1"/>
    </xf>
    <xf numFmtId="0" fontId="13" fillId="4" borderId="7" xfId="0" applyFont="1" applyFill="1" applyBorder="1" applyAlignment="1">
      <alignment horizontal="justify" vertical="center" wrapText="1"/>
    </xf>
    <xf numFmtId="0" fontId="3" fillId="0" borderId="1"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7" fillId="2" borderId="4"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 xfId="0" applyFont="1" applyFill="1" applyBorder="1" applyAlignment="1">
      <alignment horizontal="center" vertical="center"/>
    </xf>
    <xf numFmtId="4" fontId="7" fillId="2" borderId="2" xfId="0" applyNumberFormat="1" applyFont="1" applyFill="1" applyBorder="1" applyAlignment="1">
      <alignment horizontal="center" vertical="center"/>
    </xf>
    <xf numFmtId="0" fontId="1" fillId="0" borderId="9" xfId="0" applyFont="1" applyFill="1" applyBorder="1" applyAlignment="1">
      <alignment horizontal="justify" vertical="center" wrapText="1"/>
    </xf>
    <xf numFmtId="0" fontId="1" fillId="0" borderId="10" xfId="0" applyFont="1" applyFill="1" applyBorder="1" applyAlignment="1">
      <alignment horizontal="justify" vertical="center" wrapText="1"/>
    </xf>
    <xf numFmtId="0" fontId="12" fillId="4" borderId="9" xfId="0" applyFont="1" applyFill="1" applyBorder="1" applyAlignment="1">
      <alignment horizontal="justify" vertical="center" wrapText="1"/>
    </xf>
    <xf numFmtId="0" fontId="12" fillId="4" borderId="10" xfId="0" applyFont="1" applyFill="1" applyBorder="1" applyAlignment="1">
      <alignment horizontal="justify" vertical="center" wrapText="1"/>
    </xf>
    <xf numFmtId="1" fontId="1" fillId="0" borderId="1" xfId="0" applyNumberFormat="1" applyFont="1" applyFill="1" applyBorder="1" applyAlignment="1">
      <alignment horizontal="center" vertical="center" wrapText="1"/>
    </xf>
    <xf numFmtId="1" fontId="1" fillId="0" borderId="7" xfId="0" applyNumberFormat="1" applyFont="1" applyFill="1" applyBorder="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horizontal="center" vertical="center"/>
    </xf>
    <xf numFmtId="4" fontId="11" fillId="0" borderId="0" xfId="0" applyNumberFormat="1" applyFont="1" applyAlignment="1">
      <alignment horizontal="center" vertical="center"/>
    </xf>
    <xf numFmtId="0" fontId="11" fillId="0" borderId="6" xfId="0" applyFont="1" applyBorder="1" applyAlignment="1">
      <alignment horizontal="center" vertical="center"/>
    </xf>
    <xf numFmtId="4" fontId="11" fillId="0" borderId="6" xfId="0" applyNumberFormat="1" applyFont="1" applyBorder="1" applyAlignment="1">
      <alignment horizontal="center" vertical="center"/>
    </xf>
    <xf numFmtId="0" fontId="7" fillId="2" borderId="4"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8" fillId="0" borderId="0" xfId="0" applyFont="1" applyAlignment="1">
      <alignment horizontal="center" vertical="center"/>
    </xf>
    <xf numFmtId="0" fontId="8" fillId="0" borderId="6" xfId="0" applyFont="1" applyBorder="1" applyAlignment="1">
      <alignment horizontal="center" vertical="center"/>
    </xf>
    <xf numFmtId="0" fontId="7" fillId="2" borderId="1" xfId="0" applyFont="1" applyFill="1" applyBorder="1" applyAlignment="1">
      <alignment horizontal="center" vertical="center" wrapText="1"/>
    </xf>
    <xf numFmtId="0" fontId="7" fillId="2" borderId="7" xfId="0" applyFont="1" applyFill="1" applyBorder="1" applyAlignment="1">
      <alignment horizontal="center" vertical="center" wrapText="1"/>
    </xf>
    <xf numFmtId="4" fontId="7" fillId="2" borderId="4" xfId="0" applyNumberFormat="1" applyFont="1" applyFill="1" applyBorder="1" applyAlignment="1">
      <alignment horizontal="center" vertical="center"/>
    </xf>
    <xf numFmtId="4" fontId="7" fillId="2" borderId="5" xfId="0" applyNumberFormat="1" applyFont="1" applyFill="1" applyBorder="1" applyAlignment="1">
      <alignment horizontal="center" vertical="center"/>
    </xf>
    <xf numFmtId="4" fontId="7" fillId="2" borderId="3" xfId="0" applyNumberFormat="1" applyFont="1" applyFill="1" applyBorder="1" applyAlignment="1">
      <alignment horizontal="center" vertical="center"/>
    </xf>
    <xf numFmtId="164" fontId="2" fillId="0" borderId="1" xfId="0" applyNumberFormat="1" applyFont="1" applyBorder="1" applyAlignment="1">
      <alignment horizontal="center" vertical="center" wrapText="1"/>
    </xf>
    <xf numFmtId="164" fontId="2" fillId="0" borderId="8" xfId="0" applyNumberFormat="1" applyFont="1" applyBorder="1" applyAlignment="1">
      <alignment horizontal="center" vertical="center" wrapText="1"/>
    </xf>
    <xf numFmtId="164" fontId="2" fillId="0" borderId="7" xfId="0" applyNumberFormat="1" applyFont="1" applyBorder="1" applyAlignment="1">
      <alignment horizontal="center" vertical="center" wrapText="1"/>
    </xf>
    <xf numFmtId="1" fontId="1" fillId="0" borderId="8" xfId="0" applyNumberFormat="1" applyFont="1" applyFill="1" applyBorder="1" applyAlignment="1">
      <alignment horizontal="center" vertical="center" wrapText="1"/>
    </xf>
    <xf numFmtId="1" fontId="2" fillId="0" borderId="1" xfId="0" applyNumberFormat="1" applyFont="1" applyBorder="1" applyAlignment="1">
      <alignment horizontal="justify" vertical="center"/>
    </xf>
    <xf numFmtId="1" fontId="2" fillId="0" borderId="7" xfId="0" applyNumberFormat="1" applyFont="1" applyBorder="1" applyAlignment="1">
      <alignment horizontal="justify" vertical="center"/>
    </xf>
    <xf numFmtId="164" fontId="1" fillId="0" borderId="2" xfId="0" applyNumberFormat="1" applyFont="1" applyFill="1" applyBorder="1" applyAlignment="1">
      <alignment horizontal="left" vertical="center" wrapText="1"/>
    </xf>
    <xf numFmtId="164" fontId="2" fillId="0" borderId="1" xfId="0" applyNumberFormat="1" applyFont="1" applyFill="1" applyBorder="1" applyAlignment="1">
      <alignment horizontal="left" vertical="center" wrapText="1"/>
    </xf>
  </cellXfs>
  <cellStyles count="110">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illares [0]" xfId="109" builtinId="6"/>
    <cellStyle name="Moneda" xfId="108" builtinId="4"/>
    <cellStyle name="Normal" xfId="0" builtinId="0"/>
    <cellStyle name="Porcentaje" xfId="107" builtinId="5"/>
  </cellStyles>
  <dxfs count="6">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5"/>
      <color rgb="FFFF714F"/>
      <color rgb="FF00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821531</xdr:colOff>
      <xdr:row>0</xdr:row>
      <xdr:rowOff>23811</xdr:rowOff>
    </xdr:from>
    <xdr:to>
      <xdr:col>6</xdr:col>
      <xdr:colOff>956267</xdr:colOff>
      <xdr:row>2</xdr:row>
      <xdr:rowOff>166687</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72625" y="23811"/>
          <a:ext cx="1809502" cy="53578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C84"/>
  <sheetViews>
    <sheetView showGridLines="0" tabSelected="1" zoomScale="50" zoomScaleNormal="50" zoomScaleSheetLayoutView="40" workbookViewId="0">
      <pane ySplit="5" topLeftCell="A6" activePane="bottomLeft" state="frozen"/>
      <selection activeCell="B1" sqref="B1"/>
      <selection pane="bottomLeft" activeCell="O56" sqref="O56"/>
    </sheetView>
  </sheetViews>
  <sheetFormatPr baseColWidth="10" defaultColWidth="11" defaultRowHeight="15" x14ac:dyDescent="0.25"/>
  <cols>
    <col min="1" max="1" width="26.19921875" style="14" customWidth="1"/>
    <col min="2" max="2" width="28.796875" style="1" customWidth="1"/>
    <col min="3" max="3" width="26.796875" style="1" customWidth="1"/>
    <col min="4" max="4" width="41.5" style="14" customWidth="1"/>
    <col min="5" max="5" width="41.5" style="1" customWidth="1"/>
    <col min="6" max="6" width="22" style="1" customWidth="1"/>
    <col min="7" max="8" width="42.19921875" style="1" customWidth="1"/>
    <col min="9" max="9" width="14.8984375" style="1" customWidth="1"/>
    <col min="10" max="12" width="19.69921875" style="1" customWidth="1"/>
    <col min="13" max="13" width="17.5" style="1" customWidth="1"/>
    <col min="14" max="14" width="49.19921875" style="121" customWidth="1"/>
    <col min="15" max="18" width="24.8984375" style="61" customWidth="1"/>
    <col min="19" max="19" width="28.8984375" style="61" customWidth="1"/>
    <col min="20" max="24" width="24.8984375" style="61" customWidth="1"/>
    <col min="25" max="25" width="19.59765625" style="1" customWidth="1"/>
    <col min="26" max="26" width="23.19921875" style="1" customWidth="1"/>
    <col min="27" max="27" width="22" style="1" customWidth="1"/>
    <col min="28" max="28" width="20.59765625" style="1" customWidth="1"/>
    <col min="29" max="16384" width="11" style="1"/>
  </cols>
  <sheetData>
    <row r="1" spans="1:28" ht="15.6" x14ac:dyDescent="0.25">
      <c r="A1" s="4" t="s">
        <v>18</v>
      </c>
      <c r="F1" s="188" t="s">
        <v>154</v>
      </c>
      <c r="G1" s="189"/>
      <c r="H1" s="189"/>
      <c r="I1" s="189"/>
      <c r="J1" s="189"/>
      <c r="K1" s="189"/>
      <c r="L1" s="189"/>
      <c r="M1" s="189"/>
      <c r="N1" s="189"/>
      <c r="O1" s="190"/>
      <c r="P1" s="190"/>
      <c r="Q1" s="190"/>
      <c r="Y1" s="195"/>
      <c r="Z1" s="50"/>
    </row>
    <row r="2" spans="1:28" ht="15" customHeight="1" x14ac:dyDescent="0.25">
      <c r="A2" s="24">
        <v>44227</v>
      </c>
      <c r="B2" s="23"/>
      <c r="F2" s="189"/>
      <c r="G2" s="189"/>
      <c r="H2" s="189"/>
      <c r="I2" s="189"/>
      <c r="J2" s="189"/>
      <c r="K2" s="189"/>
      <c r="L2" s="189"/>
      <c r="M2" s="189"/>
      <c r="N2" s="189"/>
      <c r="O2" s="190"/>
      <c r="P2" s="190"/>
      <c r="Q2" s="190"/>
      <c r="Y2" s="195"/>
      <c r="Z2" s="50"/>
    </row>
    <row r="3" spans="1:28" ht="15.6" x14ac:dyDescent="0.25">
      <c r="F3" s="191"/>
      <c r="G3" s="191"/>
      <c r="H3" s="191"/>
      <c r="I3" s="191"/>
      <c r="J3" s="191"/>
      <c r="K3" s="191"/>
      <c r="L3" s="191"/>
      <c r="M3" s="191"/>
      <c r="N3" s="191"/>
      <c r="O3" s="192"/>
      <c r="P3" s="192"/>
      <c r="Q3" s="192"/>
      <c r="Y3" s="196"/>
      <c r="Z3" s="47"/>
    </row>
    <row r="4" spans="1:28" s="38" customFormat="1" ht="32.25" customHeight="1" x14ac:dyDescent="0.25">
      <c r="A4" s="178" t="s">
        <v>10</v>
      </c>
      <c r="B4" s="179"/>
      <c r="C4" s="179"/>
      <c r="D4" s="179"/>
      <c r="E4" s="179"/>
      <c r="F4" s="178" t="s">
        <v>11</v>
      </c>
      <c r="G4" s="179"/>
      <c r="H4" s="179"/>
      <c r="I4" s="179"/>
      <c r="J4" s="179"/>
      <c r="K4" s="180" t="s">
        <v>28</v>
      </c>
      <c r="L4" s="180"/>
      <c r="M4" s="180"/>
      <c r="N4" s="180" t="s">
        <v>26</v>
      </c>
      <c r="O4" s="181"/>
      <c r="P4" s="181"/>
      <c r="Q4" s="181"/>
      <c r="R4" s="181"/>
      <c r="S4" s="181"/>
      <c r="T4" s="199" t="s">
        <v>20</v>
      </c>
      <c r="U4" s="200"/>
      <c r="V4" s="200"/>
      <c r="W4" s="200"/>
      <c r="X4" s="201"/>
      <c r="Y4" s="197" t="s">
        <v>21</v>
      </c>
      <c r="Z4" s="197" t="s">
        <v>169</v>
      </c>
      <c r="AA4" s="193" t="s">
        <v>27</v>
      </c>
      <c r="AB4" s="194"/>
    </row>
    <row r="5" spans="1:28" ht="42" customHeight="1" x14ac:dyDescent="0.25">
      <c r="A5" s="5" t="s">
        <v>1</v>
      </c>
      <c r="B5" s="5" t="s">
        <v>6</v>
      </c>
      <c r="C5" s="5" t="s">
        <v>2</v>
      </c>
      <c r="D5" s="123" t="s">
        <v>7</v>
      </c>
      <c r="E5" s="37" t="s">
        <v>22</v>
      </c>
      <c r="F5" s="6" t="s">
        <v>16</v>
      </c>
      <c r="G5" s="6" t="s">
        <v>3</v>
      </c>
      <c r="H5" s="6" t="s">
        <v>17</v>
      </c>
      <c r="I5" s="22" t="s">
        <v>24</v>
      </c>
      <c r="J5" s="22" t="s">
        <v>25</v>
      </c>
      <c r="K5" s="6" t="s">
        <v>4</v>
      </c>
      <c r="L5" s="6" t="s">
        <v>5</v>
      </c>
      <c r="M5" s="22" t="s">
        <v>0</v>
      </c>
      <c r="N5" s="114" t="s">
        <v>9</v>
      </c>
      <c r="O5" s="62" t="s">
        <v>12</v>
      </c>
      <c r="P5" s="62" t="s">
        <v>8</v>
      </c>
      <c r="Q5" s="62" t="s">
        <v>179</v>
      </c>
      <c r="R5" s="62" t="s">
        <v>13</v>
      </c>
      <c r="S5" s="62" t="s">
        <v>23</v>
      </c>
      <c r="T5" s="62" t="s">
        <v>12</v>
      </c>
      <c r="U5" s="62" t="s">
        <v>8</v>
      </c>
      <c r="V5" s="62" t="s">
        <v>179</v>
      </c>
      <c r="W5" s="62" t="s">
        <v>13</v>
      </c>
      <c r="X5" s="62" t="s">
        <v>178</v>
      </c>
      <c r="Y5" s="198"/>
      <c r="Z5" s="198"/>
      <c r="AA5" s="49" t="s">
        <v>14</v>
      </c>
      <c r="AB5" s="49" t="s">
        <v>15</v>
      </c>
    </row>
    <row r="6" spans="1:28" s="10" customFormat="1" ht="147.6" customHeight="1" x14ac:dyDescent="0.25">
      <c r="A6" s="98" t="s">
        <v>29</v>
      </c>
      <c r="B6" s="98" t="s">
        <v>30</v>
      </c>
      <c r="C6" s="98" t="s">
        <v>31</v>
      </c>
      <c r="D6" s="122" t="s">
        <v>32</v>
      </c>
      <c r="E6" s="35" t="s">
        <v>33</v>
      </c>
      <c r="F6" s="70">
        <v>2020680010036</v>
      </c>
      <c r="G6" s="48" t="s">
        <v>177</v>
      </c>
      <c r="H6" s="7" t="s">
        <v>181</v>
      </c>
      <c r="I6" s="39">
        <v>44197</v>
      </c>
      <c r="J6" s="39">
        <v>44561</v>
      </c>
      <c r="K6" s="89">
        <v>1</v>
      </c>
      <c r="L6" s="91">
        <v>0.08</v>
      </c>
      <c r="M6" s="83">
        <f>IFERROR(IF(L6/K6&gt;100%,100%,L6/K6),"-")</f>
        <v>0.08</v>
      </c>
      <c r="N6" s="115" t="s">
        <v>227</v>
      </c>
      <c r="O6" s="25"/>
      <c r="P6" s="63">
        <v>68497522112.589996</v>
      </c>
      <c r="Q6" s="63"/>
      <c r="R6" s="63">
        <v>159479024075.35999</v>
      </c>
      <c r="S6" s="85">
        <f>SUM(O6:R6)</f>
        <v>227976546187.94998</v>
      </c>
      <c r="T6" s="63">
        <v>0</v>
      </c>
      <c r="U6" s="69">
        <v>6055004971</v>
      </c>
      <c r="V6" s="69">
        <v>0</v>
      </c>
      <c r="W6" s="69">
        <v>12484832298.969999</v>
      </c>
      <c r="X6" s="85">
        <f>SUM(T6:W6)</f>
        <v>18539837269.970001</v>
      </c>
      <c r="Y6" s="86">
        <f>IFERROR(X6/S6,"-")</f>
        <v>8.1323441292444454E-2</v>
      </c>
      <c r="Z6" s="87"/>
      <c r="AA6" s="88" t="s">
        <v>153</v>
      </c>
      <c r="AB6" s="88" t="s">
        <v>170</v>
      </c>
    </row>
    <row r="7" spans="1:28" s="10" customFormat="1" ht="34.200000000000003" customHeight="1" x14ac:dyDescent="0.25">
      <c r="A7" s="135" t="s">
        <v>29</v>
      </c>
      <c r="B7" s="135" t="s">
        <v>30</v>
      </c>
      <c r="C7" s="135" t="s">
        <v>31</v>
      </c>
      <c r="D7" s="137" t="s">
        <v>248</v>
      </c>
      <c r="E7" s="139" t="s">
        <v>249</v>
      </c>
      <c r="F7" s="97"/>
      <c r="G7" s="113" t="s">
        <v>203</v>
      </c>
      <c r="H7" s="105"/>
      <c r="I7" s="106"/>
      <c r="J7" s="106"/>
      <c r="K7" s="162">
        <v>1</v>
      </c>
      <c r="L7" s="159"/>
      <c r="M7" s="147">
        <f>IFERROR(IF(L7/K7&gt;100%,100%,L7/K7),"-")</f>
        <v>0</v>
      </c>
      <c r="N7" s="208" t="s">
        <v>208</v>
      </c>
      <c r="O7" s="25"/>
      <c r="P7" s="63"/>
      <c r="Q7" s="63"/>
      <c r="R7" s="63">
        <v>2135925656</v>
      </c>
      <c r="S7" s="153">
        <f>SUM(O7:R9)</f>
        <v>2607925656</v>
      </c>
      <c r="T7" s="25"/>
      <c r="U7" s="8"/>
      <c r="V7" s="8"/>
      <c r="W7" s="8"/>
      <c r="X7" s="153">
        <f>SUM(T7:W9)</f>
        <v>0</v>
      </c>
      <c r="Y7" s="141">
        <f>IFERROR(X7/S7,"-")</f>
        <v>0</v>
      </c>
      <c r="Z7" s="144"/>
      <c r="AA7" s="129" t="s">
        <v>153</v>
      </c>
      <c r="AB7" s="129" t="s">
        <v>170</v>
      </c>
    </row>
    <row r="8" spans="1:28" s="10" customFormat="1" ht="67.8" customHeight="1" x14ac:dyDescent="0.25">
      <c r="A8" s="136"/>
      <c r="B8" s="136"/>
      <c r="C8" s="136"/>
      <c r="D8" s="138"/>
      <c r="E8" s="140"/>
      <c r="F8" s="132">
        <v>2020680010032</v>
      </c>
      <c r="G8" s="155" t="s">
        <v>155</v>
      </c>
      <c r="H8" s="71" t="s">
        <v>183</v>
      </c>
      <c r="I8" s="39"/>
      <c r="J8" s="39"/>
      <c r="K8" s="163"/>
      <c r="L8" s="160"/>
      <c r="M8" s="158"/>
      <c r="N8" s="208" t="s">
        <v>208</v>
      </c>
      <c r="O8" s="25"/>
      <c r="P8" s="63"/>
      <c r="Q8" s="63"/>
      <c r="R8" s="63">
        <v>302500000</v>
      </c>
      <c r="S8" s="165"/>
      <c r="T8" s="25"/>
      <c r="U8" s="8"/>
      <c r="V8" s="8"/>
      <c r="W8" s="8"/>
      <c r="X8" s="165"/>
      <c r="Y8" s="142"/>
      <c r="Z8" s="145"/>
      <c r="AA8" s="130"/>
      <c r="AB8" s="130"/>
    </row>
    <row r="9" spans="1:28" s="10" customFormat="1" ht="116.4" customHeight="1" x14ac:dyDescent="0.25">
      <c r="A9" s="98" t="s">
        <v>29</v>
      </c>
      <c r="B9" s="98" t="s">
        <v>30</v>
      </c>
      <c r="C9" s="98" t="s">
        <v>31</v>
      </c>
      <c r="D9" s="99" t="s">
        <v>34</v>
      </c>
      <c r="E9" s="100" t="s">
        <v>35</v>
      </c>
      <c r="F9" s="133"/>
      <c r="G9" s="156"/>
      <c r="H9" s="7" t="s">
        <v>182</v>
      </c>
      <c r="I9" s="39"/>
      <c r="J9" s="39"/>
      <c r="K9" s="164"/>
      <c r="L9" s="161"/>
      <c r="M9" s="148"/>
      <c r="N9" s="208" t="s">
        <v>207</v>
      </c>
      <c r="O9" s="25">
        <v>169500000</v>
      </c>
      <c r="P9" s="63"/>
      <c r="Q9" s="63"/>
      <c r="R9" s="63"/>
      <c r="S9" s="154"/>
      <c r="T9" s="63"/>
      <c r="U9" s="63"/>
      <c r="V9" s="64"/>
      <c r="W9" s="64"/>
      <c r="X9" s="154"/>
      <c r="Y9" s="143"/>
      <c r="Z9" s="146"/>
      <c r="AA9" s="131"/>
      <c r="AB9" s="131"/>
    </row>
    <row r="10" spans="1:28" s="10" customFormat="1" ht="97.8" customHeight="1" x14ac:dyDescent="0.25">
      <c r="A10" s="42" t="s">
        <v>29</v>
      </c>
      <c r="B10" s="42" t="s">
        <v>30</v>
      </c>
      <c r="C10" s="42" t="s">
        <v>31</v>
      </c>
      <c r="D10" s="51" t="s">
        <v>36</v>
      </c>
      <c r="E10" s="35" t="s">
        <v>37</v>
      </c>
      <c r="F10" s="133"/>
      <c r="G10" s="156"/>
      <c r="H10" s="7" t="s">
        <v>184</v>
      </c>
      <c r="I10" s="39">
        <v>44223</v>
      </c>
      <c r="J10" s="39">
        <v>44312</v>
      </c>
      <c r="K10" s="44">
        <v>1</v>
      </c>
      <c r="L10" s="54">
        <v>0.08</v>
      </c>
      <c r="M10" s="3">
        <f t="shared" ref="M10:M52" si="0">IFERROR(IF(L10/K10&gt;100%,100%,L10/K10),"-")</f>
        <v>0.08</v>
      </c>
      <c r="N10" s="208" t="s">
        <v>223</v>
      </c>
      <c r="O10" s="25">
        <f>124800000+20000000</f>
        <v>144800000</v>
      </c>
      <c r="P10" s="63"/>
      <c r="Q10" s="63"/>
      <c r="R10" s="63"/>
      <c r="S10" s="56">
        <f t="shared" ref="S10:S18" si="1">SUM(O10:R10)</f>
        <v>144800000</v>
      </c>
      <c r="T10" s="25">
        <v>57000000</v>
      </c>
      <c r="U10" s="8"/>
      <c r="V10" s="8"/>
      <c r="W10" s="25"/>
      <c r="X10" s="56">
        <f>SUM(T10:W10)</f>
        <v>57000000</v>
      </c>
      <c r="Y10" s="26">
        <f t="shared" ref="Y10:Y19" si="2">IFERROR(X10/S10,"-")</f>
        <v>0.39364640883977903</v>
      </c>
      <c r="Z10" s="25"/>
      <c r="AA10" s="9" t="s">
        <v>153</v>
      </c>
      <c r="AB10" s="9" t="s">
        <v>170</v>
      </c>
    </row>
    <row r="11" spans="1:28" s="10" customFormat="1" ht="72.599999999999994" customHeight="1" x14ac:dyDescent="0.25">
      <c r="A11" s="42" t="s">
        <v>29</v>
      </c>
      <c r="B11" s="42" t="s">
        <v>30</v>
      </c>
      <c r="C11" s="42" t="s">
        <v>31</v>
      </c>
      <c r="D11" s="51" t="s">
        <v>38</v>
      </c>
      <c r="E11" s="35" t="s">
        <v>39</v>
      </c>
      <c r="F11" s="133"/>
      <c r="G11" s="156"/>
      <c r="H11" s="7" t="s">
        <v>185</v>
      </c>
      <c r="I11" s="39"/>
      <c r="J11" s="39"/>
      <c r="K11" s="43">
        <v>1</v>
      </c>
      <c r="L11" s="55"/>
      <c r="M11" s="3">
        <f t="shared" si="0"/>
        <v>0</v>
      </c>
      <c r="N11" s="119" t="s">
        <v>209</v>
      </c>
      <c r="O11" s="25">
        <v>5700000</v>
      </c>
      <c r="P11" s="63">
        <v>42300000</v>
      </c>
      <c r="Q11" s="63"/>
      <c r="R11" s="63"/>
      <c r="S11" s="56">
        <f t="shared" si="1"/>
        <v>48000000</v>
      </c>
      <c r="T11" s="25"/>
      <c r="U11" s="8"/>
      <c r="V11" s="8"/>
      <c r="W11" s="8"/>
      <c r="X11" s="56">
        <f t="shared" ref="X11:X17" si="3">SUM(T11:W11)</f>
        <v>0</v>
      </c>
      <c r="Y11" s="26">
        <f t="shared" si="2"/>
        <v>0</v>
      </c>
      <c r="Z11" s="25"/>
      <c r="AA11" s="9" t="s">
        <v>153</v>
      </c>
      <c r="AB11" s="9" t="s">
        <v>170</v>
      </c>
    </row>
    <row r="12" spans="1:28" s="10" customFormat="1" ht="82.95" customHeight="1" x14ac:dyDescent="0.25">
      <c r="A12" s="42" t="s">
        <v>29</v>
      </c>
      <c r="B12" s="42" t="s">
        <v>30</v>
      </c>
      <c r="C12" s="42" t="s">
        <v>31</v>
      </c>
      <c r="D12" s="51" t="s">
        <v>40</v>
      </c>
      <c r="E12" s="35" t="s">
        <v>41</v>
      </c>
      <c r="F12" s="134"/>
      <c r="G12" s="157"/>
      <c r="H12" s="7" t="s">
        <v>186</v>
      </c>
      <c r="I12" s="39"/>
      <c r="J12" s="39"/>
      <c r="K12" s="44">
        <v>1</v>
      </c>
      <c r="L12" s="54"/>
      <c r="M12" s="3">
        <v>0.08</v>
      </c>
      <c r="N12" s="119" t="s">
        <v>222</v>
      </c>
      <c r="O12" s="25">
        <v>300000000</v>
      </c>
      <c r="P12" s="63">
        <v>490000000</v>
      </c>
      <c r="Q12" s="63"/>
      <c r="R12" s="63"/>
      <c r="S12" s="56">
        <f t="shared" si="1"/>
        <v>790000000</v>
      </c>
      <c r="T12" s="25"/>
      <c r="U12" s="68">
        <f>17100000</f>
        <v>17100000</v>
      </c>
      <c r="V12" s="67"/>
      <c r="W12" s="67"/>
      <c r="X12" s="56">
        <f t="shared" si="3"/>
        <v>17100000</v>
      </c>
      <c r="Y12" s="26">
        <f t="shared" si="2"/>
        <v>2.1645569620253165E-2</v>
      </c>
      <c r="Z12" s="25"/>
      <c r="AA12" s="9" t="s">
        <v>153</v>
      </c>
      <c r="AB12" s="9" t="s">
        <v>170</v>
      </c>
    </row>
    <row r="13" spans="1:28" s="10" customFormat="1" ht="68.400000000000006" customHeight="1" x14ac:dyDescent="0.25">
      <c r="A13" s="101" t="s">
        <v>29</v>
      </c>
      <c r="B13" s="101" t="s">
        <v>30</v>
      </c>
      <c r="C13" s="101" t="s">
        <v>31</v>
      </c>
      <c r="D13" s="51" t="s">
        <v>42</v>
      </c>
      <c r="E13" s="35" t="s">
        <v>43</v>
      </c>
      <c r="F13" s="45"/>
      <c r="G13" s="35" t="s">
        <v>203</v>
      </c>
      <c r="H13" s="105"/>
      <c r="I13" s="106"/>
      <c r="J13" s="106"/>
      <c r="K13" s="107">
        <v>0.3</v>
      </c>
      <c r="L13" s="107"/>
      <c r="M13" s="108">
        <f t="shared" si="0"/>
        <v>0</v>
      </c>
      <c r="N13" s="208" t="s">
        <v>250</v>
      </c>
      <c r="O13" s="25"/>
      <c r="P13" s="63"/>
      <c r="Q13" s="63"/>
      <c r="R13" s="128">
        <v>21066033653.050018</v>
      </c>
      <c r="S13" s="56">
        <f t="shared" si="1"/>
        <v>21066033653.050018</v>
      </c>
      <c r="T13" s="25"/>
      <c r="U13" s="8"/>
      <c r="V13" s="8"/>
      <c r="W13" s="8"/>
      <c r="X13" s="56">
        <f t="shared" si="3"/>
        <v>0</v>
      </c>
      <c r="Y13" s="26">
        <f t="shared" si="2"/>
        <v>0</v>
      </c>
      <c r="Z13" s="25"/>
      <c r="AA13" s="9" t="s">
        <v>153</v>
      </c>
      <c r="AB13" s="9" t="s">
        <v>170</v>
      </c>
    </row>
    <row r="14" spans="1:28" s="10" customFormat="1" ht="76.2" customHeight="1" x14ac:dyDescent="0.25">
      <c r="A14" s="42" t="s">
        <v>29</v>
      </c>
      <c r="B14" s="42" t="s">
        <v>30</v>
      </c>
      <c r="C14" s="42" t="s">
        <v>31</v>
      </c>
      <c r="D14" s="51" t="s">
        <v>44</v>
      </c>
      <c r="E14" s="35" t="s">
        <v>45</v>
      </c>
      <c r="F14" s="45"/>
      <c r="G14" s="35"/>
      <c r="H14" s="7"/>
      <c r="I14" s="39"/>
      <c r="J14" s="39"/>
      <c r="K14" s="43">
        <v>0</v>
      </c>
      <c r="L14" s="55"/>
      <c r="M14" s="3" t="str">
        <f t="shared" si="0"/>
        <v>-</v>
      </c>
      <c r="N14" s="119"/>
      <c r="O14" s="25"/>
      <c r="P14" s="63"/>
      <c r="Q14" s="63"/>
      <c r="R14" s="63"/>
      <c r="S14" s="56">
        <f t="shared" si="1"/>
        <v>0</v>
      </c>
      <c r="T14" s="25"/>
      <c r="U14" s="8"/>
      <c r="V14" s="8"/>
      <c r="W14" s="8"/>
      <c r="X14" s="56">
        <f t="shared" si="3"/>
        <v>0</v>
      </c>
      <c r="Y14" s="26" t="str">
        <f t="shared" si="2"/>
        <v>-</v>
      </c>
      <c r="Z14" s="25"/>
      <c r="AA14" s="9" t="s">
        <v>153</v>
      </c>
      <c r="AB14" s="9" t="s">
        <v>170</v>
      </c>
    </row>
    <row r="15" spans="1:28" s="10" customFormat="1" ht="81" customHeight="1" x14ac:dyDescent="0.25">
      <c r="A15" s="42" t="s">
        <v>29</v>
      </c>
      <c r="B15" s="42" t="s">
        <v>30</v>
      </c>
      <c r="C15" s="42" t="s">
        <v>31</v>
      </c>
      <c r="D15" s="51" t="s">
        <v>46</v>
      </c>
      <c r="E15" s="35" t="s">
        <v>47</v>
      </c>
      <c r="F15" s="45"/>
      <c r="G15" s="35" t="s">
        <v>175</v>
      </c>
      <c r="H15" s="7" t="s">
        <v>187</v>
      </c>
      <c r="I15" s="39"/>
      <c r="J15" s="39"/>
      <c r="K15" s="43">
        <v>1</v>
      </c>
      <c r="L15" s="55"/>
      <c r="M15" s="3">
        <f t="shared" si="0"/>
        <v>0</v>
      </c>
      <c r="N15" s="208" t="s">
        <v>229</v>
      </c>
      <c r="O15" s="25">
        <v>242950000</v>
      </c>
      <c r="P15" s="63"/>
      <c r="Q15" s="63"/>
      <c r="R15" s="63"/>
      <c r="S15" s="56">
        <f t="shared" si="1"/>
        <v>242950000</v>
      </c>
      <c r="T15" s="25"/>
      <c r="U15" s="8"/>
      <c r="V15" s="8"/>
      <c r="W15" s="8"/>
      <c r="X15" s="56">
        <f t="shared" si="3"/>
        <v>0</v>
      </c>
      <c r="Y15" s="26">
        <f t="shared" si="2"/>
        <v>0</v>
      </c>
      <c r="Z15" s="25"/>
      <c r="AA15" s="9" t="s">
        <v>153</v>
      </c>
      <c r="AB15" s="9" t="s">
        <v>170</v>
      </c>
    </row>
    <row r="16" spans="1:28" s="10" customFormat="1" ht="90.6" customHeight="1" x14ac:dyDescent="0.25">
      <c r="A16" s="42" t="s">
        <v>29</v>
      </c>
      <c r="B16" s="42" t="s">
        <v>48</v>
      </c>
      <c r="C16" s="42" t="s">
        <v>49</v>
      </c>
      <c r="D16" s="51" t="s">
        <v>50</v>
      </c>
      <c r="E16" s="35" t="s">
        <v>51</v>
      </c>
      <c r="F16" s="186">
        <v>20200680010101</v>
      </c>
      <c r="G16" s="169" t="s">
        <v>163</v>
      </c>
      <c r="H16" s="7" t="s">
        <v>228</v>
      </c>
      <c r="I16" s="39"/>
      <c r="J16" s="39"/>
      <c r="K16" s="43">
        <v>15</v>
      </c>
      <c r="L16" s="55"/>
      <c r="M16" s="3">
        <f t="shared" si="0"/>
        <v>0</v>
      </c>
      <c r="N16" s="119" t="s">
        <v>230</v>
      </c>
      <c r="O16" s="25"/>
      <c r="P16" s="63">
        <v>139000000</v>
      </c>
      <c r="Q16" s="63"/>
      <c r="R16" s="63"/>
      <c r="S16" s="56">
        <f t="shared" si="1"/>
        <v>139000000</v>
      </c>
      <c r="T16" s="25"/>
      <c r="U16" s="8"/>
      <c r="V16" s="8"/>
      <c r="W16" s="8"/>
      <c r="X16" s="56">
        <f t="shared" si="3"/>
        <v>0</v>
      </c>
      <c r="Y16" s="26">
        <f t="shared" si="2"/>
        <v>0</v>
      </c>
      <c r="Z16" s="25"/>
      <c r="AA16" s="9" t="s">
        <v>153</v>
      </c>
      <c r="AB16" s="9" t="s">
        <v>170</v>
      </c>
    </row>
    <row r="17" spans="1:28" s="10" customFormat="1" ht="93.6" customHeight="1" x14ac:dyDescent="0.25">
      <c r="A17" s="42" t="s">
        <v>29</v>
      </c>
      <c r="B17" s="42" t="s">
        <v>48</v>
      </c>
      <c r="C17" s="42" t="s">
        <v>49</v>
      </c>
      <c r="D17" s="51" t="s">
        <v>52</v>
      </c>
      <c r="E17" s="35" t="s">
        <v>53</v>
      </c>
      <c r="F17" s="187"/>
      <c r="G17" s="171"/>
      <c r="H17" s="7" t="s">
        <v>188</v>
      </c>
      <c r="I17" s="39"/>
      <c r="J17" s="39"/>
      <c r="K17" s="43">
        <v>4</v>
      </c>
      <c r="L17" s="55"/>
      <c r="M17" s="3">
        <f t="shared" si="0"/>
        <v>0</v>
      </c>
      <c r="N17" s="119" t="s">
        <v>230</v>
      </c>
      <c r="O17" s="25"/>
      <c r="P17" s="63">
        <v>263000000</v>
      </c>
      <c r="Q17" s="63"/>
      <c r="R17" s="63"/>
      <c r="S17" s="56">
        <f t="shared" si="1"/>
        <v>263000000</v>
      </c>
      <c r="T17" s="25"/>
      <c r="U17" s="8"/>
      <c r="V17" s="8"/>
      <c r="W17" s="8"/>
      <c r="X17" s="56">
        <f t="shared" si="3"/>
        <v>0</v>
      </c>
      <c r="Y17" s="26">
        <f t="shared" si="2"/>
        <v>0</v>
      </c>
      <c r="Z17" s="25"/>
      <c r="AA17" s="9" t="s">
        <v>153</v>
      </c>
      <c r="AB17" s="9" t="s">
        <v>170</v>
      </c>
    </row>
    <row r="18" spans="1:28" s="10" customFormat="1" ht="64.95" customHeight="1" x14ac:dyDescent="0.25">
      <c r="A18" s="98" t="s">
        <v>29</v>
      </c>
      <c r="B18" s="98" t="s">
        <v>48</v>
      </c>
      <c r="C18" s="98" t="s">
        <v>54</v>
      </c>
      <c r="D18" s="122" t="s">
        <v>57</v>
      </c>
      <c r="E18" s="100" t="s">
        <v>58</v>
      </c>
      <c r="F18" s="132">
        <v>20200680010047</v>
      </c>
      <c r="G18" s="155" t="s">
        <v>156</v>
      </c>
      <c r="H18" s="7" t="s">
        <v>189</v>
      </c>
      <c r="I18" s="39">
        <v>44224</v>
      </c>
      <c r="J18" s="39">
        <v>44196</v>
      </c>
      <c r="K18" s="90">
        <v>0.95</v>
      </c>
      <c r="L18" s="84"/>
      <c r="M18" s="3">
        <v>0.08</v>
      </c>
      <c r="N18" s="209" t="s">
        <v>224</v>
      </c>
      <c r="O18" s="25"/>
      <c r="P18" s="63">
        <v>96500000</v>
      </c>
      <c r="Q18" s="63"/>
      <c r="R18" s="63"/>
      <c r="S18" s="56">
        <f t="shared" si="1"/>
        <v>96500000</v>
      </c>
      <c r="T18" s="25"/>
      <c r="U18" s="68">
        <v>76500000</v>
      </c>
      <c r="V18" s="8"/>
      <c r="W18" s="8"/>
      <c r="X18" s="56">
        <f>SUM(T18:W18)</f>
        <v>76500000</v>
      </c>
      <c r="Y18" s="26">
        <f t="shared" si="2"/>
        <v>0.79274611398963735</v>
      </c>
      <c r="Z18" s="25"/>
      <c r="AA18" s="9" t="s">
        <v>153</v>
      </c>
      <c r="AB18" s="9" t="s">
        <v>170</v>
      </c>
    </row>
    <row r="19" spans="1:28" s="10" customFormat="1" ht="66" customHeight="1" x14ac:dyDescent="0.25">
      <c r="A19" s="182" t="s">
        <v>29</v>
      </c>
      <c r="B19" s="182" t="s">
        <v>48</v>
      </c>
      <c r="C19" s="182" t="s">
        <v>54</v>
      </c>
      <c r="D19" s="184" t="s">
        <v>55</v>
      </c>
      <c r="E19" s="182" t="s">
        <v>56</v>
      </c>
      <c r="F19" s="134"/>
      <c r="G19" s="157"/>
      <c r="H19" s="7" t="s">
        <v>204</v>
      </c>
      <c r="I19" s="39"/>
      <c r="J19" s="39"/>
      <c r="K19" s="151">
        <v>2</v>
      </c>
      <c r="L19" s="149"/>
      <c r="M19" s="147">
        <f>IFERROR(IF(L19/K19&gt;100%,100%,L19/K19),"-")</f>
        <v>0</v>
      </c>
      <c r="N19" s="209" t="s">
        <v>247</v>
      </c>
      <c r="O19" s="25"/>
      <c r="P19" s="63">
        <v>394513482</v>
      </c>
      <c r="Q19" s="63"/>
      <c r="R19" s="63"/>
      <c r="S19" s="153">
        <f>SUM(O19:R20)</f>
        <v>4125782636</v>
      </c>
      <c r="T19" s="59"/>
      <c r="U19" s="59"/>
      <c r="V19" s="59"/>
      <c r="W19" s="59"/>
      <c r="X19" s="153">
        <f>SUM(T19:W20)</f>
        <v>0</v>
      </c>
      <c r="Y19" s="141">
        <f t="shared" si="2"/>
        <v>0</v>
      </c>
      <c r="Z19" s="144"/>
      <c r="AA19" s="129" t="s">
        <v>153</v>
      </c>
      <c r="AB19" s="129" t="s">
        <v>170</v>
      </c>
    </row>
    <row r="20" spans="1:28" s="10" customFormat="1" ht="145.19999999999999" customHeight="1" x14ac:dyDescent="0.25">
      <c r="A20" s="183"/>
      <c r="B20" s="183"/>
      <c r="C20" s="183"/>
      <c r="D20" s="185"/>
      <c r="E20" s="183"/>
      <c r="F20" s="70">
        <v>2021680010005</v>
      </c>
      <c r="G20" s="48" t="s">
        <v>164</v>
      </c>
      <c r="H20" s="7" t="s">
        <v>190</v>
      </c>
      <c r="I20" s="39">
        <v>44225</v>
      </c>
      <c r="J20" s="39">
        <v>44561</v>
      </c>
      <c r="K20" s="152"/>
      <c r="L20" s="150"/>
      <c r="M20" s="148"/>
      <c r="N20" s="209" t="s">
        <v>231</v>
      </c>
      <c r="O20" s="25">
        <v>197190740</v>
      </c>
      <c r="P20" s="63"/>
      <c r="Q20" s="63"/>
      <c r="R20" s="63">
        <v>3534078414</v>
      </c>
      <c r="S20" s="154"/>
      <c r="T20" s="58"/>
      <c r="U20" s="58"/>
      <c r="V20" s="58"/>
      <c r="W20" s="58"/>
      <c r="X20" s="154"/>
      <c r="Y20" s="143"/>
      <c r="Z20" s="146"/>
      <c r="AA20" s="131"/>
      <c r="AB20" s="131"/>
    </row>
    <row r="21" spans="1:28" s="10" customFormat="1" ht="74.400000000000006" customHeight="1" x14ac:dyDescent="0.25">
      <c r="A21" s="42" t="s">
        <v>29</v>
      </c>
      <c r="B21" s="42" t="s">
        <v>48</v>
      </c>
      <c r="C21" s="42" t="s">
        <v>59</v>
      </c>
      <c r="D21" s="51" t="s">
        <v>60</v>
      </c>
      <c r="E21" s="35" t="s">
        <v>61</v>
      </c>
      <c r="F21" s="70">
        <v>2020680010111</v>
      </c>
      <c r="G21" s="35" t="s">
        <v>173</v>
      </c>
      <c r="H21" s="7" t="s">
        <v>232</v>
      </c>
      <c r="I21" s="39"/>
      <c r="J21" s="39"/>
      <c r="K21" s="43">
        <v>1</v>
      </c>
      <c r="L21" s="55"/>
      <c r="M21" s="3">
        <f t="shared" si="0"/>
        <v>0</v>
      </c>
      <c r="N21" s="119" t="s">
        <v>210</v>
      </c>
      <c r="O21" s="25"/>
      <c r="P21" s="63">
        <v>485467000</v>
      </c>
      <c r="Q21" s="63"/>
      <c r="R21" s="63"/>
      <c r="S21" s="56">
        <f t="shared" ref="S21:S49" si="4">SUM(O21:R21)</f>
        <v>485467000</v>
      </c>
      <c r="T21" s="25"/>
      <c r="U21" s="8"/>
      <c r="V21" s="8"/>
      <c r="W21" s="8"/>
      <c r="X21" s="56">
        <f>SUM(T21:W21)</f>
        <v>0</v>
      </c>
      <c r="Y21" s="26">
        <f t="shared" ref="Y21:Y35" si="5">IFERROR(X21/S21,"-")</f>
        <v>0</v>
      </c>
      <c r="Z21" s="25"/>
      <c r="AA21" s="9" t="s">
        <v>153</v>
      </c>
      <c r="AB21" s="9" t="s">
        <v>170</v>
      </c>
    </row>
    <row r="22" spans="1:28" s="10" customFormat="1" ht="74.400000000000006" customHeight="1" x14ac:dyDescent="0.25">
      <c r="A22" s="42" t="s">
        <v>29</v>
      </c>
      <c r="B22" s="42" t="s">
        <v>48</v>
      </c>
      <c r="C22" s="42" t="s">
        <v>62</v>
      </c>
      <c r="D22" s="51" t="s">
        <v>63</v>
      </c>
      <c r="E22" s="35" t="s">
        <v>64</v>
      </c>
      <c r="F22" s="70">
        <v>20200680010109</v>
      </c>
      <c r="G22" s="35" t="s">
        <v>171</v>
      </c>
      <c r="H22" s="7" t="s">
        <v>233</v>
      </c>
      <c r="I22" s="39"/>
      <c r="J22" s="39"/>
      <c r="K22" s="43">
        <v>1</v>
      </c>
      <c r="L22" s="55"/>
      <c r="M22" s="3">
        <f t="shared" si="0"/>
        <v>0</v>
      </c>
      <c r="N22" s="119" t="s">
        <v>211</v>
      </c>
      <c r="O22" s="25"/>
      <c r="P22" s="63">
        <v>98571428</v>
      </c>
      <c r="Q22" s="63"/>
      <c r="R22" s="63"/>
      <c r="S22" s="56">
        <f t="shared" si="4"/>
        <v>98571428</v>
      </c>
      <c r="T22" s="25"/>
      <c r="U22" s="8"/>
      <c r="V22" s="8"/>
      <c r="W22" s="8"/>
      <c r="X22" s="56">
        <f t="shared" ref="X22:X54" si="6">SUM(T22:W22)</f>
        <v>0</v>
      </c>
      <c r="Y22" s="26">
        <f t="shared" si="5"/>
        <v>0</v>
      </c>
      <c r="Z22" s="25"/>
      <c r="AA22" s="9" t="s">
        <v>153</v>
      </c>
      <c r="AB22" s="9" t="s">
        <v>170</v>
      </c>
    </row>
    <row r="23" spans="1:28" s="10" customFormat="1" ht="79.2" customHeight="1" x14ac:dyDescent="0.25">
      <c r="A23" s="101" t="s">
        <v>29</v>
      </c>
      <c r="B23" s="42" t="s">
        <v>48</v>
      </c>
      <c r="C23" s="42" t="s">
        <v>62</v>
      </c>
      <c r="D23" s="51" t="s">
        <v>65</v>
      </c>
      <c r="E23" s="35" t="s">
        <v>66</v>
      </c>
      <c r="F23" s="45">
        <v>20200680010109</v>
      </c>
      <c r="G23" s="35" t="s">
        <v>171</v>
      </c>
      <c r="H23" s="7" t="s">
        <v>234</v>
      </c>
      <c r="I23" s="39"/>
      <c r="J23" s="39"/>
      <c r="K23" s="43">
        <v>1</v>
      </c>
      <c r="L23" s="55"/>
      <c r="M23" s="3">
        <f t="shared" si="0"/>
        <v>0</v>
      </c>
      <c r="N23" s="119" t="s">
        <v>212</v>
      </c>
      <c r="O23" s="25"/>
      <c r="P23" s="63">
        <f>51428572+12750000</f>
        <v>64178572</v>
      </c>
      <c r="Q23" s="63"/>
      <c r="R23" s="63"/>
      <c r="S23" s="56">
        <f t="shared" si="4"/>
        <v>64178572</v>
      </c>
      <c r="T23" s="25"/>
      <c r="U23" s="8"/>
      <c r="V23" s="8"/>
      <c r="W23" s="8"/>
      <c r="X23" s="56">
        <f t="shared" si="6"/>
        <v>0</v>
      </c>
      <c r="Y23" s="26">
        <f t="shared" si="5"/>
        <v>0</v>
      </c>
      <c r="Z23" s="25"/>
      <c r="AA23" s="9" t="s">
        <v>153</v>
      </c>
      <c r="AB23" s="9" t="s">
        <v>170</v>
      </c>
    </row>
    <row r="24" spans="1:28" s="10" customFormat="1" ht="174.6" customHeight="1" x14ac:dyDescent="0.25">
      <c r="A24" s="42" t="s">
        <v>29</v>
      </c>
      <c r="B24" s="42" t="s">
        <v>48</v>
      </c>
      <c r="C24" s="42" t="s">
        <v>67</v>
      </c>
      <c r="D24" s="51" t="s">
        <v>68</v>
      </c>
      <c r="E24" s="35" t="s">
        <v>69</v>
      </c>
      <c r="F24" s="186">
        <v>20200680010102</v>
      </c>
      <c r="G24" s="169" t="s">
        <v>172</v>
      </c>
      <c r="H24" s="71" t="s">
        <v>235</v>
      </c>
      <c r="I24" s="39"/>
      <c r="J24" s="39"/>
      <c r="K24" s="43">
        <v>1</v>
      </c>
      <c r="L24" s="55"/>
      <c r="M24" s="3">
        <f t="shared" si="0"/>
        <v>0</v>
      </c>
      <c r="N24" s="119" t="s">
        <v>213</v>
      </c>
      <c r="O24" s="25"/>
      <c r="P24" s="63">
        <v>113050000</v>
      </c>
      <c r="Q24" s="63"/>
      <c r="R24" s="63"/>
      <c r="S24" s="56">
        <f t="shared" si="4"/>
        <v>113050000</v>
      </c>
      <c r="T24" s="25"/>
      <c r="U24" s="8"/>
      <c r="V24" s="8"/>
      <c r="W24" s="8"/>
      <c r="X24" s="56">
        <f t="shared" si="6"/>
        <v>0</v>
      </c>
      <c r="Y24" s="26">
        <f t="shared" si="5"/>
        <v>0</v>
      </c>
      <c r="Z24" s="25"/>
      <c r="AA24" s="9" t="s">
        <v>153</v>
      </c>
      <c r="AB24" s="9" t="s">
        <v>170</v>
      </c>
    </row>
    <row r="25" spans="1:28" s="10" customFormat="1" ht="82.95" customHeight="1" x14ac:dyDescent="0.25">
      <c r="A25" s="42" t="s">
        <v>29</v>
      </c>
      <c r="B25" s="42" t="s">
        <v>48</v>
      </c>
      <c r="C25" s="42" t="s">
        <v>67</v>
      </c>
      <c r="D25" s="51" t="s">
        <v>70</v>
      </c>
      <c r="E25" s="35" t="s">
        <v>71</v>
      </c>
      <c r="F25" s="205"/>
      <c r="G25" s="170"/>
      <c r="H25" s="7" t="s">
        <v>236</v>
      </c>
      <c r="I25" s="39"/>
      <c r="J25" s="39"/>
      <c r="K25" s="43">
        <v>1</v>
      </c>
      <c r="L25" s="55"/>
      <c r="M25" s="3">
        <f t="shared" si="0"/>
        <v>0</v>
      </c>
      <c r="N25" s="119" t="s">
        <v>213</v>
      </c>
      <c r="O25" s="25"/>
      <c r="P25" s="63">
        <v>49000000</v>
      </c>
      <c r="Q25" s="63"/>
      <c r="R25" s="63"/>
      <c r="S25" s="56">
        <f t="shared" si="4"/>
        <v>49000000</v>
      </c>
      <c r="T25" s="25"/>
      <c r="U25" s="8"/>
      <c r="V25" s="8"/>
      <c r="W25" s="8"/>
      <c r="X25" s="56">
        <f t="shared" si="6"/>
        <v>0</v>
      </c>
      <c r="Y25" s="26">
        <f t="shared" si="5"/>
        <v>0</v>
      </c>
      <c r="Z25" s="25"/>
      <c r="AA25" s="9" t="s">
        <v>153</v>
      </c>
      <c r="AB25" s="9" t="s">
        <v>170</v>
      </c>
    </row>
    <row r="26" spans="1:28" s="10" customFormat="1" ht="87" customHeight="1" x14ac:dyDescent="0.25">
      <c r="A26" s="42" t="s">
        <v>29</v>
      </c>
      <c r="B26" s="42" t="s">
        <v>48</v>
      </c>
      <c r="C26" s="42" t="s">
        <v>67</v>
      </c>
      <c r="D26" s="51" t="s">
        <v>72</v>
      </c>
      <c r="E26" s="35" t="s">
        <v>73</v>
      </c>
      <c r="F26" s="205"/>
      <c r="G26" s="170"/>
      <c r="H26" s="71" t="s">
        <v>237</v>
      </c>
      <c r="I26" s="39"/>
      <c r="J26" s="39"/>
      <c r="K26" s="43">
        <v>1</v>
      </c>
      <c r="L26" s="55"/>
      <c r="M26" s="3">
        <f t="shared" si="0"/>
        <v>0</v>
      </c>
      <c r="N26" s="119" t="s">
        <v>213</v>
      </c>
      <c r="O26" s="25"/>
      <c r="P26" s="63">
        <v>178200000</v>
      </c>
      <c r="Q26" s="63"/>
      <c r="R26" s="63"/>
      <c r="S26" s="56">
        <f t="shared" si="4"/>
        <v>178200000</v>
      </c>
      <c r="T26" s="25"/>
      <c r="U26" s="8"/>
      <c r="V26" s="8"/>
      <c r="W26" s="8"/>
      <c r="X26" s="56">
        <f t="shared" si="6"/>
        <v>0</v>
      </c>
      <c r="Y26" s="26">
        <f t="shared" si="5"/>
        <v>0</v>
      </c>
      <c r="Z26" s="25"/>
      <c r="AA26" s="9" t="s">
        <v>153</v>
      </c>
      <c r="AB26" s="9" t="s">
        <v>170</v>
      </c>
    </row>
    <row r="27" spans="1:28" s="10" customFormat="1" ht="74.400000000000006" customHeight="1" x14ac:dyDescent="0.25">
      <c r="A27" s="42" t="s">
        <v>29</v>
      </c>
      <c r="B27" s="42" t="s">
        <v>48</v>
      </c>
      <c r="C27" s="42" t="s">
        <v>67</v>
      </c>
      <c r="D27" s="51" t="s">
        <v>74</v>
      </c>
      <c r="E27" s="35" t="s">
        <v>75</v>
      </c>
      <c r="F27" s="205"/>
      <c r="G27" s="170"/>
      <c r="H27" s="71" t="s">
        <v>238</v>
      </c>
      <c r="I27" s="39"/>
      <c r="J27" s="39"/>
      <c r="K27" s="43">
        <v>1</v>
      </c>
      <c r="L27" s="55"/>
      <c r="M27" s="3">
        <f t="shared" si="0"/>
        <v>0</v>
      </c>
      <c r="N27" s="119" t="s">
        <v>213</v>
      </c>
      <c r="O27" s="25"/>
      <c r="P27" s="63">
        <v>13050000</v>
      </c>
      <c r="Q27" s="63"/>
      <c r="R27" s="63"/>
      <c r="S27" s="56">
        <f t="shared" si="4"/>
        <v>13050000</v>
      </c>
      <c r="T27" s="25"/>
      <c r="U27" s="8"/>
      <c r="V27" s="8"/>
      <c r="W27" s="8"/>
      <c r="X27" s="56">
        <f t="shared" si="6"/>
        <v>0</v>
      </c>
      <c r="Y27" s="26">
        <f t="shared" si="5"/>
        <v>0</v>
      </c>
      <c r="Z27" s="25"/>
      <c r="AA27" s="9" t="s">
        <v>153</v>
      </c>
      <c r="AB27" s="9" t="s">
        <v>170</v>
      </c>
    </row>
    <row r="28" spans="1:28" s="10" customFormat="1" ht="91.95" customHeight="1" x14ac:dyDescent="0.25">
      <c r="A28" s="42" t="s">
        <v>29</v>
      </c>
      <c r="B28" s="42" t="s">
        <v>48</v>
      </c>
      <c r="C28" s="42" t="s">
        <v>67</v>
      </c>
      <c r="D28" s="51" t="s">
        <v>76</v>
      </c>
      <c r="E28" s="35" t="s">
        <v>77</v>
      </c>
      <c r="F28" s="187"/>
      <c r="G28" s="171"/>
      <c r="H28" s="7" t="s">
        <v>76</v>
      </c>
      <c r="I28" s="39"/>
      <c r="J28" s="39"/>
      <c r="K28" s="44">
        <v>1</v>
      </c>
      <c r="L28" s="54"/>
      <c r="M28" s="3">
        <f t="shared" si="0"/>
        <v>0</v>
      </c>
      <c r="N28" s="119" t="s">
        <v>213</v>
      </c>
      <c r="O28" s="25"/>
      <c r="P28" s="63">
        <v>59050000</v>
      </c>
      <c r="Q28" s="63"/>
      <c r="R28" s="63"/>
      <c r="S28" s="56">
        <f t="shared" si="4"/>
        <v>59050000</v>
      </c>
      <c r="T28" s="25"/>
      <c r="U28" s="8"/>
      <c r="V28" s="8"/>
      <c r="W28" s="8"/>
      <c r="X28" s="56">
        <f t="shared" si="6"/>
        <v>0</v>
      </c>
      <c r="Y28" s="26">
        <f t="shared" si="5"/>
        <v>0</v>
      </c>
      <c r="Z28" s="25"/>
      <c r="AA28" s="9" t="s">
        <v>153</v>
      </c>
      <c r="AB28" s="9" t="s">
        <v>170</v>
      </c>
    </row>
    <row r="29" spans="1:28" s="10" customFormat="1" ht="97.2" customHeight="1" x14ac:dyDescent="0.25">
      <c r="A29" s="101" t="s">
        <v>29</v>
      </c>
      <c r="B29" s="101" t="s">
        <v>48</v>
      </c>
      <c r="C29" s="101" t="s">
        <v>78</v>
      </c>
      <c r="D29" s="51" t="s">
        <v>79</v>
      </c>
      <c r="E29" s="35" t="s">
        <v>80</v>
      </c>
      <c r="F29" s="45"/>
      <c r="G29" s="126" t="s">
        <v>240</v>
      </c>
      <c r="H29" s="105" t="s">
        <v>239</v>
      </c>
      <c r="I29" s="106"/>
      <c r="J29" s="106"/>
      <c r="K29" s="109">
        <v>1</v>
      </c>
      <c r="L29" s="54"/>
      <c r="M29" s="108">
        <f t="shared" si="0"/>
        <v>0</v>
      </c>
      <c r="N29" s="119" t="s">
        <v>213</v>
      </c>
      <c r="O29" s="25"/>
      <c r="P29" s="63">
        <v>550000000</v>
      </c>
      <c r="Q29" s="63"/>
      <c r="R29" s="63"/>
      <c r="S29" s="56">
        <f t="shared" si="4"/>
        <v>550000000</v>
      </c>
      <c r="T29" s="25"/>
      <c r="U29" s="8"/>
      <c r="V29" s="8"/>
      <c r="W29" s="8"/>
      <c r="X29" s="56">
        <f t="shared" si="6"/>
        <v>0</v>
      </c>
      <c r="Y29" s="26">
        <f t="shared" si="5"/>
        <v>0</v>
      </c>
      <c r="Z29" s="25"/>
      <c r="AA29" s="9" t="s">
        <v>153</v>
      </c>
      <c r="AB29" s="9" t="s">
        <v>170</v>
      </c>
    </row>
    <row r="30" spans="1:28" s="10" customFormat="1" ht="69.599999999999994" customHeight="1" x14ac:dyDescent="0.25">
      <c r="A30" s="42" t="s">
        <v>29</v>
      </c>
      <c r="B30" s="42" t="s">
        <v>48</v>
      </c>
      <c r="C30" s="42" t="s">
        <v>78</v>
      </c>
      <c r="D30" s="51" t="s">
        <v>81</v>
      </c>
      <c r="E30" s="35" t="s">
        <v>82</v>
      </c>
      <c r="F30" s="132">
        <v>2020680010091</v>
      </c>
      <c r="G30" s="155" t="s">
        <v>160</v>
      </c>
      <c r="H30" s="166" t="s">
        <v>166</v>
      </c>
      <c r="I30" s="39"/>
      <c r="J30" s="39"/>
      <c r="K30" s="43">
        <v>1</v>
      </c>
      <c r="L30" s="55"/>
      <c r="M30" s="3">
        <f t="shared" si="0"/>
        <v>0</v>
      </c>
      <c r="N30" s="119" t="s">
        <v>213</v>
      </c>
      <c r="O30" s="25"/>
      <c r="P30" s="63">
        <v>300000000</v>
      </c>
      <c r="Q30" s="63"/>
      <c r="R30" s="63"/>
      <c r="S30" s="56">
        <f t="shared" si="4"/>
        <v>300000000</v>
      </c>
      <c r="T30" s="25"/>
      <c r="U30" s="8"/>
      <c r="V30" s="8"/>
      <c r="W30" s="8"/>
      <c r="X30" s="56">
        <f t="shared" si="6"/>
        <v>0</v>
      </c>
      <c r="Y30" s="26">
        <f t="shared" si="5"/>
        <v>0</v>
      </c>
      <c r="Z30" s="25"/>
      <c r="AA30" s="9" t="s">
        <v>153</v>
      </c>
      <c r="AB30" s="9" t="s">
        <v>170</v>
      </c>
    </row>
    <row r="31" spans="1:28" s="10" customFormat="1" ht="78.599999999999994" customHeight="1" x14ac:dyDescent="0.25">
      <c r="A31" s="42" t="s">
        <v>29</v>
      </c>
      <c r="B31" s="42" t="s">
        <v>48</v>
      </c>
      <c r="C31" s="42" t="s">
        <v>78</v>
      </c>
      <c r="D31" s="51" t="s">
        <v>83</v>
      </c>
      <c r="E31" s="35" t="s">
        <v>84</v>
      </c>
      <c r="F31" s="133"/>
      <c r="G31" s="156"/>
      <c r="H31" s="167"/>
      <c r="I31" s="39"/>
      <c r="J31" s="39"/>
      <c r="K31" s="44">
        <v>1</v>
      </c>
      <c r="L31" s="54"/>
      <c r="M31" s="3">
        <f t="shared" si="0"/>
        <v>0</v>
      </c>
      <c r="N31" s="119" t="s">
        <v>213</v>
      </c>
      <c r="O31" s="25"/>
      <c r="P31" s="63">
        <v>77200000</v>
      </c>
      <c r="Q31" s="63"/>
      <c r="R31" s="63"/>
      <c r="S31" s="56">
        <f t="shared" si="4"/>
        <v>77200000</v>
      </c>
      <c r="T31" s="25"/>
      <c r="U31" s="8"/>
      <c r="V31" s="8"/>
      <c r="W31" s="8"/>
      <c r="X31" s="56">
        <f t="shared" si="6"/>
        <v>0</v>
      </c>
      <c r="Y31" s="26">
        <f t="shared" si="5"/>
        <v>0</v>
      </c>
      <c r="Z31" s="25"/>
      <c r="AA31" s="9" t="s">
        <v>153</v>
      </c>
      <c r="AB31" s="9" t="s">
        <v>170</v>
      </c>
    </row>
    <row r="32" spans="1:28" s="10" customFormat="1" ht="69" customHeight="1" x14ac:dyDescent="0.25">
      <c r="A32" s="42" t="s">
        <v>29</v>
      </c>
      <c r="B32" s="42" t="s">
        <v>48</v>
      </c>
      <c r="C32" s="42" t="s">
        <v>78</v>
      </c>
      <c r="D32" s="51" t="s">
        <v>85</v>
      </c>
      <c r="E32" s="35" t="s">
        <v>86</v>
      </c>
      <c r="F32" s="133"/>
      <c r="G32" s="156"/>
      <c r="H32" s="167"/>
      <c r="I32" s="39"/>
      <c r="J32" s="39"/>
      <c r="K32" s="43">
        <v>1</v>
      </c>
      <c r="L32" s="55"/>
      <c r="M32" s="3">
        <f t="shared" si="0"/>
        <v>0</v>
      </c>
      <c r="N32" s="119" t="s">
        <v>213</v>
      </c>
      <c r="O32" s="25"/>
      <c r="P32" s="63">
        <v>120100000</v>
      </c>
      <c r="Q32" s="63"/>
      <c r="R32" s="63"/>
      <c r="S32" s="56">
        <f t="shared" si="4"/>
        <v>120100000</v>
      </c>
      <c r="T32" s="25"/>
      <c r="U32" s="8"/>
      <c r="V32" s="8"/>
      <c r="W32" s="8"/>
      <c r="X32" s="56">
        <f t="shared" si="6"/>
        <v>0</v>
      </c>
      <c r="Y32" s="26">
        <f t="shared" si="5"/>
        <v>0</v>
      </c>
      <c r="Z32" s="25"/>
      <c r="AA32" s="9" t="s">
        <v>153</v>
      </c>
      <c r="AB32" s="9" t="s">
        <v>170</v>
      </c>
    </row>
    <row r="33" spans="1:28" ht="79.2" customHeight="1" x14ac:dyDescent="0.25">
      <c r="A33" s="42" t="s">
        <v>29</v>
      </c>
      <c r="B33" s="42" t="s">
        <v>48</v>
      </c>
      <c r="C33" s="42" t="s">
        <v>78</v>
      </c>
      <c r="D33" s="52" t="s">
        <v>87</v>
      </c>
      <c r="E33" s="35" t="s">
        <v>88</v>
      </c>
      <c r="F33" s="133"/>
      <c r="G33" s="156"/>
      <c r="H33" s="167"/>
      <c r="I33" s="39"/>
      <c r="J33" s="39"/>
      <c r="K33" s="43">
        <v>5</v>
      </c>
      <c r="L33" s="55"/>
      <c r="M33" s="3">
        <f t="shared" si="0"/>
        <v>0</v>
      </c>
      <c r="N33" s="119" t="s">
        <v>213</v>
      </c>
      <c r="O33" s="25"/>
      <c r="P33" s="63">
        <v>12750000</v>
      </c>
      <c r="Q33" s="63"/>
      <c r="R33" s="63"/>
      <c r="S33" s="56">
        <f t="shared" si="4"/>
        <v>12750000</v>
      </c>
      <c r="T33" s="25"/>
      <c r="U33" s="11"/>
      <c r="V33" s="11"/>
      <c r="W33" s="11"/>
      <c r="X33" s="56">
        <f t="shared" si="6"/>
        <v>0</v>
      </c>
      <c r="Y33" s="26">
        <f t="shared" si="5"/>
        <v>0</v>
      </c>
      <c r="Z33" s="25"/>
      <c r="AA33" s="9" t="s">
        <v>153</v>
      </c>
      <c r="AB33" s="9" t="s">
        <v>170</v>
      </c>
    </row>
    <row r="34" spans="1:28" ht="80.400000000000006" customHeight="1" x14ac:dyDescent="0.25">
      <c r="A34" s="42" t="s">
        <v>29</v>
      </c>
      <c r="B34" s="42" t="s">
        <v>48</v>
      </c>
      <c r="C34" s="42" t="s">
        <v>78</v>
      </c>
      <c r="D34" s="53" t="s">
        <v>89</v>
      </c>
      <c r="E34" s="2" t="s">
        <v>90</v>
      </c>
      <c r="F34" s="133"/>
      <c r="G34" s="156"/>
      <c r="H34" s="167"/>
      <c r="I34" s="39"/>
      <c r="J34" s="39"/>
      <c r="K34" s="43">
        <v>1</v>
      </c>
      <c r="L34" s="55"/>
      <c r="M34" s="3">
        <f t="shared" si="0"/>
        <v>0</v>
      </c>
      <c r="N34" s="119" t="s">
        <v>213</v>
      </c>
      <c r="O34" s="25"/>
      <c r="P34" s="63">
        <v>126000000</v>
      </c>
      <c r="Q34" s="63"/>
      <c r="R34" s="63"/>
      <c r="S34" s="56">
        <f t="shared" si="4"/>
        <v>126000000</v>
      </c>
      <c r="T34" s="25"/>
      <c r="U34" s="11"/>
      <c r="V34" s="11"/>
      <c r="W34" s="11"/>
      <c r="X34" s="56">
        <f t="shared" si="6"/>
        <v>0</v>
      </c>
      <c r="Y34" s="26">
        <f t="shared" si="5"/>
        <v>0</v>
      </c>
      <c r="Z34" s="25"/>
      <c r="AA34" s="9" t="s">
        <v>153</v>
      </c>
      <c r="AB34" s="9" t="s">
        <v>170</v>
      </c>
    </row>
    <row r="35" spans="1:28" ht="148.19999999999999" customHeight="1" x14ac:dyDescent="0.25">
      <c r="A35" s="42" t="s">
        <v>29</v>
      </c>
      <c r="B35" s="42" t="s">
        <v>48</v>
      </c>
      <c r="C35" s="42" t="s">
        <v>78</v>
      </c>
      <c r="D35" s="53" t="s">
        <v>91</v>
      </c>
      <c r="E35" s="2" t="s">
        <v>92</v>
      </c>
      <c r="F35" s="133"/>
      <c r="G35" s="156"/>
      <c r="H35" s="167"/>
      <c r="I35" s="39"/>
      <c r="J35" s="39"/>
      <c r="K35" s="43">
        <v>1</v>
      </c>
      <c r="L35" s="55"/>
      <c r="M35" s="3">
        <f t="shared" si="0"/>
        <v>0</v>
      </c>
      <c r="N35" s="119" t="s">
        <v>213</v>
      </c>
      <c r="O35" s="25"/>
      <c r="P35" s="63">
        <v>39200000</v>
      </c>
      <c r="Q35" s="63"/>
      <c r="R35" s="63"/>
      <c r="S35" s="56">
        <f t="shared" si="4"/>
        <v>39200000</v>
      </c>
      <c r="T35" s="25"/>
      <c r="U35" s="11"/>
      <c r="V35" s="11"/>
      <c r="W35" s="11"/>
      <c r="X35" s="56">
        <f t="shared" si="6"/>
        <v>0</v>
      </c>
      <c r="Y35" s="26">
        <f t="shared" si="5"/>
        <v>0</v>
      </c>
      <c r="Z35" s="25"/>
      <c r="AA35" s="9" t="s">
        <v>153</v>
      </c>
      <c r="AB35" s="9" t="s">
        <v>170</v>
      </c>
    </row>
    <row r="36" spans="1:28" ht="90.6" customHeight="1" x14ac:dyDescent="0.25">
      <c r="A36" s="42" t="s">
        <v>29</v>
      </c>
      <c r="B36" s="42" t="s">
        <v>48</v>
      </c>
      <c r="C36" s="42" t="s">
        <v>78</v>
      </c>
      <c r="D36" s="53" t="s">
        <v>93</v>
      </c>
      <c r="E36" s="2" t="s">
        <v>94</v>
      </c>
      <c r="F36" s="134"/>
      <c r="G36" s="157"/>
      <c r="H36" s="168"/>
      <c r="I36" s="39"/>
      <c r="J36" s="39"/>
      <c r="K36" s="43">
        <v>1</v>
      </c>
      <c r="L36" s="55"/>
      <c r="M36" s="3">
        <f t="shared" si="0"/>
        <v>0</v>
      </c>
      <c r="N36" s="119" t="s">
        <v>213</v>
      </c>
      <c r="O36" s="25"/>
      <c r="P36" s="63">
        <v>34000000</v>
      </c>
      <c r="Q36" s="63"/>
      <c r="R36" s="63"/>
      <c r="S36" s="56">
        <f t="shared" si="4"/>
        <v>34000000</v>
      </c>
      <c r="T36" s="25"/>
      <c r="U36" s="11"/>
      <c r="V36" s="11"/>
      <c r="W36" s="11"/>
      <c r="X36" s="56">
        <f t="shared" si="6"/>
        <v>0</v>
      </c>
      <c r="Y36" s="26">
        <f t="shared" ref="Y36:Y42" si="7">IFERROR(X36/S36,"-")</f>
        <v>0</v>
      </c>
      <c r="Z36" s="25"/>
      <c r="AA36" s="9" t="s">
        <v>153</v>
      </c>
      <c r="AB36" s="9" t="s">
        <v>170</v>
      </c>
    </row>
    <row r="37" spans="1:28" ht="69.599999999999994" customHeight="1" x14ac:dyDescent="0.25">
      <c r="A37" s="42" t="s">
        <v>29</v>
      </c>
      <c r="B37" s="42" t="s">
        <v>48</v>
      </c>
      <c r="C37" s="42" t="s">
        <v>95</v>
      </c>
      <c r="D37" s="53" t="s">
        <v>96</v>
      </c>
      <c r="E37" s="2" t="s">
        <v>97</v>
      </c>
      <c r="F37" s="132">
        <v>2020680010138</v>
      </c>
      <c r="G37" s="155" t="s">
        <v>159</v>
      </c>
      <c r="H37" s="7"/>
      <c r="I37" s="39"/>
      <c r="J37" s="39"/>
      <c r="K37" s="43">
        <v>2</v>
      </c>
      <c r="L37" s="55"/>
      <c r="M37" s="3">
        <f t="shared" si="0"/>
        <v>0</v>
      </c>
      <c r="N37" s="119"/>
      <c r="O37" s="25"/>
      <c r="P37" s="63"/>
      <c r="Q37" s="63"/>
      <c r="R37" s="63"/>
      <c r="S37" s="56">
        <f t="shared" si="4"/>
        <v>0</v>
      </c>
      <c r="T37" s="25"/>
      <c r="U37" s="11"/>
      <c r="V37" s="11"/>
      <c r="W37" s="11"/>
      <c r="X37" s="56">
        <f t="shared" si="6"/>
        <v>0</v>
      </c>
      <c r="Y37" s="26" t="str">
        <f t="shared" si="7"/>
        <v>-</v>
      </c>
      <c r="Z37" s="25"/>
      <c r="AA37" s="9" t="s">
        <v>153</v>
      </c>
      <c r="AB37" s="9" t="s">
        <v>170</v>
      </c>
    </row>
    <row r="38" spans="1:28" ht="201.6" customHeight="1" x14ac:dyDescent="0.25">
      <c r="A38" s="42" t="s">
        <v>29</v>
      </c>
      <c r="B38" s="42" t="s">
        <v>48</v>
      </c>
      <c r="C38" s="42" t="s">
        <v>95</v>
      </c>
      <c r="D38" s="53" t="s">
        <v>98</v>
      </c>
      <c r="E38" s="2" t="s">
        <v>99</v>
      </c>
      <c r="F38" s="133"/>
      <c r="G38" s="156"/>
      <c r="H38" s="7" t="s">
        <v>191</v>
      </c>
      <c r="I38" s="39">
        <v>44222</v>
      </c>
      <c r="J38" s="39">
        <v>44561</v>
      </c>
      <c r="K38" s="43">
        <v>37500</v>
      </c>
      <c r="L38" s="55"/>
      <c r="M38" s="3">
        <f t="shared" si="0"/>
        <v>0</v>
      </c>
      <c r="N38" s="119" t="s">
        <v>226</v>
      </c>
      <c r="O38" s="25">
        <f>49500000+90000000</f>
        <v>139500000</v>
      </c>
      <c r="P38" s="63">
        <v>66800000</v>
      </c>
      <c r="Q38" s="63"/>
      <c r="R38" s="63"/>
      <c r="S38" s="56">
        <f t="shared" si="4"/>
        <v>206300000</v>
      </c>
      <c r="T38" s="25"/>
      <c r="U38" s="11"/>
      <c r="V38" s="11"/>
      <c r="W38" s="11"/>
      <c r="X38" s="56">
        <f t="shared" si="6"/>
        <v>0</v>
      </c>
      <c r="Y38" s="26">
        <f t="shared" si="7"/>
        <v>0</v>
      </c>
      <c r="Z38" s="25"/>
      <c r="AA38" s="9" t="s">
        <v>153</v>
      </c>
      <c r="AB38" s="9" t="s">
        <v>170</v>
      </c>
    </row>
    <row r="39" spans="1:28" ht="86.4" customHeight="1" x14ac:dyDescent="0.25">
      <c r="A39" s="42" t="s">
        <v>29</v>
      </c>
      <c r="B39" s="42" t="s">
        <v>48</v>
      </c>
      <c r="C39" s="42" t="s">
        <v>95</v>
      </c>
      <c r="D39" s="53" t="s">
        <v>100</v>
      </c>
      <c r="E39" s="2" t="s">
        <v>101</v>
      </c>
      <c r="F39" s="133"/>
      <c r="G39" s="156"/>
      <c r="H39" s="7" t="s">
        <v>205</v>
      </c>
      <c r="I39" s="39">
        <v>44222</v>
      </c>
      <c r="J39" s="39">
        <v>44561</v>
      </c>
      <c r="K39" s="43">
        <v>7100</v>
      </c>
      <c r="L39" s="55"/>
      <c r="M39" s="3">
        <f t="shared" si="0"/>
        <v>0</v>
      </c>
      <c r="N39" s="119" t="s">
        <v>218</v>
      </c>
      <c r="O39" s="25">
        <v>263550001</v>
      </c>
      <c r="P39" s="63"/>
      <c r="Q39" s="63"/>
      <c r="R39" s="63"/>
      <c r="S39" s="56">
        <f t="shared" si="4"/>
        <v>263550001</v>
      </c>
      <c r="T39" s="25"/>
      <c r="U39" s="11"/>
      <c r="V39" s="11"/>
      <c r="W39" s="11"/>
      <c r="X39" s="56">
        <f t="shared" si="6"/>
        <v>0</v>
      </c>
      <c r="Y39" s="26">
        <f t="shared" si="7"/>
        <v>0</v>
      </c>
      <c r="Z39" s="25"/>
      <c r="AA39" s="9" t="s">
        <v>153</v>
      </c>
      <c r="AB39" s="9" t="s">
        <v>170</v>
      </c>
    </row>
    <row r="40" spans="1:28" ht="111.6" customHeight="1" x14ac:dyDescent="0.25">
      <c r="A40" s="42" t="s">
        <v>29</v>
      </c>
      <c r="B40" s="42" t="s">
        <v>48</v>
      </c>
      <c r="C40" s="42" t="s">
        <v>95</v>
      </c>
      <c r="D40" s="53" t="s">
        <v>102</v>
      </c>
      <c r="E40" s="2" t="s">
        <v>103</v>
      </c>
      <c r="F40" s="133"/>
      <c r="G40" s="156"/>
      <c r="H40" s="7" t="s">
        <v>206</v>
      </c>
      <c r="I40" s="39">
        <v>44222</v>
      </c>
      <c r="J40" s="39">
        <v>44561</v>
      </c>
      <c r="K40" s="43">
        <v>11500</v>
      </c>
      <c r="L40" s="55"/>
      <c r="M40" s="3">
        <f t="shared" si="0"/>
        <v>0</v>
      </c>
      <c r="N40" s="119" t="s">
        <v>219</v>
      </c>
      <c r="O40" s="25"/>
      <c r="P40" s="63">
        <f>141300000+87300000</f>
        <v>228600000</v>
      </c>
      <c r="Q40" s="63"/>
      <c r="R40" s="63"/>
      <c r="S40" s="56">
        <f t="shared" si="4"/>
        <v>228600000</v>
      </c>
      <c r="T40" s="25"/>
      <c r="U40" s="11"/>
      <c r="V40" s="11"/>
      <c r="W40" s="11"/>
      <c r="X40" s="56">
        <f t="shared" si="6"/>
        <v>0</v>
      </c>
      <c r="Y40" s="26">
        <f t="shared" si="7"/>
        <v>0</v>
      </c>
      <c r="Z40" s="25"/>
      <c r="AA40" s="9" t="s">
        <v>153</v>
      </c>
      <c r="AB40" s="9" t="s">
        <v>170</v>
      </c>
    </row>
    <row r="41" spans="1:28" ht="138.6" customHeight="1" x14ac:dyDescent="0.25">
      <c r="A41" s="42" t="s">
        <v>29</v>
      </c>
      <c r="B41" s="42" t="s">
        <v>48</v>
      </c>
      <c r="C41" s="42" t="s">
        <v>95</v>
      </c>
      <c r="D41" s="53" t="s">
        <v>104</v>
      </c>
      <c r="E41" s="2" t="s">
        <v>105</v>
      </c>
      <c r="F41" s="134"/>
      <c r="G41" s="157"/>
      <c r="H41" s="7" t="s">
        <v>192</v>
      </c>
      <c r="I41" s="39">
        <v>44222</v>
      </c>
      <c r="J41" s="39">
        <v>44561</v>
      </c>
      <c r="K41" s="43">
        <v>1</v>
      </c>
      <c r="L41" s="55"/>
      <c r="M41" s="3">
        <f t="shared" si="0"/>
        <v>0</v>
      </c>
      <c r="N41" s="119" t="s">
        <v>219</v>
      </c>
      <c r="O41" s="25"/>
      <c r="P41" s="63">
        <f>48700000+87300000</f>
        <v>136000000</v>
      </c>
      <c r="Q41" s="63"/>
      <c r="R41" s="63"/>
      <c r="S41" s="56">
        <f t="shared" si="4"/>
        <v>136000000</v>
      </c>
      <c r="T41" s="25"/>
      <c r="U41" s="11"/>
      <c r="V41" s="11"/>
      <c r="W41" s="11"/>
      <c r="X41" s="56">
        <f t="shared" si="6"/>
        <v>0</v>
      </c>
      <c r="Y41" s="26">
        <f t="shared" si="7"/>
        <v>0</v>
      </c>
      <c r="Z41" s="25"/>
      <c r="AA41" s="9" t="s">
        <v>153</v>
      </c>
      <c r="AB41" s="9" t="s">
        <v>170</v>
      </c>
    </row>
    <row r="42" spans="1:28" ht="58.2" customHeight="1" x14ac:dyDescent="0.25">
      <c r="A42" s="42" t="s">
        <v>29</v>
      </c>
      <c r="B42" s="42" t="s">
        <v>48</v>
      </c>
      <c r="C42" s="42" t="s">
        <v>95</v>
      </c>
      <c r="D42" s="53" t="s">
        <v>106</v>
      </c>
      <c r="E42" s="2" t="s">
        <v>107</v>
      </c>
      <c r="F42" s="45"/>
      <c r="G42" s="35" t="s">
        <v>165</v>
      </c>
      <c r="H42" s="7"/>
      <c r="I42" s="39"/>
      <c r="J42" s="39"/>
      <c r="K42" s="44">
        <v>0</v>
      </c>
      <c r="L42" s="54"/>
      <c r="M42" s="3" t="str">
        <f>IFERROR(IF(L42/K42&gt;100%,100%,L42/K42),"-")</f>
        <v>-</v>
      </c>
      <c r="N42" s="119"/>
      <c r="O42" s="25"/>
      <c r="P42" s="63"/>
      <c r="Q42" s="63"/>
      <c r="R42" s="63"/>
      <c r="S42" s="56">
        <f t="shared" si="4"/>
        <v>0</v>
      </c>
      <c r="T42" s="25"/>
      <c r="U42" s="11"/>
      <c r="V42" s="11"/>
      <c r="W42" s="11"/>
      <c r="X42" s="56">
        <f t="shared" si="6"/>
        <v>0</v>
      </c>
      <c r="Y42" s="26" t="str">
        <f t="shared" si="7"/>
        <v>-</v>
      </c>
      <c r="Z42" s="25"/>
      <c r="AA42" s="9" t="s">
        <v>153</v>
      </c>
      <c r="AB42" s="9" t="s">
        <v>170</v>
      </c>
    </row>
    <row r="43" spans="1:28" ht="72" customHeight="1" x14ac:dyDescent="0.25">
      <c r="A43" s="42" t="s">
        <v>29</v>
      </c>
      <c r="B43" s="42" t="s">
        <v>48</v>
      </c>
      <c r="C43" s="42" t="s">
        <v>108</v>
      </c>
      <c r="D43" s="53" t="s">
        <v>109</v>
      </c>
      <c r="E43" s="2" t="s">
        <v>110</v>
      </c>
      <c r="F43" s="132">
        <v>2020680010103</v>
      </c>
      <c r="G43" s="155" t="s">
        <v>161</v>
      </c>
      <c r="H43" s="7" t="s">
        <v>193</v>
      </c>
      <c r="I43" s="39">
        <v>44225</v>
      </c>
      <c r="J43" s="39">
        <v>44561</v>
      </c>
      <c r="K43" s="43">
        <v>2</v>
      </c>
      <c r="L43" s="55"/>
      <c r="M43" s="3">
        <f t="shared" si="0"/>
        <v>0</v>
      </c>
      <c r="N43" s="119" t="s">
        <v>214</v>
      </c>
      <c r="O43" s="25"/>
      <c r="P43" s="63">
        <v>72000000</v>
      </c>
      <c r="Q43" s="63"/>
      <c r="R43" s="63"/>
      <c r="S43" s="56">
        <f t="shared" si="4"/>
        <v>72000000</v>
      </c>
      <c r="T43" s="25"/>
      <c r="U43" s="11"/>
      <c r="V43" s="11"/>
      <c r="W43" s="11"/>
      <c r="X43" s="56">
        <f t="shared" si="6"/>
        <v>0</v>
      </c>
      <c r="Y43" s="26">
        <f>IFERROR(X43/S43,"-")</f>
        <v>0</v>
      </c>
      <c r="Z43" s="25"/>
      <c r="AA43" s="9" t="s">
        <v>153</v>
      </c>
      <c r="AB43" s="9" t="s">
        <v>170</v>
      </c>
    </row>
    <row r="44" spans="1:28" ht="59.4" customHeight="1" x14ac:dyDescent="0.25">
      <c r="A44" s="42" t="s">
        <v>29</v>
      </c>
      <c r="B44" s="42" t="s">
        <v>48</v>
      </c>
      <c r="C44" s="42" t="s">
        <v>108</v>
      </c>
      <c r="D44" s="53" t="s">
        <v>111</v>
      </c>
      <c r="E44" s="2" t="s">
        <v>112</v>
      </c>
      <c r="F44" s="134"/>
      <c r="G44" s="157"/>
      <c r="H44" s="7" t="s">
        <v>194</v>
      </c>
      <c r="I44" s="39">
        <v>44225</v>
      </c>
      <c r="J44" s="39">
        <v>44561</v>
      </c>
      <c r="K44" s="43">
        <v>1</v>
      </c>
      <c r="L44" s="55"/>
      <c r="M44" s="3">
        <f t="shared" si="0"/>
        <v>0</v>
      </c>
      <c r="N44" s="119" t="s">
        <v>215</v>
      </c>
      <c r="O44" s="25">
        <v>144000000</v>
      </c>
      <c r="P44" s="63"/>
      <c r="Q44" s="63"/>
      <c r="R44" s="63"/>
      <c r="S44" s="56">
        <f t="shared" si="4"/>
        <v>144000000</v>
      </c>
      <c r="T44" s="25"/>
      <c r="U44" s="11"/>
      <c r="V44" s="11"/>
      <c r="W44" s="11"/>
      <c r="X44" s="56">
        <f t="shared" si="6"/>
        <v>0</v>
      </c>
      <c r="Y44" s="26">
        <f t="shared" ref="Y44:Y49" si="8">IFERROR(X44/S44,"-")</f>
        <v>0</v>
      </c>
      <c r="Z44" s="25"/>
      <c r="AA44" s="9" t="s">
        <v>153</v>
      </c>
      <c r="AB44" s="9" t="s">
        <v>170</v>
      </c>
    </row>
    <row r="45" spans="1:28" ht="94.2" customHeight="1" x14ac:dyDescent="0.25">
      <c r="A45" s="42" t="s">
        <v>29</v>
      </c>
      <c r="B45" s="42" t="s">
        <v>48</v>
      </c>
      <c r="C45" s="42" t="s">
        <v>113</v>
      </c>
      <c r="D45" s="53" t="s">
        <v>114</v>
      </c>
      <c r="E45" s="2" t="s">
        <v>115</v>
      </c>
      <c r="F45" s="45"/>
      <c r="G45" s="35" t="s">
        <v>174</v>
      </c>
      <c r="H45" s="7" t="s">
        <v>195</v>
      </c>
      <c r="I45" s="39"/>
      <c r="J45" s="39"/>
      <c r="K45" s="44">
        <v>1</v>
      </c>
      <c r="L45" s="54"/>
      <c r="M45" s="3">
        <f t="shared" si="0"/>
        <v>0</v>
      </c>
      <c r="N45" s="119" t="s">
        <v>216</v>
      </c>
      <c r="O45" s="25"/>
      <c r="P45" s="63">
        <v>57600000</v>
      </c>
      <c r="Q45" s="63"/>
      <c r="R45" s="63"/>
      <c r="S45" s="56">
        <f t="shared" si="4"/>
        <v>57600000</v>
      </c>
      <c r="T45" s="25"/>
      <c r="U45" s="11"/>
      <c r="V45" s="11"/>
      <c r="W45" s="11"/>
      <c r="X45" s="56">
        <f t="shared" si="6"/>
        <v>0</v>
      </c>
      <c r="Y45" s="26">
        <f t="shared" si="8"/>
        <v>0</v>
      </c>
      <c r="Z45" s="25"/>
      <c r="AA45" s="9" t="s">
        <v>153</v>
      </c>
      <c r="AB45" s="9" t="s">
        <v>170</v>
      </c>
    </row>
    <row r="46" spans="1:28" ht="76.95" customHeight="1" x14ac:dyDescent="0.25">
      <c r="A46" s="42" t="s">
        <v>116</v>
      </c>
      <c r="B46" s="42" t="s">
        <v>117</v>
      </c>
      <c r="C46" s="42" t="s">
        <v>119</v>
      </c>
      <c r="D46" s="53" t="s">
        <v>120</v>
      </c>
      <c r="E46" s="2" t="s">
        <v>121</v>
      </c>
      <c r="F46" s="132">
        <v>2020680010112</v>
      </c>
      <c r="G46" s="155" t="s">
        <v>158</v>
      </c>
      <c r="H46" s="7" t="s">
        <v>196</v>
      </c>
      <c r="I46" s="39">
        <v>44215</v>
      </c>
      <c r="J46" s="39"/>
      <c r="K46" s="43">
        <v>1</v>
      </c>
      <c r="L46" s="55"/>
      <c r="M46" s="3">
        <f t="shared" si="0"/>
        <v>0</v>
      </c>
      <c r="N46" s="119" t="s">
        <v>217</v>
      </c>
      <c r="O46" s="25">
        <v>154000000</v>
      </c>
      <c r="P46" s="63"/>
      <c r="Q46" s="63"/>
      <c r="R46" s="63"/>
      <c r="S46" s="56">
        <f t="shared" si="4"/>
        <v>154000000</v>
      </c>
      <c r="T46" s="25"/>
      <c r="U46" s="11"/>
      <c r="V46" s="11"/>
      <c r="W46" s="11"/>
      <c r="X46" s="56">
        <f t="shared" si="6"/>
        <v>0</v>
      </c>
      <c r="Y46" s="26">
        <f t="shared" si="8"/>
        <v>0</v>
      </c>
      <c r="Z46" s="25"/>
      <c r="AA46" s="9" t="s">
        <v>153</v>
      </c>
      <c r="AB46" s="9" t="s">
        <v>170</v>
      </c>
    </row>
    <row r="47" spans="1:28" ht="103.5" customHeight="1" x14ac:dyDescent="0.25">
      <c r="A47" s="42" t="s">
        <v>116</v>
      </c>
      <c r="B47" s="42" t="s">
        <v>117</v>
      </c>
      <c r="C47" s="42" t="s">
        <v>119</v>
      </c>
      <c r="D47" s="53" t="s">
        <v>122</v>
      </c>
      <c r="E47" s="2" t="s">
        <v>123</v>
      </c>
      <c r="F47" s="133"/>
      <c r="G47" s="156"/>
      <c r="H47" s="7" t="s">
        <v>197</v>
      </c>
      <c r="I47" s="39">
        <v>44215</v>
      </c>
      <c r="J47" s="39"/>
      <c r="K47" s="43">
        <v>1</v>
      </c>
      <c r="L47" s="55"/>
      <c r="M47" s="3">
        <f t="shared" si="0"/>
        <v>0</v>
      </c>
      <c r="N47" s="119" t="s">
        <v>225</v>
      </c>
      <c r="O47" s="25">
        <f>179100000+62887720</f>
        <v>241987720</v>
      </c>
      <c r="P47" s="63"/>
      <c r="Q47" s="63"/>
      <c r="R47" s="63"/>
      <c r="S47" s="56">
        <f t="shared" si="4"/>
        <v>241987720</v>
      </c>
      <c r="T47" s="25"/>
      <c r="U47" s="11"/>
      <c r="V47" s="11"/>
      <c r="W47" s="11"/>
      <c r="X47" s="56">
        <f t="shared" si="6"/>
        <v>0</v>
      </c>
      <c r="Y47" s="26">
        <f t="shared" si="8"/>
        <v>0</v>
      </c>
      <c r="Z47" s="25"/>
      <c r="AA47" s="9" t="s">
        <v>153</v>
      </c>
      <c r="AB47" s="9" t="s">
        <v>170</v>
      </c>
    </row>
    <row r="48" spans="1:28" ht="130.19999999999999" customHeight="1" x14ac:dyDescent="0.25">
      <c r="A48" s="42" t="s">
        <v>116</v>
      </c>
      <c r="B48" s="42" t="s">
        <v>117</v>
      </c>
      <c r="C48" s="42" t="s">
        <v>119</v>
      </c>
      <c r="D48" s="53" t="s">
        <v>124</v>
      </c>
      <c r="E48" s="2" t="s">
        <v>125</v>
      </c>
      <c r="F48" s="133"/>
      <c r="G48" s="156"/>
      <c r="H48" s="7" t="s">
        <v>198</v>
      </c>
      <c r="I48" s="39">
        <v>44215</v>
      </c>
      <c r="J48" s="39"/>
      <c r="K48" s="43">
        <v>1</v>
      </c>
      <c r="L48" s="55"/>
      <c r="M48" s="3">
        <f t="shared" si="0"/>
        <v>0</v>
      </c>
      <c r="N48" s="119" t="s">
        <v>217</v>
      </c>
      <c r="O48" s="25">
        <v>110000000</v>
      </c>
      <c r="P48" s="63"/>
      <c r="Q48" s="63"/>
      <c r="R48" s="63"/>
      <c r="S48" s="56">
        <f t="shared" si="4"/>
        <v>110000000</v>
      </c>
      <c r="T48" s="25"/>
      <c r="U48" s="11"/>
      <c r="V48" s="11"/>
      <c r="W48" s="11"/>
      <c r="X48" s="56">
        <f t="shared" si="6"/>
        <v>0</v>
      </c>
      <c r="Y48" s="26">
        <f t="shared" si="8"/>
        <v>0</v>
      </c>
      <c r="Z48" s="25"/>
      <c r="AA48" s="9" t="s">
        <v>153</v>
      </c>
      <c r="AB48" s="9" t="s">
        <v>170</v>
      </c>
    </row>
    <row r="49" spans="1:29" ht="81" customHeight="1" x14ac:dyDescent="0.25">
      <c r="A49" s="42" t="s">
        <v>116</v>
      </c>
      <c r="B49" s="42" t="s">
        <v>117</v>
      </c>
      <c r="C49" s="42" t="s">
        <v>119</v>
      </c>
      <c r="D49" s="53" t="s">
        <v>126</v>
      </c>
      <c r="E49" s="2" t="s">
        <v>127</v>
      </c>
      <c r="F49" s="134"/>
      <c r="G49" s="157"/>
      <c r="H49" s="7" t="s">
        <v>199</v>
      </c>
      <c r="I49" s="39">
        <v>44215</v>
      </c>
      <c r="J49" s="39"/>
      <c r="K49" s="43">
        <v>1</v>
      </c>
      <c r="L49" s="55"/>
      <c r="M49" s="3">
        <f t="shared" si="0"/>
        <v>0</v>
      </c>
      <c r="N49" s="119" t="s">
        <v>217</v>
      </c>
      <c r="O49" s="25">
        <v>103000000</v>
      </c>
      <c r="P49" s="63"/>
      <c r="Q49" s="63"/>
      <c r="R49" s="63"/>
      <c r="S49" s="56">
        <f t="shared" si="4"/>
        <v>103000000</v>
      </c>
      <c r="T49" s="25"/>
      <c r="U49" s="11"/>
      <c r="V49" s="11"/>
      <c r="W49" s="11"/>
      <c r="X49" s="56">
        <f t="shared" si="6"/>
        <v>0</v>
      </c>
      <c r="Y49" s="26">
        <f t="shared" si="8"/>
        <v>0</v>
      </c>
      <c r="Z49" s="25"/>
      <c r="AA49" s="9" t="s">
        <v>153</v>
      </c>
      <c r="AB49" s="9" t="s">
        <v>170</v>
      </c>
    </row>
    <row r="50" spans="1:29" ht="149.4" customHeight="1" x14ac:dyDescent="0.25">
      <c r="A50" s="172" t="s">
        <v>116</v>
      </c>
      <c r="B50" s="172" t="s">
        <v>117</v>
      </c>
      <c r="C50" s="172" t="s">
        <v>128</v>
      </c>
      <c r="D50" s="174" t="s">
        <v>129</v>
      </c>
      <c r="E50" s="176" t="s">
        <v>130</v>
      </c>
      <c r="F50" s="102">
        <v>20210680010014</v>
      </c>
      <c r="G50" s="42" t="s">
        <v>168</v>
      </c>
      <c r="H50" s="46" t="s">
        <v>167</v>
      </c>
      <c r="I50" s="39"/>
      <c r="J50" s="39"/>
      <c r="K50" s="151">
        <v>1</v>
      </c>
      <c r="L50" s="149"/>
      <c r="M50" s="147">
        <f t="shared" si="0"/>
        <v>0</v>
      </c>
      <c r="N50" s="119" t="s">
        <v>220</v>
      </c>
      <c r="O50" s="25">
        <v>220815500</v>
      </c>
      <c r="P50" s="63"/>
      <c r="Q50" s="63"/>
      <c r="R50" s="63"/>
      <c r="S50" s="153">
        <f>SUM(O50:R51)</f>
        <v>221000000</v>
      </c>
      <c r="T50" s="25"/>
      <c r="U50" s="11"/>
      <c r="V50" s="11"/>
      <c r="W50" s="11"/>
      <c r="X50" s="153">
        <f>SUM(T50:W51)</f>
        <v>0</v>
      </c>
      <c r="Y50" s="141">
        <f>IFERROR(X50/S50,"-")</f>
        <v>0</v>
      </c>
      <c r="Z50" s="144"/>
      <c r="AA50" s="129" t="s">
        <v>153</v>
      </c>
      <c r="AB50" s="129" t="s">
        <v>170</v>
      </c>
    </row>
    <row r="51" spans="1:29" ht="43.8" customHeight="1" x14ac:dyDescent="0.25">
      <c r="A51" s="173"/>
      <c r="B51" s="173"/>
      <c r="C51" s="173"/>
      <c r="D51" s="175"/>
      <c r="E51" s="177"/>
      <c r="F51" s="110"/>
      <c r="G51" s="111"/>
      <c r="H51" s="111" t="s">
        <v>241</v>
      </c>
      <c r="I51" s="106"/>
      <c r="J51" s="106"/>
      <c r="K51" s="152"/>
      <c r="L51" s="150"/>
      <c r="M51" s="148"/>
      <c r="N51" s="119"/>
      <c r="O51" s="25">
        <f>221000000-O50</f>
        <v>184500</v>
      </c>
      <c r="P51" s="63"/>
      <c r="Q51" s="63"/>
      <c r="R51" s="63"/>
      <c r="S51" s="154"/>
      <c r="T51" s="25"/>
      <c r="U51" s="112"/>
      <c r="V51" s="112"/>
      <c r="W51" s="112"/>
      <c r="X51" s="154"/>
      <c r="Y51" s="143"/>
      <c r="Z51" s="146"/>
      <c r="AA51" s="131"/>
      <c r="AB51" s="131"/>
    </row>
    <row r="52" spans="1:29" ht="124.2" customHeight="1" x14ac:dyDescent="0.25">
      <c r="A52" s="42" t="s">
        <v>116</v>
      </c>
      <c r="B52" s="42" t="s">
        <v>118</v>
      </c>
      <c r="C52" s="42" t="s">
        <v>131</v>
      </c>
      <c r="D52" s="53" t="s">
        <v>132</v>
      </c>
      <c r="E52" s="2" t="s">
        <v>133</v>
      </c>
      <c r="F52" s="186">
        <v>2021680010007</v>
      </c>
      <c r="G52" s="166" t="s">
        <v>162</v>
      </c>
      <c r="H52" s="202" t="s">
        <v>200</v>
      </c>
      <c r="I52" s="39"/>
      <c r="J52" s="39"/>
      <c r="K52" s="43">
        <v>1</v>
      </c>
      <c r="L52" s="55"/>
      <c r="M52" s="3">
        <f t="shared" si="0"/>
        <v>0</v>
      </c>
      <c r="N52" s="119" t="s">
        <v>242</v>
      </c>
      <c r="O52" s="25">
        <v>2428795496</v>
      </c>
      <c r="P52" s="63"/>
      <c r="Q52" s="63"/>
      <c r="R52" s="63"/>
      <c r="S52" s="56">
        <f t="shared" ref="S52:S59" si="9">SUM(O52:R52)</f>
        <v>2428795496</v>
      </c>
      <c r="T52" s="25"/>
      <c r="U52" s="11"/>
      <c r="V52" s="11"/>
      <c r="W52" s="11"/>
      <c r="X52" s="56">
        <f t="shared" si="6"/>
        <v>0</v>
      </c>
      <c r="Y52" s="26">
        <f t="shared" ref="Y52:Y59" si="10">IFERROR(X52/S52,"-")</f>
        <v>0</v>
      </c>
      <c r="Z52" s="25"/>
      <c r="AA52" s="9" t="s">
        <v>153</v>
      </c>
      <c r="AB52" s="9" t="s">
        <v>170</v>
      </c>
    </row>
    <row r="53" spans="1:29" ht="267.60000000000002" customHeight="1" x14ac:dyDescent="0.25">
      <c r="A53" s="42" t="s">
        <v>116</v>
      </c>
      <c r="B53" s="42" t="s">
        <v>118</v>
      </c>
      <c r="C53" s="42" t="s">
        <v>131</v>
      </c>
      <c r="D53" s="53" t="s">
        <v>134</v>
      </c>
      <c r="E53" s="2" t="s">
        <v>135</v>
      </c>
      <c r="F53" s="205"/>
      <c r="G53" s="167"/>
      <c r="H53" s="203"/>
      <c r="I53" s="39"/>
      <c r="J53" s="39"/>
      <c r="K53" s="43">
        <v>1</v>
      </c>
      <c r="L53" s="55"/>
      <c r="M53" s="3">
        <f t="shared" ref="M53:M59" si="11">IFERROR(IF(L53/K53&gt;100%,100%,L53/K53),"-")</f>
        <v>0</v>
      </c>
      <c r="N53" s="119" t="s">
        <v>244</v>
      </c>
      <c r="O53" s="25">
        <v>160450000</v>
      </c>
      <c r="P53" s="63"/>
      <c r="Q53" s="63"/>
      <c r="R53" s="63"/>
      <c r="S53" s="56">
        <f t="shared" si="9"/>
        <v>160450000</v>
      </c>
      <c r="T53" s="25"/>
      <c r="U53" s="11"/>
      <c r="V53" s="11"/>
      <c r="W53" s="11"/>
      <c r="X53" s="56">
        <f t="shared" si="6"/>
        <v>0</v>
      </c>
      <c r="Y53" s="26">
        <f t="shared" si="10"/>
        <v>0</v>
      </c>
      <c r="Z53" s="25"/>
      <c r="AA53" s="9" t="s">
        <v>153</v>
      </c>
      <c r="AB53" s="9" t="s">
        <v>170</v>
      </c>
    </row>
    <row r="54" spans="1:29" ht="121.2" customHeight="1" x14ac:dyDescent="0.25">
      <c r="A54" s="42" t="s">
        <v>116</v>
      </c>
      <c r="B54" s="42" t="s">
        <v>118</v>
      </c>
      <c r="C54" s="42" t="s">
        <v>131</v>
      </c>
      <c r="D54" s="53" t="s">
        <v>136</v>
      </c>
      <c r="E54" s="2" t="s">
        <v>137</v>
      </c>
      <c r="F54" s="205"/>
      <c r="G54" s="167"/>
      <c r="H54" s="203"/>
      <c r="I54" s="39"/>
      <c r="J54" s="39"/>
      <c r="K54" s="43">
        <v>0</v>
      </c>
      <c r="L54" s="55"/>
      <c r="M54" s="3" t="str">
        <f t="shared" si="11"/>
        <v>-</v>
      </c>
      <c r="N54" s="119" t="s">
        <v>245</v>
      </c>
      <c r="O54" s="25">
        <v>779464070</v>
      </c>
      <c r="P54" s="63"/>
      <c r="Q54" s="63"/>
      <c r="R54" s="63"/>
      <c r="S54" s="56">
        <f t="shared" si="9"/>
        <v>779464070</v>
      </c>
      <c r="T54" s="25"/>
      <c r="U54" s="11"/>
      <c r="V54" s="11"/>
      <c r="W54" s="11"/>
      <c r="X54" s="56">
        <f t="shared" si="6"/>
        <v>0</v>
      </c>
      <c r="Y54" s="26">
        <f t="shared" si="10"/>
        <v>0</v>
      </c>
      <c r="Z54" s="25"/>
      <c r="AA54" s="9" t="s">
        <v>153</v>
      </c>
      <c r="AB54" s="9" t="s">
        <v>170</v>
      </c>
    </row>
    <row r="55" spans="1:29" ht="124.2" customHeight="1" x14ac:dyDescent="0.25">
      <c r="A55" s="42" t="s">
        <v>116</v>
      </c>
      <c r="B55" s="42" t="s">
        <v>118</v>
      </c>
      <c r="C55" s="42" t="s">
        <v>131</v>
      </c>
      <c r="D55" s="53" t="s">
        <v>138</v>
      </c>
      <c r="E55" s="2" t="s">
        <v>139</v>
      </c>
      <c r="F55" s="205"/>
      <c r="G55" s="167"/>
      <c r="H55" s="204"/>
      <c r="I55" s="39"/>
      <c r="J55" s="39"/>
      <c r="K55" s="43">
        <v>1</v>
      </c>
      <c r="L55" s="55"/>
      <c r="M55" s="3">
        <f t="shared" si="11"/>
        <v>0</v>
      </c>
      <c r="N55" s="119" t="s">
        <v>243</v>
      </c>
      <c r="O55" s="25">
        <v>11550000</v>
      </c>
      <c r="P55" s="63"/>
      <c r="Q55" s="63"/>
      <c r="R55" s="63"/>
      <c r="S55" s="56">
        <f t="shared" si="9"/>
        <v>11550000</v>
      </c>
      <c r="T55" s="25"/>
      <c r="U55" s="11"/>
      <c r="V55" s="11"/>
      <c r="W55" s="11"/>
      <c r="X55" s="56">
        <f t="shared" ref="X55" si="12">SUM(T55:W55)</f>
        <v>0</v>
      </c>
      <c r="Y55" s="26">
        <f t="shared" si="10"/>
        <v>0</v>
      </c>
      <c r="Z55" s="25"/>
      <c r="AA55" s="9" t="s">
        <v>153</v>
      </c>
      <c r="AB55" s="9" t="s">
        <v>170</v>
      </c>
    </row>
    <row r="56" spans="1:29" ht="187.2" customHeight="1" x14ac:dyDescent="0.25">
      <c r="A56" s="79" t="s">
        <v>116</v>
      </c>
      <c r="B56" s="79" t="s">
        <v>118</v>
      </c>
      <c r="C56" s="79" t="s">
        <v>140</v>
      </c>
      <c r="D56" s="80" t="s">
        <v>141</v>
      </c>
      <c r="E56" s="79" t="s">
        <v>142</v>
      </c>
      <c r="F56" s="206">
        <v>20210680010019</v>
      </c>
      <c r="G56" s="169" t="s">
        <v>176</v>
      </c>
      <c r="H56" s="71" t="s">
        <v>201</v>
      </c>
      <c r="I56" s="39"/>
      <c r="J56" s="39"/>
      <c r="K56" s="77">
        <v>1</v>
      </c>
      <c r="L56" s="78"/>
      <c r="M56" s="76">
        <f t="shared" si="11"/>
        <v>0</v>
      </c>
      <c r="N56" s="119" t="s">
        <v>221</v>
      </c>
      <c r="O56" s="25">
        <v>204500000</v>
      </c>
      <c r="P56" s="63"/>
      <c r="Q56" s="63"/>
      <c r="R56" s="63"/>
      <c r="S56" s="75">
        <f t="shared" si="9"/>
        <v>204500000</v>
      </c>
      <c r="T56" s="25"/>
      <c r="U56" s="11"/>
      <c r="V56" s="11"/>
      <c r="W56" s="11"/>
      <c r="X56" s="75">
        <f>SUM(T56:W56)</f>
        <v>0</v>
      </c>
      <c r="Y56" s="72">
        <f t="shared" si="10"/>
        <v>0</v>
      </c>
      <c r="Z56" s="74"/>
      <c r="AA56" s="73" t="s">
        <v>153</v>
      </c>
      <c r="AB56" s="73" t="s">
        <v>170</v>
      </c>
    </row>
    <row r="57" spans="1:29" ht="117.6" customHeight="1" x14ac:dyDescent="0.25">
      <c r="A57" s="42" t="s">
        <v>116</v>
      </c>
      <c r="B57" s="42" t="s">
        <v>118</v>
      </c>
      <c r="C57" s="42" t="s">
        <v>140</v>
      </c>
      <c r="D57" s="53" t="s">
        <v>143</v>
      </c>
      <c r="E57" s="2" t="s">
        <v>144</v>
      </c>
      <c r="F57" s="207"/>
      <c r="G57" s="171"/>
      <c r="H57" s="60" t="s">
        <v>202</v>
      </c>
      <c r="I57" s="39"/>
      <c r="J57" s="39"/>
      <c r="K57" s="43">
        <v>1</v>
      </c>
      <c r="L57" s="55"/>
      <c r="M57" s="3">
        <f t="shared" si="11"/>
        <v>0</v>
      </c>
      <c r="N57" s="119"/>
      <c r="O57" s="25">
        <v>0</v>
      </c>
      <c r="P57" s="63"/>
      <c r="Q57" s="63"/>
      <c r="R57" s="63"/>
      <c r="S57" s="56">
        <f t="shared" si="9"/>
        <v>0</v>
      </c>
      <c r="T57" s="25"/>
      <c r="U57" s="11"/>
      <c r="V57" s="11"/>
      <c r="W57" s="11"/>
      <c r="X57" s="56">
        <f t="shared" ref="X57:X58" si="13">SUM(T57:W57)</f>
        <v>0</v>
      </c>
      <c r="Y57" s="26" t="str">
        <f t="shared" si="10"/>
        <v>-</v>
      </c>
      <c r="Z57" s="25"/>
      <c r="AA57" s="9" t="s">
        <v>153</v>
      </c>
      <c r="AB57" s="9" t="s">
        <v>170</v>
      </c>
    </row>
    <row r="58" spans="1:29" ht="111.6" customHeight="1" x14ac:dyDescent="0.25">
      <c r="A58" s="98" t="s">
        <v>116</v>
      </c>
      <c r="B58" s="98" t="s">
        <v>118</v>
      </c>
      <c r="C58" s="98" t="s">
        <v>145</v>
      </c>
      <c r="D58" s="124" t="s">
        <v>146</v>
      </c>
      <c r="E58" s="103" t="s">
        <v>147</v>
      </c>
      <c r="F58" s="70">
        <v>2021680010001</v>
      </c>
      <c r="G58" s="48" t="s">
        <v>157</v>
      </c>
      <c r="H58" s="71" t="s">
        <v>246</v>
      </c>
      <c r="I58" s="39"/>
      <c r="J58" s="39"/>
      <c r="K58" s="94">
        <v>1</v>
      </c>
      <c r="L58" s="104">
        <v>0.1</v>
      </c>
      <c r="M58" s="93">
        <f>IFERROR(IF(L58/K58&gt;100%,100%,L58/K58),"-")</f>
        <v>0.1</v>
      </c>
      <c r="N58" s="119" t="s">
        <v>180</v>
      </c>
      <c r="O58" s="25">
        <v>731400000</v>
      </c>
      <c r="P58" s="63"/>
      <c r="Q58" s="63"/>
      <c r="R58" s="63"/>
      <c r="S58" s="92">
        <f t="shared" si="9"/>
        <v>731400000</v>
      </c>
      <c r="T58" s="63">
        <v>44000000</v>
      </c>
      <c r="U58" s="63"/>
      <c r="V58" s="66"/>
      <c r="W58" s="66"/>
      <c r="X58" s="56">
        <f t="shared" si="13"/>
        <v>44000000</v>
      </c>
      <c r="Y58" s="26">
        <f t="shared" si="10"/>
        <v>6.0158599945310365E-2</v>
      </c>
      <c r="Z58" s="25"/>
      <c r="AA58" s="9" t="s">
        <v>153</v>
      </c>
      <c r="AB58" s="9" t="s">
        <v>170</v>
      </c>
    </row>
    <row r="59" spans="1:29" ht="59.4" customHeight="1" x14ac:dyDescent="0.25">
      <c r="A59" s="42" t="s">
        <v>148</v>
      </c>
      <c r="B59" s="42" t="s">
        <v>149</v>
      </c>
      <c r="C59" s="12" t="s">
        <v>150</v>
      </c>
      <c r="D59" s="53" t="s">
        <v>151</v>
      </c>
      <c r="E59" s="2" t="s">
        <v>152</v>
      </c>
      <c r="F59" s="45"/>
      <c r="G59" s="35" t="s">
        <v>165</v>
      </c>
      <c r="H59" s="7"/>
      <c r="I59" s="39"/>
      <c r="J59" s="39"/>
      <c r="K59" s="44">
        <v>0</v>
      </c>
      <c r="L59" s="54"/>
      <c r="M59" s="3" t="str">
        <f t="shared" si="11"/>
        <v>-</v>
      </c>
      <c r="N59" s="116"/>
      <c r="O59" s="25"/>
      <c r="P59" s="63"/>
      <c r="Q59" s="63"/>
      <c r="R59" s="63"/>
      <c r="S59" s="56">
        <f t="shared" si="9"/>
        <v>0</v>
      </c>
      <c r="T59" s="25"/>
      <c r="U59" s="11"/>
      <c r="V59" s="11"/>
      <c r="W59" s="13"/>
      <c r="X59" s="56">
        <f>SUM(T59:W59)</f>
        <v>0</v>
      </c>
      <c r="Y59" s="26" t="str">
        <f t="shared" si="10"/>
        <v>-</v>
      </c>
      <c r="Z59" s="25"/>
      <c r="AA59" s="9" t="s">
        <v>153</v>
      </c>
      <c r="AB59" s="9" t="s">
        <v>170</v>
      </c>
    </row>
    <row r="60" spans="1:29" ht="27.75" customHeight="1" x14ac:dyDescent="0.25">
      <c r="A60" s="29"/>
      <c r="B60" s="30"/>
      <c r="C60" s="30"/>
      <c r="D60" s="125"/>
      <c r="E60" s="36"/>
      <c r="F60" s="30"/>
      <c r="G60" s="30"/>
      <c r="H60" s="41"/>
      <c r="I60" s="30"/>
      <c r="J60" s="30"/>
      <c r="K60" s="31"/>
      <c r="L60" s="40" t="s">
        <v>19</v>
      </c>
      <c r="M60" s="27">
        <f>AVERAGE(M6:M59)</f>
        <v>9.1304347826086964E-3</v>
      </c>
      <c r="N60" s="117"/>
      <c r="O60" s="57">
        <f t="shared" ref="O60:X60" si="14">SUM(O6:O59)</f>
        <v>6753338027</v>
      </c>
      <c r="P60" s="95">
        <f t="shared" si="14"/>
        <v>72803652594.589996</v>
      </c>
      <c r="Q60" s="95">
        <f t="shared" si="14"/>
        <v>0</v>
      </c>
      <c r="R60" s="95">
        <f t="shared" si="14"/>
        <v>186517561798.41</v>
      </c>
      <c r="S60" s="28">
        <f t="shared" si="14"/>
        <v>266074552420</v>
      </c>
      <c r="T60" s="57">
        <f t="shared" si="14"/>
        <v>101000000</v>
      </c>
      <c r="U60" s="57">
        <f t="shared" si="14"/>
        <v>6148604971</v>
      </c>
      <c r="V60" s="57">
        <f t="shared" si="14"/>
        <v>0</v>
      </c>
      <c r="W60" s="57">
        <f t="shared" si="14"/>
        <v>12484832298.969999</v>
      </c>
      <c r="X60" s="28">
        <f t="shared" si="14"/>
        <v>18734437269.970001</v>
      </c>
      <c r="Y60" s="32">
        <f>IFERROR(X60/S60,"-")</f>
        <v>7.0410481196253594E-2</v>
      </c>
      <c r="Z60" s="28">
        <f>SUM(Z6:Z59)</f>
        <v>0</v>
      </c>
      <c r="AA60" s="33"/>
      <c r="AB60" s="34"/>
    </row>
    <row r="61" spans="1:29" s="16" customFormat="1" x14ac:dyDescent="0.25">
      <c r="A61" s="17"/>
      <c r="B61" s="18"/>
      <c r="C61" s="18"/>
      <c r="D61" s="17"/>
      <c r="E61" s="18"/>
      <c r="G61" s="19"/>
      <c r="H61" s="19"/>
      <c r="I61" s="19"/>
      <c r="J61" s="19"/>
      <c r="K61" s="19"/>
      <c r="L61" s="20"/>
      <c r="M61" s="20"/>
      <c r="N61" s="118"/>
      <c r="O61" s="65"/>
      <c r="P61" s="65"/>
      <c r="Q61" s="96"/>
      <c r="R61" s="96"/>
      <c r="S61" s="81"/>
      <c r="T61" s="65"/>
      <c r="U61" s="65"/>
      <c r="V61" s="65"/>
      <c r="W61" s="65"/>
      <c r="X61" s="65"/>
    </row>
    <row r="62" spans="1:29" s="16" customFormat="1" ht="47.4" customHeight="1" x14ac:dyDescent="0.25">
      <c r="A62" s="17"/>
      <c r="B62" s="18"/>
      <c r="C62" s="18"/>
      <c r="D62" s="17"/>
      <c r="E62" s="18"/>
      <c r="G62" s="19"/>
      <c r="H62"/>
      <c r="I62"/>
      <c r="J62"/>
      <c r="K62"/>
      <c r="L62"/>
      <c r="M62"/>
      <c r="N62"/>
      <c r="O62"/>
      <c r="P62"/>
      <c r="Q62"/>
      <c r="R62"/>
      <c r="S62"/>
      <c r="T62"/>
      <c r="U62"/>
      <c r="V62"/>
      <c r="W62"/>
      <c r="X62"/>
      <c r="Y62"/>
      <c r="Z62"/>
      <c r="AA62"/>
      <c r="AB62"/>
      <c r="AC62"/>
    </row>
    <row r="63" spans="1:29" s="16" customFormat="1" x14ac:dyDescent="0.25">
      <c r="A63" s="17"/>
      <c r="B63" s="18"/>
      <c r="C63" s="18"/>
      <c r="D63" s="17"/>
      <c r="E63" s="18"/>
      <c r="G63" s="19"/>
      <c r="H63" s="19"/>
      <c r="I63" s="19"/>
      <c r="J63" s="19"/>
      <c r="K63" s="19"/>
      <c r="L63" s="20"/>
      <c r="M63" s="20"/>
      <c r="N63" s="118"/>
      <c r="O63" s="65"/>
      <c r="P63" s="65"/>
      <c r="Q63" s="96"/>
      <c r="R63" s="96"/>
      <c r="S63" s="81"/>
      <c r="T63" s="65"/>
      <c r="U63" s="65"/>
      <c r="V63" s="65"/>
      <c r="W63" s="65"/>
      <c r="X63" s="65"/>
    </row>
    <row r="64" spans="1:29" s="16" customFormat="1" ht="15.6" x14ac:dyDescent="0.25">
      <c r="A64" s="17"/>
      <c r="B64" s="18"/>
      <c r="C64" s="18"/>
      <c r="D64" s="17"/>
      <c r="E64" s="18"/>
      <c r="G64" s="19"/>
      <c r="H64" s="19"/>
      <c r="I64" s="19"/>
      <c r="J64" s="19"/>
      <c r="K64" s="19"/>
      <c r="L64" s="20"/>
      <c r="M64" s="20"/>
      <c r="N64" s="118"/>
      <c r="O64" s="65"/>
      <c r="P64" s="65"/>
      <c r="Q64" s="96"/>
      <c r="R64" s="96"/>
      <c r="S64" s="82"/>
      <c r="T64" s="65"/>
      <c r="U64" s="65"/>
      <c r="V64" s="65"/>
      <c r="W64" s="65"/>
      <c r="X64" s="82"/>
    </row>
    <row r="65" spans="1:24" s="16" customFormat="1" x14ac:dyDescent="0.25">
      <c r="A65" s="17"/>
      <c r="B65" s="18"/>
      <c r="C65" s="18"/>
      <c r="D65" s="17"/>
      <c r="E65" s="18"/>
      <c r="G65" s="19"/>
      <c r="H65" s="19"/>
      <c r="I65" s="19"/>
      <c r="J65" s="19"/>
      <c r="K65" s="19"/>
      <c r="L65" s="20"/>
      <c r="M65" s="20"/>
      <c r="N65" s="120"/>
      <c r="O65"/>
      <c r="P65"/>
      <c r="Q65"/>
      <c r="R65"/>
      <c r="S65"/>
      <c r="T65"/>
      <c r="U65"/>
      <c r="V65"/>
      <c r="W65"/>
      <c r="X65"/>
    </row>
    <row r="66" spans="1:24" s="16" customFormat="1" x14ac:dyDescent="0.25">
      <c r="A66" s="17"/>
      <c r="B66" s="18"/>
      <c r="C66" s="18"/>
      <c r="D66" s="17"/>
      <c r="G66" s="19"/>
      <c r="H66" s="19"/>
      <c r="I66" s="19"/>
      <c r="J66" s="19"/>
      <c r="K66" s="19"/>
      <c r="L66" s="20"/>
      <c r="M66" s="20"/>
      <c r="N66" s="120"/>
      <c r="O66"/>
      <c r="P66"/>
      <c r="Q66"/>
      <c r="R66"/>
      <c r="S66"/>
      <c r="T66"/>
      <c r="U66"/>
      <c r="V66"/>
      <c r="W66"/>
      <c r="X66"/>
    </row>
    <row r="67" spans="1:24" s="16" customFormat="1" ht="15.6" x14ac:dyDescent="0.25">
      <c r="A67" s="17"/>
      <c r="B67" s="18"/>
      <c r="C67" s="18"/>
      <c r="D67" s="17"/>
      <c r="G67"/>
      <c r="H67" s="19"/>
      <c r="I67" s="19"/>
      <c r="J67" s="19"/>
      <c r="K67" s="19"/>
      <c r="L67" s="20"/>
      <c r="M67" s="20"/>
      <c r="N67" s="120"/>
      <c r="O67"/>
      <c r="P67"/>
      <c r="Q67"/>
      <c r="R67"/>
      <c r="S67" s="82"/>
      <c r="T67"/>
      <c r="U67"/>
      <c r="V67"/>
      <c r="W67"/>
      <c r="X67"/>
    </row>
    <row r="68" spans="1:24" s="16" customFormat="1" ht="22.2" customHeight="1" x14ac:dyDescent="0.3">
      <c r="A68" s="17"/>
      <c r="B68" s="18"/>
      <c r="C68" s="18"/>
      <c r="D68" s="17"/>
      <c r="G68" s="19"/>
      <c r="H68" s="19"/>
      <c r="I68" s="19"/>
      <c r="J68" s="19"/>
      <c r="K68" s="19"/>
      <c r="L68" s="20"/>
      <c r="M68" s="20"/>
      <c r="N68" s="120"/>
      <c r="O68"/>
      <c r="P68"/>
      <c r="Q68"/>
      <c r="R68"/>
      <c r="S68" s="127"/>
      <c r="T68"/>
      <c r="U68"/>
      <c r="V68"/>
      <c r="W68"/>
      <c r="X68"/>
    </row>
    <row r="69" spans="1:24" s="16" customFormat="1" x14ac:dyDescent="0.25">
      <c r="A69" s="17"/>
      <c r="B69" s="18"/>
      <c r="C69" s="18"/>
      <c r="D69" s="17"/>
      <c r="G69" s="19"/>
      <c r="H69" s="19"/>
      <c r="I69" s="19"/>
      <c r="J69" s="19"/>
      <c r="K69" s="19"/>
      <c r="L69" s="20"/>
      <c r="M69" s="20"/>
      <c r="N69" s="120"/>
      <c r="O69"/>
      <c r="P69"/>
      <c r="Q69"/>
      <c r="R69"/>
      <c r="S69"/>
      <c r="T69"/>
      <c r="U69"/>
      <c r="V69"/>
      <c r="W69"/>
      <c r="X69"/>
    </row>
    <row r="70" spans="1:24" s="16" customFormat="1" x14ac:dyDescent="0.25">
      <c r="A70" s="17"/>
      <c r="B70" s="18"/>
      <c r="C70" s="18"/>
      <c r="D70" s="17"/>
      <c r="E70" s="18"/>
      <c r="G70" s="19"/>
      <c r="H70" s="19"/>
      <c r="I70" s="19"/>
      <c r="J70" s="19"/>
      <c r="K70" s="19"/>
      <c r="L70" s="20"/>
      <c r="M70" s="20"/>
      <c r="N70" s="120"/>
      <c r="O70"/>
      <c r="P70"/>
      <c r="Q70"/>
      <c r="R70"/>
      <c r="S70"/>
      <c r="T70"/>
      <c r="U70"/>
      <c r="V70"/>
      <c r="W70"/>
      <c r="X70"/>
    </row>
    <row r="71" spans="1:24" s="16" customFormat="1" x14ac:dyDescent="0.25">
      <c r="A71" s="15"/>
      <c r="D71" s="15"/>
      <c r="N71" s="120"/>
      <c r="O71"/>
      <c r="P71"/>
      <c r="Q71"/>
      <c r="R71"/>
      <c r="S71"/>
      <c r="T71"/>
      <c r="U71"/>
      <c r="V71"/>
      <c r="W71"/>
      <c r="X71"/>
    </row>
    <row r="72" spans="1:24" s="16" customFormat="1" x14ac:dyDescent="0.25">
      <c r="A72" s="15"/>
      <c r="D72" s="15"/>
      <c r="N72" s="120"/>
      <c r="O72"/>
      <c r="P72"/>
      <c r="Q72"/>
      <c r="R72"/>
      <c r="S72"/>
      <c r="T72"/>
      <c r="U72"/>
      <c r="V72"/>
      <c r="W72"/>
      <c r="X72"/>
    </row>
    <row r="73" spans="1:24" s="16" customFormat="1" x14ac:dyDescent="0.25">
      <c r="A73" s="15"/>
      <c r="D73" s="15"/>
      <c r="N73" s="120"/>
      <c r="O73"/>
      <c r="P73"/>
      <c r="Q73"/>
      <c r="R73"/>
      <c r="S73"/>
      <c r="T73"/>
      <c r="U73"/>
      <c r="V73"/>
      <c r="W73"/>
      <c r="X73"/>
    </row>
    <row r="74" spans="1:24" s="16" customFormat="1" x14ac:dyDescent="0.25">
      <c r="A74" s="17"/>
      <c r="B74" s="18"/>
      <c r="C74" s="18"/>
      <c r="D74" s="17"/>
      <c r="E74" s="18"/>
      <c r="G74" s="19"/>
      <c r="H74" s="19"/>
      <c r="I74" s="19"/>
      <c r="J74" s="19"/>
      <c r="K74" s="19"/>
      <c r="L74" s="21"/>
      <c r="M74" s="21"/>
      <c r="N74" s="120"/>
      <c r="O74"/>
      <c r="P74"/>
      <c r="Q74"/>
      <c r="R74"/>
      <c r="S74"/>
      <c r="T74"/>
      <c r="U74"/>
      <c r="V74"/>
      <c r="W74"/>
      <c r="X74"/>
    </row>
    <row r="75" spans="1:24" s="16" customFormat="1" x14ac:dyDescent="0.25">
      <c r="A75" s="15"/>
      <c r="D75" s="15"/>
      <c r="N75" s="120"/>
      <c r="O75"/>
      <c r="P75"/>
      <c r="Q75"/>
      <c r="R75"/>
      <c r="S75"/>
      <c r="T75"/>
      <c r="U75"/>
      <c r="V75"/>
      <c r="W75"/>
      <c r="X75"/>
    </row>
    <row r="76" spans="1:24" s="16" customFormat="1" x14ac:dyDescent="0.25">
      <c r="A76" s="15"/>
      <c r="D76" s="15"/>
      <c r="N76" s="120"/>
      <c r="O76"/>
      <c r="P76"/>
      <c r="Q76"/>
      <c r="R76"/>
      <c r="S76"/>
      <c r="T76"/>
      <c r="U76"/>
      <c r="V76"/>
      <c r="W76"/>
      <c r="X76"/>
    </row>
    <row r="77" spans="1:24" s="16" customFormat="1" x14ac:dyDescent="0.25">
      <c r="A77" s="15"/>
      <c r="D77" s="15"/>
      <c r="N77" s="120"/>
      <c r="O77"/>
      <c r="P77"/>
      <c r="Q77"/>
      <c r="R77"/>
      <c r="S77"/>
      <c r="T77"/>
      <c r="U77"/>
      <c r="V77"/>
      <c r="W77"/>
      <c r="X77"/>
    </row>
    <row r="78" spans="1:24" x14ac:dyDescent="0.25">
      <c r="N78" s="120"/>
      <c r="O78"/>
      <c r="P78"/>
      <c r="Q78"/>
      <c r="R78"/>
      <c r="S78"/>
      <c r="T78"/>
      <c r="U78"/>
      <c r="V78"/>
      <c r="W78"/>
      <c r="X78"/>
    </row>
    <row r="79" spans="1:24" x14ac:dyDescent="0.25">
      <c r="N79" s="120"/>
      <c r="O79"/>
      <c r="P79"/>
      <c r="Q79"/>
      <c r="R79"/>
      <c r="S79"/>
      <c r="T79"/>
      <c r="U79"/>
      <c r="V79"/>
      <c r="W79"/>
      <c r="X79"/>
    </row>
    <row r="80" spans="1:24" x14ac:dyDescent="0.25">
      <c r="N80" s="120"/>
      <c r="O80"/>
      <c r="P80"/>
      <c r="Q80"/>
      <c r="R80"/>
      <c r="S80"/>
      <c r="T80"/>
      <c r="U80"/>
      <c r="V80"/>
      <c r="W80"/>
      <c r="X80"/>
    </row>
    <row r="81" spans="14:24" x14ac:dyDescent="0.25">
      <c r="N81" s="120"/>
      <c r="O81"/>
      <c r="P81"/>
      <c r="Q81"/>
      <c r="R81"/>
      <c r="S81"/>
      <c r="T81"/>
      <c r="U81"/>
      <c r="V81"/>
      <c r="W81"/>
      <c r="X81"/>
    </row>
    <row r="82" spans="14:24" x14ac:dyDescent="0.25">
      <c r="N82" s="120"/>
      <c r="O82"/>
      <c r="P82"/>
      <c r="Q82"/>
      <c r="R82"/>
      <c r="S82"/>
      <c r="T82"/>
      <c r="U82"/>
      <c r="V82"/>
      <c r="W82"/>
      <c r="X82"/>
    </row>
    <row r="83" spans="14:24" x14ac:dyDescent="0.25">
      <c r="N83" s="120"/>
      <c r="O83"/>
      <c r="P83"/>
      <c r="Q83"/>
      <c r="R83"/>
      <c r="S83"/>
      <c r="T83"/>
      <c r="U83"/>
      <c r="V83"/>
      <c r="W83"/>
      <c r="X83"/>
    </row>
    <row r="84" spans="14:24" x14ac:dyDescent="0.25">
      <c r="N84" s="120"/>
      <c r="O84"/>
      <c r="P84"/>
      <c r="Q84"/>
      <c r="R84"/>
      <c r="S84"/>
      <c r="T84"/>
      <c r="U84"/>
      <c r="V84"/>
      <c r="W84"/>
      <c r="X84"/>
    </row>
  </sheetData>
  <mergeCells count="74">
    <mergeCell ref="H52:H55"/>
    <mergeCell ref="G56:G57"/>
    <mergeCell ref="F24:F28"/>
    <mergeCell ref="G52:G55"/>
    <mergeCell ref="F52:F55"/>
    <mergeCell ref="F30:F36"/>
    <mergeCell ref="G30:G36"/>
    <mergeCell ref="F46:F49"/>
    <mergeCell ref="G46:G49"/>
    <mergeCell ref="F37:F41"/>
    <mergeCell ref="G37:G41"/>
    <mergeCell ref="G43:G44"/>
    <mergeCell ref="F43:F44"/>
    <mergeCell ref="F56:F57"/>
    <mergeCell ref="F1:Q3"/>
    <mergeCell ref="AA4:AB4"/>
    <mergeCell ref="F4:J4"/>
    <mergeCell ref="K4:M4"/>
    <mergeCell ref="Y1:Y3"/>
    <mergeCell ref="Z4:Z5"/>
    <mergeCell ref="Y4:Y5"/>
    <mergeCell ref="T4:X4"/>
    <mergeCell ref="Y19:Y20"/>
    <mergeCell ref="AA19:AA20"/>
    <mergeCell ref="AB19:AB20"/>
    <mergeCell ref="Z19:Z20"/>
    <mergeCell ref="X19:X20"/>
    <mergeCell ref="A4:E4"/>
    <mergeCell ref="N4:S4"/>
    <mergeCell ref="E19:E20"/>
    <mergeCell ref="D19:D20"/>
    <mergeCell ref="C19:C20"/>
    <mergeCell ref="F18:F19"/>
    <mergeCell ref="G18:G19"/>
    <mergeCell ref="F16:F17"/>
    <mergeCell ref="G16:G17"/>
    <mergeCell ref="B19:B20"/>
    <mergeCell ref="S19:S20"/>
    <mergeCell ref="A19:A20"/>
    <mergeCell ref="M19:M20"/>
    <mergeCell ref="K19:K20"/>
    <mergeCell ref="A7:A8"/>
    <mergeCell ref="B7:B8"/>
    <mergeCell ref="A50:A51"/>
    <mergeCell ref="B50:B51"/>
    <mergeCell ref="C50:C51"/>
    <mergeCell ref="D50:D51"/>
    <mergeCell ref="E50:E51"/>
    <mergeCell ref="L50:L51"/>
    <mergeCell ref="K50:K51"/>
    <mergeCell ref="S50:S51"/>
    <mergeCell ref="X50:X51"/>
    <mergeCell ref="G8:G12"/>
    <mergeCell ref="M7:M9"/>
    <mergeCell ref="L7:L9"/>
    <mergeCell ref="K7:K9"/>
    <mergeCell ref="S7:S9"/>
    <mergeCell ref="X7:X9"/>
    <mergeCell ref="H30:H36"/>
    <mergeCell ref="L19:L20"/>
    <mergeCell ref="G24:G28"/>
    <mergeCell ref="Y50:Y51"/>
    <mergeCell ref="Z50:Z51"/>
    <mergeCell ref="AA50:AA51"/>
    <mergeCell ref="AB50:AB51"/>
    <mergeCell ref="M50:M51"/>
    <mergeCell ref="AA7:AA9"/>
    <mergeCell ref="AB7:AB9"/>
    <mergeCell ref="F8:F12"/>
    <mergeCell ref="C7:C8"/>
    <mergeCell ref="D7:D8"/>
    <mergeCell ref="E7:E8"/>
    <mergeCell ref="Y7:Y9"/>
    <mergeCell ref="Z7:Z9"/>
  </mergeCells>
  <phoneticPr fontId="14" type="noConversion"/>
  <conditionalFormatting sqref="M19 M21:M50 M52:M59 M10:M17 M6:M7">
    <cfRule type="cellIs" dxfId="5" priority="8" operator="between">
      <formula>0.67</formula>
      <formula>1</formula>
    </cfRule>
    <cfRule type="cellIs" dxfId="4" priority="9" operator="between">
      <formula>0.34</formula>
      <formula>0.66</formula>
    </cfRule>
    <cfRule type="cellIs" dxfId="3" priority="10" operator="between">
      <formula>0</formula>
      <formula>0.33</formula>
    </cfRule>
  </conditionalFormatting>
  <conditionalFormatting sqref="M18">
    <cfRule type="cellIs" dxfId="2" priority="4" operator="between">
      <formula>0.67</formula>
      <formula>1</formula>
    </cfRule>
    <cfRule type="cellIs" dxfId="1" priority="5" operator="between">
      <formula>0.34</formula>
      <formula>0.66</formula>
    </cfRule>
    <cfRule type="cellIs" dxfId="0" priority="6" operator="between">
      <formula>0</formula>
      <formula>0.33</formula>
    </cfRule>
  </conditionalFormatting>
  <pageMargins left="0.25" right="0.25" top="0.75" bottom="0.75" header="0.3" footer="0.3"/>
  <pageSetup paperSize="14" scale="1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p:lastModifiedBy>
  <cp:lastPrinted>2021-02-09T14:28:18Z</cp:lastPrinted>
  <dcterms:created xsi:type="dcterms:W3CDTF">2008-07-08T21:30:46Z</dcterms:created>
  <dcterms:modified xsi:type="dcterms:W3CDTF">2021-07-07T07:31:15Z</dcterms:modified>
</cp:coreProperties>
</file>