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5 - Mayo\"/>
    </mc:Choice>
  </mc:AlternateContent>
  <xr:revisionPtr revIDLastSave="0" documentId="13_ncr:1_{98CC6372-88A1-4D7F-BEC5-1181100DEF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12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7" i="12" l="1"/>
  <c r="Y25" i="12"/>
  <c r="Y24" i="12"/>
  <c r="Y23" i="12"/>
  <c r="Y22" i="12"/>
  <c r="Y20" i="12"/>
  <c r="Y19" i="12"/>
  <c r="Y16" i="12"/>
  <c r="Y17" i="12"/>
  <c r="Y12" i="12"/>
  <c r="Y7" i="12"/>
  <c r="Y6" i="12"/>
  <c r="X7" i="12"/>
  <c r="S7" i="12"/>
  <c r="M7" i="12"/>
  <c r="M12" i="12"/>
  <c r="O26" i="12" l="1"/>
  <c r="S25" i="12" s="1"/>
  <c r="S12" i="12"/>
  <c r="X20" i="12"/>
  <c r="S20" i="12"/>
  <c r="X6" i="12"/>
  <c r="X12" i="12"/>
  <c r="X16" i="12"/>
  <c r="X17" i="12"/>
  <c r="X19" i="12"/>
  <c r="X22" i="12"/>
  <c r="X23" i="12"/>
  <c r="X24" i="12"/>
  <c r="X25" i="12"/>
  <c r="S17" i="12"/>
  <c r="T27" i="12"/>
  <c r="R27" i="12"/>
  <c r="M25" i="12"/>
  <c r="M24" i="12"/>
  <c r="M23" i="12"/>
  <c r="M22" i="12"/>
  <c r="M20" i="12"/>
  <c r="M19" i="12"/>
  <c r="M17" i="12"/>
  <c r="M16" i="12"/>
  <c r="S16" i="12"/>
  <c r="M6" i="12"/>
  <c r="M27" i="12" s="1"/>
  <c r="S24" i="12"/>
  <c r="S23" i="12"/>
  <c r="S22" i="12"/>
  <c r="S19" i="12"/>
  <c r="Z27" i="12"/>
  <c r="P27" i="12"/>
  <c r="Q27" i="12"/>
  <c r="U27" i="12"/>
  <c r="V27" i="12"/>
  <c r="W27" i="12"/>
  <c r="S6" i="12"/>
  <c r="O27" i="12"/>
  <c r="X27" i="12" l="1"/>
  <c r="S27" i="12"/>
</calcChain>
</file>

<file path=xl/sharedStrings.xml><?xml version="1.0" encoding="utf-8"?>
<sst xmlns="http://schemas.openxmlformats.org/spreadsheetml/2006/main" count="154" uniqueCount="93">
  <si>
    <t>AVANCE</t>
  </si>
  <si>
    <t>Porcentaje de avance de la revisión del Plan de Ordenamiento Territorial - POT.</t>
  </si>
  <si>
    <t>Número de instrumentos desarrollados para promover un desarrollo ordenado.</t>
  </si>
  <si>
    <t>Porcentaje de obras licenciadas en el municipio con inspección, vigilancia y control.</t>
  </si>
  <si>
    <t>Número de asentamientos humanos legalizados.</t>
  </si>
  <si>
    <t>Número de estrategias de presupuestos participativos mantenidas.</t>
  </si>
  <si>
    <t>Número de actividades de fortalecimiento realizadas para el Consejo Territorial de Planeación.</t>
  </si>
  <si>
    <t>Número de observatorios municipales mantenidos.</t>
  </si>
  <si>
    <t>Número de bases de datos del SISBEN mantenidas.</t>
  </si>
  <si>
    <t>Número de estratificaciones socioeconómicas urbanas y rurales actualizadas.</t>
  </si>
  <si>
    <t>Porcentaje de programas que desarrolla la Administración Central mantenidos.</t>
  </si>
  <si>
    <t>Número de archivos de planos mantenidos en funcionamiento.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</si>
  <si>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</si>
  <si>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</si>
  <si>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</si>
  <si>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</si>
  <si>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</si>
  <si>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</si>
  <si>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Realizar inspección, vigilancia y control al 100% de las obras licenciadas en el municipio.</t>
  </si>
  <si>
    <t>Mantener la estrategia de presupuestos participativos.</t>
  </si>
  <si>
    <t>Mantener actualizada la estratificación socioeconómica urbana y rural del municipio.</t>
  </si>
  <si>
    <t>Mantener el 100% de los programas que desarrolla la Administración Central.</t>
  </si>
  <si>
    <t>Mantener en funcionamiento el archivo de planos.</t>
  </si>
  <si>
    <t>Legalizar 25 asentamientos humanos.</t>
  </si>
  <si>
    <t>Realizar 4 actividades de fortalecimiento para el Consejo Territorial de Planeación.</t>
  </si>
  <si>
    <t>Mantener 1 observatorio municipal.</t>
  </si>
  <si>
    <t>Mantener actualizada la base de datos del SISBEN.</t>
  </si>
  <si>
    <t>Meta PDM</t>
  </si>
  <si>
    <t>APOYO EN LOS PROCESOS DE LEGALIZACIÓN Y REGULARIZACIÓN URBANÍSTICA DE ASENTAMIENTOS HUMANOS EN EL MUNICIPIO DE BUCARAMANGA</t>
  </si>
  <si>
    <t>IDENTIFICACIÓN Y SELECCION DE LA POBLACION POBRE Y VULNERABLE DEL MUNICIPIO DE BUCARAMANGA, SANTANDER</t>
  </si>
  <si>
    <t>SGP</t>
  </si>
  <si>
    <t>Realizar la revisión del Plan de Ordenamiento Territorial - POT.</t>
  </si>
  <si>
    <t>Desarrollar 4 instrumentos derivados del POT para promover un desarrollo ordenado.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</si>
  <si>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</si>
  <si>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</si>
  <si>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</si>
  <si>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</si>
  <si>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</si>
  <si>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</si>
  <si>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</si>
  <si>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APOYO A LA REVISIÓN Y/O MODIFICACIÓN EXCEPCIONAL DEL PLAN DE ORDENAMIENTO TERRITORIAL DEL MUNICIPIO DE BUCARAMANGA</t>
  </si>
  <si>
    <t>2.3.2.02.02.008.4002001.201</t>
  </si>
  <si>
    <t>Sec. Planeación</t>
  </si>
  <si>
    <t>Joaquín Augusto Tobón Blanco</t>
  </si>
  <si>
    <t>APOYO EN LA ESTRUCTURACIÓN DEL CONCURSO INTERNACIONAL DE IDEAS QUE PERMITA LA FORMULACIÓN Y EJECUCIÓN DE PROPUESTAS PARA LA EXPANSIÓN URBANA DEL MUNICIPIO DE BUCARAMANGA.</t>
  </si>
  <si>
    <t>FORTALECIMIENTO DE LOS PROCESOS DE PLANEACIÓN INSTITUCIONAL Y DEL DESARROLLO TERRITORIAL EN EL MUNICIPIO DE BUCARAMANGA</t>
  </si>
  <si>
    <t>FORTALECIENDO LAS INSTANCIAS DE PLANEACIÓN Y LA PARTICIPACIÓN CIUDADANA</t>
  </si>
  <si>
    <t>FORTALECIMIENTO DEL SISTEMA DE INFORMACIÓN OBSERVATORIO DIGITAL MUNICIPAL DE BUCARAMANGA</t>
  </si>
  <si>
    <t>2.3.2.02.02.008.0401102.201
2.3.2.02.01.004.0401102.201</t>
  </si>
  <si>
    <t>2.3.2.02.02.008.4599033.201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</si>
  <si>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</si>
  <si>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</si>
  <si>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</si>
  <si>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</si>
  <si>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</si>
  <si>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</si>
  <si>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</si>
  <si>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</si>
  <si>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</si>
  <si>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</si>
  <si>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</si>
  <si>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</si>
  <si>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PLAN DE ACCIÓN
SECRETARÍA DE PLANEACIÓN</t>
  </si>
  <si>
    <t>VIGENCIA 2021</t>
  </si>
  <si>
    <t>CUMPLIMIENTO DE META</t>
  </si>
  <si>
    <t>2.3.2.02.02.008.4002002.201</t>
  </si>
  <si>
    <t>RECURSOS GESTIONADOS</t>
  </si>
  <si>
    <t>Bucaramanga, territorio ordenado</t>
  </si>
  <si>
    <t>Planeando construimos ciudad y territorio</t>
  </si>
  <si>
    <t>BUCARAMANGA CIUDAD VITAL: LA VIDA ES SAGRADA</t>
  </si>
  <si>
    <t>BUCARAMANGA TERRITORIO LIBRE DE CORRUPCIÓN: INSTITUCIONES SÓLIDAS Y CONFIABLES</t>
  </si>
  <si>
    <t xml:space="preserve">Administración pública moderna e innovadora </t>
  </si>
  <si>
    <t>Gobierno fortalecido para ser y hacer</t>
  </si>
  <si>
    <t>Servicio al ciudadano</t>
  </si>
  <si>
    <t>Instalaciones de vanguardia</t>
  </si>
  <si>
    <t>Fortalecimiento de las instituciones democráticas y ciudadanía participativa</t>
  </si>
  <si>
    <t>Acceso a la información y participación</t>
  </si>
  <si>
    <t>SGR</t>
  </si>
  <si>
    <t>TOTAL EJECUTADO</t>
  </si>
  <si>
    <t>2.3.2.02.02.008.4502001.201</t>
  </si>
  <si>
    <t>APOYO EN LA ACTUALIZACIÓN DEL PLAN MAESTRO DE MOVILIDAD DEL MUNICIPIO DE BUCARAMANGA</t>
  </si>
  <si>
    <t>ESTUDIO DETALLADO DE AMENAZA, VULNERABILIDAD Y RIESGO POR MOVIMIENTOS EN MASA E INUNDACIÓN EN LA COMUNA 14, MUNICIPIO DE BUCARAMANGA</t>
  </si>
  <si>
    <t>2.3.2.02.02.008.4599031.201
2.3.2.02.02.008.4599017.201</t>
  </si>
  <si>
    <t>2.3.2.02.02.008.4002002.201
2.3.2.02.02.008.4002001.201</t>
  </si>
  <si>
    <t>2.3.2.02.02.008.4599031.201
2.3.2.02.02.008.4599031.231
2.3.2.02.02.008.4599031.263</t>
  </si>
  <si>
    <t>ESTUDIOS DETALLADOS DE AMENAZA, VULNERABILIDAD Y RIESGO POR MOVIMIENTOS EN MASA E INUNDACIÓN EN EL ASENTAMIENTO HUMANO DENOMINADO LA FORTUNA, EN LA COMUNA No 1, DEL MUNICIPIO DE BUCARAMANGA</t>
  </si>
  <si>
    <t>Realizar los estudios AVR en la Comuna 1 del municipio de Bucaramanga.</t>
  </si>
  <si>
    <t>POR DEFINIR</t>
  </si>
  <si>
    <t>2.3.2.02.02.008.4599031.531
2.3.7.06.02.4599002.601</t>
  </si>
  <si>
    <t>2.3.2.02.02.008.4503017.201</t>
  </si>
  <si>
    <t>2.3.2.02.02.004.4002001.201
2.3.2.02.02.008.4002001.201
2.3.2.02.02.008.4599031.201</t>
  </si>
  <si>
    <t>2.3.2.02.02.008.4599034.201
2.3.7.06.02.4599002.601
2.3.2.02.02.008.4599017.201</t>
  </si>
  <si>
    <t>ESTUDIOS DETALLADOS DE AMENAZA, VULNERABILIDAD Y RIESGO DE ASENTAMIENTOS HUMANOS EN EL MUNICIPIO DE BUCARAMANGA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</si>
</sst>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_(* #,##0.00_);_(* \(#,##0.00\);_(* &quot;-&quot;??_);_(@_)"/>
    <numFmt numFmtId="168" formatCode="_-* #,##0_-;\-* #,##0_-;_-* &quot;-&quot;??_-;_-@_-"/>
    <numFmt numFmtId="169" formatCode="0.0%"/>
  </numFmts>
  <fonts count="16" x14ac:knownFonts="1"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/>
    <xf numFmtId="0" fontId="4" fillId="0" borderId="2" xfId="0" applyFont="1" applyFill="1" applyBorder="1" applyAlignment="1">
      <alignment horizontal="justify" vertical="center" wrapText="1"/>
    </xf>
    <xf numFmtId="9" fontId="3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/>
    </xf>
    <xf numFmtId="165" fontId="2" fillId="0" borderId="2" xfId="108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165" fontId="3" fillId="0" borderId="2" xfId="108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justify" vertical="center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justify"/>
    </xf>
    <xf numFmtId="0" fontId="3" fillId="0" borderId="0" xfId="0" applyFont="1" applyBorder="1"/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" fontId="3" fillId="0" borderId="0" xfId="0" applyNumberFormat="1" applyFont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justify" vertical="center" wrapText="1"/>
    </xf>
    <xf numFmtId="9" fontId="2" fillId="0" borderId="2" xfId="107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165" fontId="10" fillId="2" borderId="2" xfId="108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justify"/>
    </xf>
    <xf numFmtId="0" fontId="3" fillId="2" borderId="7" xfId="0" applyFont="1" applyFill="1" applyBorder="1"/>
    <xf numFmtId="0" fontId="3" fillId="2" borderId="4" xfId="0" applyFont="1" applyFill="1" applyBorder="1"/>
    <xf numFmtId="9" fontId="10" fillId="2" borderId="5" xfId="107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justify" vertical="center" wrapText="1"/>
    </xf>
    <xf numFmtId="9" fontId="3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2" borderId="8" xfId="0" applyFont="1" applyFill="1" applyBorder="1"/>
    <xf numFmtId="0" fontId="3" fillId="0" borderId="0" xfId="0" applyFont="1" applyAlignment="1">
      <alignment vertical="center"/>
    </xf>
    <xf numFmtId="164" fontId="3" fillId="0" borderId="4" xfId="0" applyNumberFormat="1" applyFont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3" fillId="2" borderId="5" xfId="0" applyFont="1" applyFill="1" applyBorder="1"/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166" fontId="2" fillId="0" borderId="2" xfId="107" applyNumberFormat="1" applyFont="1" applyFill="1" applyBorder="1" applyAlignment="1">
      <alignment horizontal="center" vertical="center" wrapText="1"/>
    </xf>
    <xf numFmtId="9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justify" vertical="center" wrapText="1"/>
    </xf>
    <xf numFmtId="0" fontId="13" fillId="3" borderId="5" xfId="0" applyFont="1" applyFill="1" applyBorder="1" applyAlignment="1">
      <alignment horizontal="justify" vertical="center" wrapText="1"/>
    </xf>
    <xf numFmtId="164" fontId="9" fillId="3" borderId="5" xfId="0" applyNumberFormat="1" applyFont="1" applyFill="1" applyBorder="1" applyAlignment="1">
      <alignment horizontal="justify" vertical="center"/>
    </xf>
    <xf numFmtId="164" fontId="9" fillId="3" borderId="5" xfId="0" applyNumberFormat="1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vertical="center" wrapText="1"/>
    </xf>
    <xf numFmtId="1" fontId="9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justify" vertical="center" wrapText="1"/>
    </xf>
    <xf numFmtId="165" fontId="2" fillId="0" borderId="2" xfId="108" applyNumberFormat="1" applyFont="1" applyFill="1" applyBorder="1" applyAlignment="1">
      <alignment vertical="center" wrapText="1"/>
    </xf>
    <xf numFmtId="165" fontId="8" fillId="0" borderId="2" xfId="108" applyNumberFormat="1" applyFont="1" applyFill="1" applyBorder="1" applyAlignment="1">
      <alignment horizontal="center" vertical="center" wrapText="1"/>
    </xf>
    <xf numFmtId="165" fontId="2" fillId="3" borderId="2" xfId="108" applyNumberFormat="1" applyFont="1" applyFill="1" applyBorder="1" applyAlignment="1">
      <alignment horizontal="center" vertical="center" wrapText="1"/>
    </xf>
    <xf numFmtId="165" fontId="3" fillId="0" borderId="2" xfId="108" applyNumberFormat="1" applyFont="1" applyBorder="1" applyAlignment="1"/>
    <xf numFmtId="165" fontId="3" fillId="0" borderId="6" xfId="108" applyNumberFormat="1" applyFont="1" applyBorder="1" applyAlignment="1">
      <alignment horizontal="center"/>
    </xf>
    <xf numFmtId="165" fontId="3" fillId="0" borderId="2" xfId="108" applyNumberFormat="1" applyFont="1" applyBorder="1"/>
    <xf numFmtId="164" fontId="9" fillId="0" borderId="2" xfId="0" applyNumberFormat="1" applyFont="1" applyBorder="1" applyAlignment="1">
      <alignment horizontal="justify" vertical="center" wrapText="1"/>
    </xf>
    <xf numFmtId="165" fontId="3" fillId="0" borderId="0" xfId="0" applyNumberFormat="1" applyFont="1" applyBorder="1"/>
    <xf numFmtId="168" fontId="3" fillId="0" borderId="0" xfId="110" applyNumberFormat="1" applyFont="1" applyBorder="1"/>
    <xf numFmtId="165" fontId="3" fillId="0" borderId="0" xfId="108" applyNumberFormat="1" applyFont="1" applyBorder="1"/>
    <xf numFmtId="165" fontId="15" fillId="2" borderId="2" xfId="108" applyNumberFormat="1" applyFont="1" applyFill="1" applyBorder="1" applyAlignment="1">
      <alignment vertical="center"/>
    </xf>
    <xf numFmtId="168" fontId="0" fillId="0" borderId="0" xfId="110" applyNumberFormat="1" applyFont="1"/>
    <xf numFmtId="1" fontId="9" fillId="0" borderId="1" xfId="0" applyNumberFormat="1" applyFont="1" applyBorder="1" applyAlignment="1">
      <alignment horizontal="justify" vertical="center"/>
    </xf>
    <xf numFmtId="1" fontId="9" fillId="0" borderId="6" xfId="0" applyNumberFormat="1" applyFont="1" applyBorder="1" applyAlignment="1">
      <alignment horizontal="justify" vertical="center"/>
    </xf>
    <xf numFmtId="165" fontId="3" fillId="0" borderId="6" xfId="108" applyNumberFormat="1" applyFont="1" applyBorder="1" applyAlignment="1"/>
    <xf numFmtId="165" fontId="2" fillId="0" borderId="1" xfId="108" applyNumberFormat="1" applyFont="1" applyFill="1" applyBorder="1" applyAlignment="1">
      <alignment horizontal="center" vertical="center" wrapText="1"/>
    </xf>
    <xf numFmtId="165" fontId="2" fillId="0" borderId="10" xfId="108" applyNumberFormat="1" applyFont="1" applyFill="1" applyBorder="1" applyAlignment="1">
      <alignment horizontal="center" vertical="center" wrapText="1"/>
    </xf>
    <xf numFmtId="165" fontId="2" fillId="0" borderId="6" xfId="108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2" fillId="3" borderId="1" xfId="108" applyNumberFormat="1" applyFont="1" applyFill="1" applyBorder="1" applyAlignment="1">
      <alignment horizontal="center" vertical="center" wrapText="1"/>
    </xf>
    <xf numFmtId="165" fontId="2" fillId="3" borderId="10" xfId="108" applyNumberFormat="1" applyFont="1" applyFill="1" applyBorder="1" applyAlignment="1">
      <alignment horizontal="center" vertical="center" wrapText="1"/>
    </xf>
    <xf numFmtId="165" fontId="2" fillId="3" borderId="6" xfId="108" applyNumberFormat="1" applyFont="1" applyFill="1" applyBorder="1" applyAlignment="1">
      <alignment horizontal="center" vertical="center" wrapText="1"/>
    </xf>
    <xf numFmtId="166" fontId="2" fillId="0" borderId="1" xfId="107" applyNumberFormat="1" applyFont="1" applyFill="1" applyBorder="1" applyAlignment="1">
      <alignment horizontal="center" vertical="center" wrapText="1"/>
    </xf>
    <xf numFmtId="166" fontId="2" fillId="0" borderId="10" xfId="107" applyNumberFormat="1" applyFont="1" applyFill="1" applyBorder="1" applyAlignment="1">
      <alignment horizontal="center" vertical="center" wrapText="1"/>
    </xf>
    <xf numFmtId="166" fontId="2" fillId="0" borderId="6" xfId="107" applyNumberFormat="1" applyFont="1" applyFill="1" applyBorder="1" applyAlignment="1">
      <alignment horizontal="center" vertical="center" wrapText="1"/>
    </xf>
    <xf numFmtId="9" fontId="2" fillId="0" borderId="1" xfId="107" applyFont="1" applyFill="1" applyBorder="1" applyAlignment="1">
      <alignment horizontal="center" vertical="center" wrapText="1"/>
    </xf>
    <xf numFmtId="9" fontId="2" fillId="0" borderId="10" xfId="107" applyFont="1" applyFill="1" applyBorder="1" applyAlignment="1">
      <alignment horizontal="center" vertical="center" wrapText="1"/>
    </xf>
    <xf numFmtId="9" fontId="2" fillId="0" borderId="6" xfId="10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13" fillId="3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9" fillId="3" borderId="10" xfId="0" applyNumberFormat="1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164" fontId="9" fillId="3" borderId="1" xfId="0" applyNumberFormat="1" applyFont="1" applyFill="1" applyBorder="1" applyAlignment="1">
      <alignment horizontal="justify" vertical="center"/>
    </xf>
    <xf numFmtId="164" fontId="9" fillId="3" borderId="6" xfId="0" applyNumberFormat="1" applyFont="1" applyFill="1" applyBorder="1" applyAlignment="1">
      <alignment horizontal="justify" vertical="center"/>
    </xf>
    <xf numFmtId="9" fontId="3" fillId="3" borderId="1" xfId="0" applyNumberFormat="1" applyFont="1" applyFill="1" applyBorder="1" applyAlignment="1">
      <alignment horizontal="center" vertical="center"/>
    </xf>
    <xf numFmtId="9" fontId="3" fillId="3" borderId="6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justify" vertical="center" wrapText="1"/>
    </xf>
    <xf numFmtId="164" fontId="9" fillId="0" borderId="6" xfId="0" applyNumberFormat="1" applyFont="1" applyBorder="1" applyAlignment="1">
      <alignment horizontal="justify" vertical="center" wrapText="1"/>
    </xf>
    <xf numFmtId="1" fontId="9" fillId="0" borderId="1" xfId="0" applyNumberFormat="1" applyFont="1" applyBorder="1" applyAlignment="1">
      <alignment horizontal="justify" vertical="center"/>
    </xf>
    <xf numFmtId="1" fontId="9" fillId="0" borderId="6" xfId="0" applyNumberFormat="1" applyFont="1" applyBorder="1" applyAlignment="1">
      <alignment horizontal="justify" vertical="center"/>
    </xf>
    <xf numFmtId="164" fontId="9" fillId="0" borderId="10" xfId="0" applyNumberFormat="1" applyFont="1" applyBorder="1" applyAlignment="1">
      <alignment horizontal="justify" vertical="center" wrapText="1"/>
    </xf>
    <xf numFmtId="1" fontId="9" fillId="0" borderId="10" xfId="0" applyNumberFormat="1" applyFont="1" applyBorder="1" applyAlignment="1">
      <alignment horizontal="justify" vertical="center"/>
    </xf>
    <xf numFmtId="169" fontId="3" fillId="3" borderId="1" xfId="0" applyNumberFormat="1" applyFont="1" applyFill="1" applyBorder="1" applyAlignment="1">
      <alignment horizontal="center" vertical="center"/>
    </xf>
    <xf numFmtId="169" fontId="3" fillId="3" borderId="10" xfId="0" applyNumberFormat="1" applyFont="1" applyFill="1" applyBorder="1" applyAlignment="1">
      <alignment horizontal="center" vertical="center"/>
    </xf>
    <xf numFmtId="169" fontId="3" fillId="3" borderId="6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justify" vertical="center" wrapText="1"/>
    </xf>
    <xf numFmtId="0" fontId="13" fillId="3" borderId="6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illares 2" xfId="109" xr:uid="{1DB05AED-A251-4FAE-B763-391191F7BC8F}"/>
    <cellStyle name="Moneda" xfId="108" builtinId="4"/>
    <cellStyle name="Normal" xfId="0" builtinId="0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FF714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975317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1"/>
  <sheetViews>
    <sheetView showGridLines="0" tabSelected="1" zoomScale="50" zoomScaleNormal="50" zoomScaleSheetLayoutView="51" workbookViewId="0">
      <pane ySplit="5" topLeftCell="A6" activePane="bottomLeft" state="frozen"/>
      <selection activeCell="P1" sqref="P1"/>
      <selection pane="bottomLeft" activeCell="N11" sqref="N11"/>
    </sheetView>
  </sheetViews>
  <sheetFormatPr baseColWidth="10" defaultColWidth="11" defaultRowHeight="15" x14ac:dyDescent="0.25"/>
  <cols>
    <col min="1" max="1" width="23" style="18" customWidth="1"/>
    <col min="2" max="3" width="23" style="1" customWidth="1"/>
    <col min="4" max="5" width="25.5" style="1" customWidth="1"/>
    <col min="6" max="6" width="21.69921875" style="1" customWidth="1"/>
    <col min="7" max="7" width="47.8984375" style="1" customWidth="1"/>
    <col min="8" max="8" width="25.09765625" style="1" customWidth="1"/>
    <col min="9" max="10" width="14.8984375" style="1" customWidth="1"/>
    <col min="11" max="11" width="15.8984375" style="1" customWidth="1"/>
    <col min="12" max="13" width="17.5" style="1" customWidth="1"/>
    <col min="14" max="14" width="30.8984375" style="1" customWidth="1"/>
    <col min="15" max="24" width="24.69921875" style="1" customWidth="1"/>
    <col min="25" max="25" width="16.5" style="1" customWidth="1"/>
    <col min="26" max="26" width="24.19921875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15.6" x14ac:dyDescent="0.25">
      <c r="A1" s="4" t="s">
        <v>52</v>
      </c>
      <c r="F1" s="132" t="s">
        <v>62</v>
      </c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Y1" s="124" t="s">
        <v>63</v>
      </c>
      <c r="Z1" s="124"/>
    </row>
    <row r="2" spans="1:28" ht="15" customHeight="1" x14ac:dyDescent="0.25">
      <c r="A2" s="27">
        <v>44347</v>
      </c>
      <c r="B2" s="26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Y2" s="124"/>
      <c r="Z2" s="124"/>
    </row>
    <row r="3" spans="1:28" ht="15.6" x14ac:dyDescent="0.25"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Y3" s="53"/>
      <c r="Z3" s="50"/>
    </row>
    <row r="4" spans="1:28" s="44" customFormat="1" ht="23.25" customHeight="1" x14ac:dyDescent="0.25">
      <c r="A4" s="126" t="s">
        <v>34</v>
      </c>
      <c r="B4" s="127"/>
      <c r="C4" s="127"/>
      <c r="D4" s="127"/>
      <c r="E4" s="127"/>
      <c r="F4" s="126" t="s">
        <v>35</v>
      </c>
      <c r="G4" s="127"/>
      <c r="H4" s="127"/>
      <c r="I4" s="127"/>
      <c r="J4" s="127"/>
      <c r="K4" s="128" t="s">
        <v>64</v>
      </c>
      <c r="L4" s="128"/>
      <c r="M4" s="128"/>
      <c r="N4" s="128" t="s">
        <v>60</v>
      </c>
      <c r="O4" s="128"/>
      <c r="P4" s="128"/>
      <c r="Q4" s="128"/>
      <c r="R4" s="128"/>
      <c r="S4" s="128"/>
      <c r="T4" s="126" t="s">
        <v>54</v>
      </c>
      <c r="U4" s="127"/>
      <c r="V4" s="127"/>
      <c r="W4" s="127"/>
      <c r="X4" s="131"/>
      <c r="Y4" s="129" t="s">
        <v>55</v>
      </c>
      <c r="Z4" s="129" t="s">
        <v>66</v>
      </c>
      <c r="AA4" s="125" t="s">
        <v>61</v>
      </c>
      <c r="AB4" s="125"/>
    </row>
    <row r="5" spans="1:28" ht="42" customHeight="1" x14ac:dyDescent="0.25">
      <c r="A5" s="51" t="s">
        <v>12</v>
      </c>
      <c r="B5" s="51" t="s">
        <v>17</v>
      </c>
      <c r="C5" s="51" t="s">
        <v>13</v>
      </c>
      <c r="D5" s="51" t="s">
        <v>27</v>
      </c>
      <c r="E5" s="52" t="s">
        <v>56</v>
      </c>
      <c r="F5" s="62" t="s">
        <v>50</v>
      </c>
      <c r="G5" s="52" t="s">
        <v>14</v>
      </c>
      <c r="H5" s="52" t="s">
        <v>51</v>
      </c>
      <c r="I5" s="52" t="s">
        <v>58</v>
      </c>
      <c r="J5" s="52" t="s">
        <v>59</v>
      </c>
      <c r="K5" s="52" t="s">
        <v>15</v>
      </c>
      <c r="L5" s="52" t="s">
        <v>16</v>
      </c>
      <c r="M5" s="52" t="s">
        <v>0</v>
      </c>
      <c r="N5" s="51" t="s">
        <v>33</v>
      </c>
      <c r="O5" s="52" t="s">
        <v>36</v>
      </c>
      <c r="P5" s="52" t="s">
        <v>30</v>
      </c>
      <c r="Q5" s="52" t="s">
        <v>77</v>
      </c>
      <c r="R5" s="52" t="s">
        <v>37</v>
      </c>
      <c r="S5" s="52" t="s">
        <v>57</v>
      </c>
      <c r="T5" s="52" t="s">
        <v>36</v>
      </c>
      <c r="U5" s="52" t="s">
        <v>30</v>
      </c>
      <c r="V5" s="52" t="s">
        <v>77</v>
      </c>
      <c r="W5" s="52" t="s">
        <v>37</v>
      </c>
      <c r="X5" s="52" t="s">
        <v>78</v>
      </c>
      <c r="Y5" s="130"/>
      <c r="Z5" s="130"/>
      <c r="AA5" s="52" t="s">
        <v>38</v>
      </c>
      <c r="AB5" s="52" t="s">
        <v>39</v>
      </c>
    </row>
    <row r="6" spans="1:28" s="10" customFormat="1" ht="99.6" customHeight="1" x14ac:dyDescent="0.25">
      <c r="A6" s="5" t="s">
        <v>69</v>
      </c>
      <c r="B6" s="28" t="s">
        <v>67</v>
      </c>
      <c r="C6" s="28" t="s">
        <v>68</v>
      </c>
      <c r="D6" s="58" t="s">
        <v>32</v>
      </c>
      <c r="E6" s="39" t="s">
        <v>2</v>
      </c>
      <c r="F6" s="11"/>
      <c r="G6" s="16" t="s">
        <v>44</v>
      </c>
      <c r="H6" s="6"/>
      <c r="I6" s="45"/>
      <c r="J6" s="45"/>
      <c r="K6" s="41">
        <v>2</v>
      </c>
      <c r="L6" s="56">
        <v>1</v>
      </c>
      <c r="M6" s="3">
        <f t="shared" ref="M6" si="0">IF(L6/K6&gt;100%,100%,L6/K6)</f>
        <v>0.5</v>
      </c>
      <c r="N6" s="6" t="s">
        <v>41</v>
      </c>
      <c r="O6" s="72">
        <v>1620000000</v>
      </c>
      <c r="P6" s="73"/>
      <c r="Q6" s="73"/>
      <c r="R6" s="73"/>
      <c r="S6" s="74">
        <f>SUM(O6:R6)</f>
        <v>1620000000</v>
      </c>
      <c r="T6" s="8"/>
      <c r="U6" s="73"/>
      <c r="V6" s="73"/>
      <c r="W6" s="73"/>
      <c r="X6" s="74">
        <f>SUM(T6:W6)</f>
        <v>0</v>
      </c>
      <c r="Y6" s="29">
        <f>IFERROR(X6/S6,"-")</f>
        <v>0</v>
      </c>
      <c r="Z6" s="54"/>
      <c r="AA6" s="7" t="s">
        <v>42</v>
      </c>
      <c r="AB6" s="9" t="s">
        <v>43</v>
      </c>
    </row>
    <row r="7" spans="1:28" ht="82.8" customHeight="1" x14ac:dyDescent="0.25">
      <c r="A7" s="144" t="s">
        <v>69</v>
      </c>
      <c r="B7" s="141" t="s">
        <v>67</v>
      </c>
      <c r="C7" s="141" t="s">
        <v>68</v>
      </c>
      <c r="D7" s="138" t="s">
        <v>23</v>
      </c>
      <c r="E7" s="135" t="s">
        <v>4</v>
      </c>
      <c r="F7" s="67">
        <v>2020680010129</v>
      </c>
      <c r="G7" s="15" t="s">
        <v>28</v>
      </c>
      <c r="H7" s="6"/>
      <c r="I7" s="45"/>
      <c r="J7" s="45"/>
      <c r="K7" s="113">
        <v>8</v>
      </c>
      <c r="L7" s="111">
        <v>1.25</v>
      </c>
      <c r="M7" s="115">
        <f>IF(L7/K7&gt;100%,100%,L7/K7)</f>
        <v>0.15625</v>
      </c>
      <c r="N7" s="6" t="s">
        <v>83</v>
      </c>
      <c r="O7" s="72">
        <v>868490000</v>
      </c>
      <c r="P7" s="75"/>
      <c r="Q7" s="75"/>
      <c r="R7" s="75"/>
      <c r="S7" s="96">
        <f>SUM(O7:R11)</f>
        <v>9235488530</v>
      </c>
      <c r="T7" s="72">
        <v>496510000</v>
      </c>
      <c r="U7" s="75"/>
      <c r="V7" s="75"/>
      <c r="W7" s="75"/>
      <c r="X7" s="96">
        <f>SUM(T7:W11)</f>
        <v>496510000</v>
      </c>
      <c r="Y7" s="102">
        <f>IFERROR(X7/S7,"-")</f>
        <v>5.3761097573470758E-2</v>
      </c>
      <c r="Z7" s="99"/>
      <c r="AA7" s="90" t="s">
        <v>42</v>
      </c>
      <c r="AB7" s="93" t="s">
        <v>43</v>
      </c>
    </row>
    <row r="8" spans="1:28" ht="120.6" customHeight="1" x14ac:dyDescent="0.25">
      <c r="A8" s="145"/>
      <c r="B8" s="142"/>
      <c r="C8" s="142"/>
      <c r="D8" s="139"/>
      <c r="E8" s="136"/>
      <c r="F8" s="69">
        <v>20210680010030</v>
      </c>
      <c r="G8" s="71" t="s">
        <v>85</v>
      </c>
      <c r="H8" s="6" t="s">
        <v>86</v>
      </c>
      <c r="I8" s="45"/>
      <c r="J8" s="45"/>
      <c r="K8" s="148"/>
      <c r="L8" s="149"/>
      <c r="M8" s="147"/>
      <c r="N8" s="6" t="s">
        <v>89</v>
      </c>
      <c r="O8" s="72">
        <v>320123215</v>
      </c>
      <c r="P8" s="75"/>
      <c r="Q8" s="75"/>
      <c r="R8" s="75"/>
      <c r="S8" s="97"/>
      <c r="T8" s="8"/>
      <c r="U8" s="75"/>
      <c r="V8" s="75"/>
      <c r="W8" s="75"/>
      <c r="X8" s="97"/>
      <c r="Y8" s="103"/>
      <c r="Z8" s="100"/>
      <c r="AA8" s="91"/>
      <c r="AB8" s="94"/>
    </row>
    <row r="9" spans="1:28" ht="39.6" customHeight="1" x14ac:dyDescent="0.25">
      <c r="A9" s="145"/>
      <c r="B9" s="142"/>
      <c r="C9" s="142"/>
      <c r="D9" s="139"/>
      <c r="E9" s="136"/>
      <c r="F9" s="70"/>
      <c r="G9" s="16" t="s">
        <v>87</v>
      </c>
      <c r="H9" s="6"/>
      <c r="I9" s="45"/>
      <c r="J9" s="45"/>
      <c r="K9" s="148"/>
      <c r="L9" s="149"/>
      <c r="M9" s="147"/>
      <c r="N9" s="6" t="s">
        <v>65</v>
      </c>
      <c r="O9" s="72">
        <v>39100000</v>
      </c>
      <c r="P9" s="86"/>
      <c r="Q9" s="86"/>
      <c r="R9" s="86"/>
      <c r="S9" s="97"/>
      <c r="T9" s="8"/>
      <c r="U9" s="86"/>
      <c r="V9" s="86"/>
      <c r="W9" s="86"/>
      <c r="X9" s="97"/>
      <c r="Y9" s="103"/>
      <c r="Z9" s="100"/>
      <c r="AA9" s="91"/>
      <c r="AB9" s="94"/>
    </row>
    <row r="10" spans="1:28" ht="83.4" customHeight="1" x14ac:dyDescent="0.25">
      <c r="A10" s="145"/>
      <c r="B10" s="142"/>
      <c r="C10" s="142"/>
      <c r="D10" s="139"/>
      <c r="E10" s="136"/>
      <c r="F10" s="63"/>
      <c r="G10" s="16" t="s">
        <v>81</v>
      </c>
      <c r="H10" s="6"/>
      <c r="I10" s="45"/>
      <c r="J10" s="45"/>
      <c r="K10" s="148"/>
      <c r="L10" s="149"/>
      <c r="M10" s="147"/>
      <c r="N10" s="6" t="s">
        <v>89</v>
      </c>
      <c r="O10" s="72">
        <v>1919876785</v>
      </c>
      <c r="P10" s="76"/>
      <c r="Q10" s="76"/>
      <c r="R10" s="76"/>
      <c r="S10" s="97"/>
      <c r="T10" s="8"/>
      <c r="U10" s="76"/>
      <c r="V10" s="76"/>
      <c r="W10" s="76"/>
      <c r="X10" s="97"/>
      <c r="Y10" s="103"/>
      <c r="Z10" s="100"/>
      <c r="AA10" s="91"/>
      <c r="AB10" s="94"/>
    </row>
    <row r="11" spans="1:28" ht="83.4" customHeight="1" x14ac:dyDescent="0.25">
      <c r="A11" s="146"/>
      <c r="B11" s="143"/>
      <c r="C11" s="143"/>
      <c r="D11" s="140"/>
      <c r="E11" s="137"/>
      <c r="F11" s="63"/>
      <c r="G11" s="16" t="s">
        <v>92</v>
      </c>
      <c r="H11" s="6"/>
      <c r="I11" s="45"/>
      <c r="J11" s="45"/>
      <c r="K11" s="114"/>
      <c r="L11" s="112"/>
      <c r="M11" s="116"/>
      <c r="N11" s="6" t="s">
        <v>79</v>
      </c>
      <c r="O11" s="72">
        <v>6087898530</v>
      </c>
      <c r="P11" s="76"/>
      <c r="Q11" s="76"/>
      <c r="R11" s="76"/>
      <c r="S11" s="98"/>
      <c r="T11" s="8"/>
      <c r="U11" s="76"/>
      <c r="V11" s="76"/>
      <c r="W11" s="76"/>
      <c r="X11" s="98"/>
      <c r="Y11" s="104"/>
      <c r="Z11" s="101"/>
      <c r="AA11" s="92"/>
      <c r="AB11" s="95"/>
    </row>
    <row r="12" spans="1:28" ht="27.6" customHeight="1" x14ac:dyDescent="0.25">
      <c r="A12" s="118" t="s">
        <v>69</v>
      </c>
      <c r="B12" s="108" t="s">
        <v>67</v>
      </c>
      <c r="C12" s="118" t="s">
        <v>68</v>
      </c>
      <c r="D12" s="117" t="s">
        <v>31</v>
      </c>
      <c r="E12" s="121" t="s">
        <v>1</v>
      </c>
      <c r="F12" s="63"/>
      <c r="G12" s="16" t="s">
        <v>87</v>
      </c>
      <c r="H12" s="6"/>
      <c r="I12" s="45"/>
      <c r="J12" s="45"/>
      <c r="K12" s="115">
        <v>0.5</v>
      </c>
      <c r="L12" s="162">
        <v>7.4999999999999997E-2</v>
      </c>
      <c r="M12" s="115">
        <f>IF(L12/K12&gt;100%,100%,L12/K12)</f>
        <v>0.15</v>
      </c>
      <c r="N12" s="6" t="s">
        <v>41</v>
      </c>
      <c r="O12" s="72">
        <v>503560000</v>
      </c>
      <c r="P12" s="76"/>
      <c r="Q12" s="76"/>
      <c r="R12" s="76"/>
      <c r="S12" s="96">
        <f>SUM(O12:R15)</f>
        <v>3744710000</v>
      </c>
      <c r="T12" s="8"/>
      <c r="U12" s="76"/>
      <c r="V12" s="76"/>
      <c r="W12" s="76"/>
      <c r="X12" s="96">
        <f>SUM(T12:W15)</f>
        <v>2444150000</v>
      </c>
      <c r="Y12" s="102">
        <f>IFERROR(X12/S12,"-")</f>
        <v>0.65269406709731859</v>
      </c>
      <c r="Z12" s="87">
        <v>420176412</v>
      </c>
      <c r="AA12" s="90" t="s">
        <v>42</v>
      </c>
      <c r="AB12" s="93" t="s">
        <v>43</v>
      </c>
    </row>
    <row r="13" spans="1:28" s="10" customFormat="1" ht="69" customHeight="1" x14ac:dyDescent="0.25">
      <c r="A13" s="119"/>
      <c r="B13" s="108"/>
      <c r="C13" s="119"/>
      <c r="D13" s="117"/>
      <c r="E13" s="122"/>
      <c r="F13" s="70">
        <v>20210680010022</v>
      </c>
      <c r="G13" s="71" t="s">
        <v>80</v>
      </c>
      <c r="H13" s="6"/>
      <c r="I13" s="45"/>
      <c r="J13" s="45"/>
      <c r="K13" s="147"/>
      <c r="L13" s="163"/>
      <c r="M13" s="147"/>
      <c r="N13" s="6" t="s">
        <v>41</v>
      </c>
      <c r="O13" s="72">
        <v>1800000000</v>
      </c>
      <c r="P13" s="73"/>
      <c r="Q13" s="73"/>
      <c r="R13" s="73"/>
      <c r="S13" s="97"/>
      <c r="T13" s="8">
        <v>1800000000</v>
      </c>
      <c r="U13" s="73"/>
      <c r="V13" s="73"/>
      <c r="W13" s="73"/>
      <c r="X13" s="97"/>
      <c r="Y13" s="103"/>
      <c r="Z13" s="88"/>
      <c r="AA13" s="91"/>
      <c r="AB13" s="94"/>
    </row>
    <row r="14" spans="1:28" s="10" customFormat="1" ht="84.6" customHeight="1" x14ac:dyDescent="0.25">
      <c r="A14" s="119"/>
      <c r="B14" s="108"/>
      <c r="C14" s="119"/>
      <c r="D14" s="117"/>
      <c r="E14" s="122"/>
      <c r="F14" s="67">
        <v>2021680010006</v>
      </c>
      <c r="G14" s="78" t="s">
        <v>40</v>
      </c>
      <c r="H14" s="6"/>
      <c r="I14" s="45"/>
      <c r="J14" s="45"/>
      <c r="K14" s="147"/>
      <c r="L14" s="163"/>
      <c r="M14" s="147"/>
      <c r="N14" s="6" t="s">
        <v>41</v>
      </c>
      <c r="O14" s="72">
        <v>907750000</v>
      </c>
      <c r="P14" s="73"/>
      <c r="Q14" s="73"/>
      <c r="R14" s="73"/>
      <c r="S14" s="97"/>
      <c r="T14" s="8">
        <v>319650000</v>
      </c>
      <c r="U14" s="8"/>
      <c r="V14" s="73"/>
      <c r="W14" s="73"/>
      <c r="X14" s="97"/>
      <c r="Y14" s="103"/>
      <c r="Z14" s="88"/>
      <c r="AA14" s="91"/>
      <c r="AB14" s="94"/>
    </row>
    <row r="15" spans="1:28" s="10" customFormat="1" ht="73.2" customHeight="1" x14ac:dyDescent="0.25">
      <c r="A15" s="120"/>
      <c r="B15" s="108"/>
      <c r="C15" s="120"/>
      <c r="D15" s="117"/>
      <c r="E15" s="123"/>
      <c r="F15" s="158">
        <v>20200680010055</v>
      </c>
      <c r="G15" s="156" t="s">
        <v>45</v>
      </c>
      <c r="H15" s="6"/>
      <c r="I15" s="45">
        <v>44211</v>
      </c>
      <c r="J15" s="45">
        <v>43876</v>
      </c>
      <c r="K15" s="116"/>
      <c r="L15" s="164"/>
      <c r="M15" s="116"/>
      <c r="N15" s="6" t="s">
        <v>90</v>
      </c>
      <c r="O15" s="72">
        <v>533400000</v>
      </c>
      <c r="P15" s="73"/>
      <c r="Q15" s="73"/>
      <c r="R15" s="73"/>
      <c r="S15" s="98"/>
      <c r="T15" s="8">
        <v>324500000</v>
      </c>
      <c r="U15" s="8"/>
      <c r="V15" s="8"/>
      <c r="W15" s="73"/>
      <c r="X15" s="98"/>
      <c r="Y15" s="104"/>
      <c r="Z15" s="89"/>
      <c r="AA15" s="92"/>
      <c r="AB15" s="95"/>
    </row>
    <row r="16" spans="1:28" ht="98.25" customHeight="1" x14ac:dyDescent="0.25">
      <c r="A16" s="5" t="s">
        <v>69</v>
      </c>
      <c r="B16" s="28" t="s">
        <v>67</v>
      </c>
      <c r="C16" s="28" t="s">
        <v>68</v>
      </c>
      <c r="D16" s="59" t="s">
        <v>18</v>
      </c>
      <c r="E16" s="2" t="s">
        <v>3</v>
      </c>
      <c r="F16" s="161"/>
      <c r="G16" s="160"/>
      <c r="H16" s="6"/>
      <c r="I16" s="45">
        <v>44211</v>
      </c>
      <c r="J16" s="45">
        <v>43876</v>
      </c>
      <c r="K16" s="40">
        <v>1</v>
      </c>
      <c r="L16" s="55">
        <v>0.37028824833702884</v>
      </c>
      <c r="M16" s="3">
        <f>IF(L16/K16&gt;100%,100%,L16/K16)</f>
        <v>0.37028824833702884</v>
      </c>
      <c r="N16" s="6" t="s">
        <v>41</v>
      </c>
      <c r="O16" s="72">
        <v>478500000</v>
      </c>
      <c r="P16" s="77"/>
      <c r="Q16" s="77"/>
      <c r="R16" s="77"/>
      <c r="S16" s="74">
        <f>SUM(O16:R16)</f>
        <v>478500000</v>
      </c>
      <c r="T16" s="8">
        <v>294000000</v>
      </c>
      <c r="U16" s="77"/>
      <c r="V16" s="77"/>
      <c r="W16" s="77"/>
      <c r="X16" s="74">
        <f t="shared" ref="X16:X24" si="1">SUM(T16:W16)</f>
        <v>294000000</v>
      </c>
      <c r="Y16" s="29">
        <f>IFERROR(X16/S16,"-")</f>
        <v>0.61442006269592475</v>
      </c>
      <c r="Z16" s="54"/>
      <c r="AA16" s="7" t="s">
        <v>42</v>
      </c>
      <c r="AB16" s="9" t="s">
        <v>43</v>
      </c>
    </row>
    <row r="17" spans="1:28" ht="72" customHeight="1" x14ac:dyDescent="0.25">
      <c r="A17" s="150" t="s">
        <v>70</v>
      </c>
      <c r="B17" s="150" t="s">
        <v>71</v>
      </c>
      <c r="C17" s="150" t="s">
        <v>72</v>
      </c>
      <c r="D17" s="165" t="s">
        <v>20</v>
      </c>
      <c r="E17" s="167" t="s">
        <v>9</v>
      </c>
      <c r="F17" s="159"/>
      <c r="G17" s="157"/>
      <c r="H17" s="6"/>
      <c r="I17" s="45">
        <v>44211</v>
      </c>
      <c r="J17" s="45">
        <v>43876</v>
      </c>
      <c r="K17" s="113">
        <v>1</v>
      </c>
      <c r="L17" s="111">
        <v>1</v>
      </c>
      <c r="M17" s="115">
        <f>IF(L17/K17&gt;100%,100%,L17/K17)</f>
        <v>1</v>
      </c>
      <c r="N17" s="6" t="s">
        <v>84</v>
      </c>
      <c r="O17" s="72">
        <v>71914049</v>
      </c>
      <c r="P17" s="77"/>
      <c r="Q17" s="77"/>
      <c r="R17" s="14">
        <v>94162191</v>
      </c>
      <c r="S17" s="96">
        <f>SUM(O17:R18)</f>
        <v>268609129</v>
      </c>
      <c r="T17" s="8">
        <v>28800000</v>
      </c>
      <c r="U17" s="77"/>
      <c r="V17" s="77"/>
      <c r="W17" s="8">
        <v>51400000</v>
      </c>
      <c r="X17" s="96">
        <f>SUM(T17:W18)</f>
        <v>80200000</v>
      </c>
      <c r="Y17" s="102">
        <f>IFERROR(X17/S17,"-")</f>
        <v>0.29857510911328705</v>
      </c>
      <c r="Z17" s="99"/>
      <c r="AA17" s="90" t="s">
        <v>42</v>
      </c>
      <c r="AB17" s="93" t="s">
        <v>43</v>
      </c>
    </row>
    <row r="18" spans="1:28" ht="37.799999999999997" customHeight="1" x14ac:dyDescent="0.25">
      <c r="A18" s="151"/>
      <c r="B18" s="151"/>
      <c r="C18" s="151"/>
      <c r="D18" s="166"/>
      <c r="E18" s="168"/>
      <c r="F18" s="84"/>
      <c r="G18" s="66" t="s">
        <v>87</v>
      </c>
      <c r="H18" s="6"/>
      <c r="I18" s="45"/>
      <c r="J18" s="45"/>
      <c r="K18" s="114"/>
      <c r="L18" s="112"/>
      <c r="M18" s="116"/>
      <c r="N18" s="6" t="s">
        <v>88</v>
      </c>
      <c r="O18" s="72"/>
      <c r="P18" s="77"/>
      <c r="Q18" s="77"/>
      <c r="R18" s="14">
        <v>102532889</v>
      </c>
      <c r="S18" s="98"/>
      <c r="T18" s="8"/>
      <c r="U18" s="77"/>
      <c r="V18" s="77"/>
      <c r="W18" s="8"/>
      <c r="X18" s="98"/>
      <c r="Y18" s="104"/>
      <c r="Z18" s="101"/>
      <c r="AA18" s="92"/>
      <c r="AB18" s="95"/>
    </row>
    <row r="19" spans="1:28" ht="96" customHeight="1" x14ac:dyDescent="0.25">
      <c r="A19" s="49" t="s">
        <v>70</v>
      </c>
      <c r="B19" s="28" t="s">
        <v>73</v>
      </c>
      <c r="C19" s="5" t="s">
        <v>74</v>
      </c>
      <c r="D19" s="60" t="s">
        <v>22</v>
      </c>
      <c r="E19" s="2" t="s">
        <v>11</v>
      </c>
      <c r="F19" s="158">
        <v>20200680010055</v>
      </c>
      <c r="G19" s="156" t="s">
        <v>45</v>
      </c>
      <c r="H19" s="6"/>
      <c r="I19" s="45">
        <v>44211</v>
      </c>
      <c r="J19" s="45">
        <v>43876</v>
      </c>
      <c r="K19" s="42">
        <v>1</v>
      </c>
      <c r="L19" s="57">
        <v>1</v>
      </c>
      <c r="M19" s="3">
        <f>IF(L19/K19&gt;100%,100%,L19/K19)</f>
        <v>1</v>
      </c>
      <c r="N19" s="6" t="s">
        <v>82</v>
      </c>
      <c r="O19" s="72">
        <v>48900000</v>
      </c>
      <c r="P19" s="77"/>
      <c r="Q19" s="77"/>
      <c r="R19" s="77"/>
      <c r="S19" s="74">
        <f>SUM(O19:R19)</f>
        <v>48900000</v>
      </c>
      <c r="T19" s="8">
        <v>33600000</v>
      </c>
      <c r="U19" s="77"/>
      <c r="V19" s="77"/>
      <c r="W19" s="77"/>
      <c r="X19" s="74">
        <f t="shared" si="1"/>
        <v>33600000</v>
      </c>
      <c r="Y19" s="29">
        <f>IFERROR(X19/S19,"-")</f>
        <v>0.68711656441717794</v>
      </c>
      <c r="Z19" s="54"/>
      <c r="AA19" s="7" t="s">
        <v>42</v>
      </c>
      <c r="AB19" s="9" t="s">
        <v>43</v>
      </c>
    </row>
    <row r="20" spans="1:28" ht="90" customHeight="1" x14ac:dyDescent="0.25">
      <c r="A20" s="150" t="s">
        <v>70</v>
      </c>
      <c r="B20" s="150" t="s">
        <v>71</v>
      </c>
      <c r="C20" s="150" t="s">
        <v>72</v>
      </c>
      <c r="D20" s="152" t="s">
        <v>21</v>
      </c>
      <c r="E20" s="150" t="s">
        <v>10</v>
      </c>
      <c r="F20" s="159"/>
      <c r="G20" s="157"/>
      <c r="H20" s="6"/>
      <c r="I20" s="45">
        <v>44211</v>
      </c>
      <c r="J20" s="45">
        <v>43876</v>
      </c>
      <c r="K20" s="115">
        <v>1</v>
      </c>
      <c r="L20" s="154">
        <v>1</v>
      </c>
      <c r="M20" s="115">
        <f>IF(L20/K20&gt;100%,100%,L20/K20)</f>
        <v>1</v>
      </c>
      <c r="N20" s="6" t="s">
        <v>82</v>
      </c>
      <c r="O20" s="72">
        <v>1034555951</v>
      </c>
      <c r="P20" s="8"/>
      <c r="Q20" s="77"/>
      <c r="R20" s="77"/>
      <c r="S20" s="96">
        <f>SUM(O20:R21)</f>
        <v>1324539284</v>
      </c>
      <c r="T20" s="8">
        <v>749050000</v>
      </c>
      <c r="U20" s="8"/>
      <c r="V20" s="77"/>
      <c r="W20" s="77"/>
      <c r="X20" s="96">
        <f>SUM(T20:W21)</f>
        <v>749050000</v>
      </c>
      <c r="Y20" s="102">
        <f>IFERROR(X20/S20,"-")</f>
        <v>0.56551739087566388</v>
      </c>
      <c r="Z20" s="99"/>
      <c r="AA20" s="90" t="s">
        <v>42</v>
      </c>
      <c r="AB20" s="93" t="s">
        <v>43</v>
      </c>
    </row>
    <row r="21" spans="1:28" ht="67.2" customHeight="1" x14ac:dyDescent="0.25">
      <c r="A21" s="151"/>
      <c r="B21" s="151"/>
      <c r="C21" s="151"/>
      <c r="D21" s="153"/>
      <c r="E21" s="151"/>
      <c r="F21" s="85"/>
      <c r="G21" s="16" t="s">
        <v>87</v>
      </c>
      <c r="H21" s="6"/>
      <c r="I21" s="45"/>
      <c r="J21" s="45"/>
      <c r="K21" s="116"/>
      <c r="L21" s="155"/>
      <c r="M21" s="116"/>
      <c r="N21" s="6" t="s">
        <v>91</v>
      </c>
      <c r="O21" s="72">
        <v>289983333</v>
      </c>
      <c r="P21" s="8"/>
      <c r="Q21" s="77"/>
      <c r="R21" s="77"/>
      <c r="S21" s="98"/>
      <c r="T21" s="8"/>
      <c r="U21" s="8"/>
      <c r="V21" s="77"/>
      <c r="W21" s="77"/>
      <c r="X21" s="98"/>
      <c r="Y21" s="104"/>
      <c r="Z21" s="101"/>
      <c r="AA21" s="92"/>
      <c r="AB21" s="95"/>
    </row>
    <row r="22" spans="1:28" ht="97.5" customHeight="1" x14ac:dyDescent="0.25">
      <c r="A22" s="49" t="s">
        <v>70</v>
      </c>
      <c r="B22" s="28" t="s">
        <v>76</v>
      </c>
      <c r="C22" s="5" t="s">
        <v>75</v>
      </c>
      <c r="D22" s="59" t="s">
        <v>19</v>
      </c>
      <c r="E22" s="2" t="s">
        <v>5</v>
      </c>
      <c r="F22" s="12"/>
      <c r="G22" s="16" t="s">
        <v>87</v>
      </c>
      <c r="H22" s="6"/>
      <c r="I22" s="45"/>
      <c r="J22" s="45"/>
      <c r="K22" s="42">
        <v>1</v>
      </c>
      <c r="L22" s="57">
        <v>1</v>
      </c>
      <c r="M22" s="3">
        <f>IF(L22/K22&gt;100%,100%,L22/K22)</f>
        <v>1</v>
      </c>
      <c r="N22" s="6"/>
      <c r="O22" s="72"/>
      <c r="P22" s="77"/>
      <c r="Q22" s="77"/>
      <c r="R22" s="77"/>
      <c r="S22" s="74">
        <f>SUM(O22:R22)</f>
        <v>0</v>
      </c>
      <c r="T22" s="8"/>
      <c r="U22" s="77"/>
      <c r="V22" s="77"/>
      <c r="W22" s="77"/>
      <c r="X22" s="74">
        <f t="shared" si="1"/>
        <v>0</v>
      </c>
      <c r="Y22" s="29" t="str">
        <f>IFERROR(X22/S22,"-")</f>
        <v>-</v>
      </c>
      <c r="Z22" s="54"/>
      <c r="AA22" s="7" t="s">
        <v>42</v>
      </c>
      <c r="AB22" s="9" t="s">
        <v>43</v>
      </c>
    </row>
    <row r="23" spans="1:28" ht="96.75" customHeight="1" x14ac:dyDescent="0.25">
      <c r="A23" s="49" t="s">
        <v>70</v>
      </c>
      <c r="B23" s="48" t="s">
        <v>76</v>
      </c>
      <c r="C23" s="28" t="s">
        <v>75</v>
      </c>
      <c r="D23" s="61" t="s">
        <v>24</v>
      </c>
      <c r="E23" s="2" t="s">
        <v>6</v>
      </c>
      <c r="F23" s="12"/>
      <c r="G23" s="16" t="s">
        <v>46</v>
      </c>
      <c r="H23" s="6"/>
      <c r="I23" s="45"/>
      <c r="J23" s="45"/>
      <c r="K23" s="42">
        <v>1</v>
      </c>
      <c r="L23" s="56">
        <v>0</v>
      </c>
      <c r="M23" s="3">
        <f>IF(L23/K23&gt;100%,100%,L23/K23)</f>
        <v>0</v>
      </c>
      <c r="N23" s="17" t="s">
        <v>79</v>
      </c>
      <c r="O23" s="72">
        <v>20000000</v>
      </c>
      <c r="P23" s="77"/>
      <c r="Q23" s="77"/>
      <c r="R23" s="77"/>
      <c r="S23" s="74">
        <f>SUM(O23:R23)</f>
        <v>20000000</v>
      </c>
      <c r="T23" s="8"/>
      <c r="U23" s="77"/>
      <c r="V23" s="77"/>
      <c r="W23" s="77"/>
      <c r="X23" s="74">
        <f t="shared" si="1"/>
        <v>0</v>
      </c>
      <c r="Y23" s="29">
        <f>IFERROR(X23/S23,"-")</f>
        <v>0</v>
      </c>
      <c r="Z23" s="54"/>
      <c r="AA23" s="7" t="s">
        <v>42</v>
      </c>
      <c r="AB23" s="9" t="s">
        <v>43</v>
      </c>
    </row>
    <row r="24" spans="1:28" ht="95.25" customHeight="1" x14ac:dyDescent="0.25">
      <c r="A24" s="49" t="s">
        <v>70</v>
      </c>
      <c r="B24" s="28" t="s">
        <v>71</v>
      </c>
      <c r="C24" s="13" t="s">
        <v>72</v>
      </c>
      <c r="D24" s="59" t="s">
        <v>25</v>
      </c>
      <c r="E24" s="2" t="s">
        <v>7</v>
      </c>
      <c r="F24" s="12"/>
      <c r="G24" s="16" t="s">
        <v>47</v>
      </c>
      <c r="H24" s="6"/>
      <c r="I24" s="45"/>
      <c r="J24" s="45"/>
      <c r="K24" s="42">
        <v>1</v>
      </c>
      <c r="L24" s="56">
        <v>1</v>
      </c>
      <c r="M24" s="3">
        <f>IF(L24/K24&gt;100%,100%,L24/K24)</f>
        <v>1</v>
      </c>
      <c r="N24" s="6" t="s">
        <v>48</v>
      </c>
      <c r="O24" s="72">
        <v>100000000</v>
      </c>
      <c r="P24" s="77"/>
      <c r="Q24" s="77"/>
      <c r="R24" s="77"/>
      <c r="S24" s="74">
        <f>SUM(O24:R24)</f>
        <v>100000000</v>
      </c>
      <c r="T24" s="8"/>
      <c r="U24" s="77"/>
      <c r="V24" s="77"/>
      <c r="W24" s="77"/>
      <c r="X24" s="74">
        <f t="shared" si="1"/>
        <v>0</v>
      </c>
      <c r="Y24" s="29">
        <f>IFERROR(X24/S24,"-")</f>
        <v>0</v>
      </c>
      <c r="Z24" s="54"/>
      <c r="AA24" s="7" t="s">
        <v>42</v>
      </c>
      <c r="AB24" s="9" t="s">
        <v>43</v>
      </c>
    </row>
    <row r="25" spans="1:28" ht="67.8" customHeight="1" x14ac:dyDescent="0.25">
      <c r="A25" s="108" t="s">
        <v>70</v>
      </c>
      <c r="B25" s="108" t="s">
        <v>71</v>
      </c>
      <c r="C25" s="108" t="s">
        <v>72</v>
      </c>
      <c r="D25" s="109" t="s">
        <v>26</v>
      </c>
      <c r="E25" s="110" t="s">
        <v>8</v>
      </c>
      <c r="F25" s="68">
        <v>2020680010085</v>
      </c>
      <c r="G25" s="15" t="s">
        <v>29</v>
      </c>
      <c r="H25" s="6"/>
      <c r="I25" s="65"/>
      <c r="J25" s="65"/>
      <c r="K25" s="113">
        <v>1</v>
      </c>
      <c r="L25" s="111">
        <v>1</v>
      </c>
      <c r="M25" s="115">
        <f>IF(L25/K25&gt;100%,100%,L25/K25)</f>
        <v>1</v>
      </c>
      <c r="N25" s="6" t="s">
        <v>49</v>
      </c>
      <c r="O25" s="72">
        <v>367600000</v>
      </c>
      <c r="P25" s="77"/>
      <c r="Q25" s="77"/>
      <c r="R25" s="77"/>
      <c r="S25" s="96">
        <f>SUM(O25:R26)</f>
        <v>448900000</v>
      </c>
      <c r="T25" s="8">
        <v>307200000</v>
      </c>
      <c r="U25" s="77"/>
      <c r="V25" s="77"/>
      <c r="W25" s="77"/>
      <c r="X25" s="96">
        <f>SUM(T25:W26)</f>
        <v>307200000</v>
      </c>
      <c r="Y25" s="102">
        <f>IFERROR(X25/S25,"-")</f>
        <v>0.68433949654711512</v>
      </c>
      <c r="Z25" s="99"/>
      <c r="AA25" s="105" t="s">
        <v>42</v>
      </c>
      <c r="AB25" s="107" t="s">
        <v>43</v>
      </c>
    </row>
    <row r="26" spans="1:28" ht="27" customHeight="1" x14ac:dyDescent="0.25">
      <c r="A26" s="108"/>
      <c r="B26" s="108"/>
      <c r="C26" s="108"/>
      <c r="D26" s="109"/>
      <c r="E26" s="110"/>
      <c r="F26" s="64"/>
      <c r="G26" s="6" t="s">
        <v>87</v>
      </c>
      <c r="H26" s="6"/>
      <c r="I26" s="65"/>
      <c r="J26" s="65"/>
      <c r="K26" s="114"/>
      <c r="L26" s="112"/>
      <c r="M26" s="116"/>
      <c r="N26" s="6" t="s">
        <v>49</v>
      </c>
      <c r="O26" s="72">
        <f>1300000+80000000</f>
        <v>81300000</v>
      </c>
      <c r="P26" s="77"/>
      <c r="Q26" s="77"/>
      <c r="R26" s="77"/>
      <c r="S26" s="98"/>
      <c r="T26" s="8"/>
      <c r="U26" s="77"/>
      <c r="V26" s="77"/>
      <c r="W26" s="77"/>
      <c r="X26" s="98"/>
      <c r="Y26" s="104"/>
      <c r="Z26" s="101"/>
      <c r="AA26" s="106"/>
      <c r="AB26" s="107"/>
    </row>
    <row r="27" spans="1:28" ht="27.75" customHeight="1" x14ac:dyDescent="0.25">
      <c r="A27" s="33"/>
      <c r="B27" s="34"/>
      <c r="C27" s="34"/>
      <c r="D27" s="34"/>
      <c r="E27" s="43"/>
      <c r="F27" s="34"/>
      <c r="G27" s="34"/>
      <c r="H27" s="47"/>
      <c r="I27" s="34"/>
      <c r="J27" s="34"/>
      <c r="K27" s="35"/>
      <c r="L27" s="46" t="s">
        <v>53</v>
      </c>
      <c r="M27" s="30">
        <f>AVERAGE(M6:M26)</f>
        <v>0.65241256803063896</v>
      </c>
      <c r="N27" s="31"/>
      <c r="O27" s="82">
        <f>SUM(O6:O26)</f>
        <v>17092951863</v>
      </c>
      <c r="P27" s="82">
        <f>SUM(P6:P25)</f>
        <v>0</v>
      </c>
      <c r="Q27" s="82">
        <f>SUM(Q6:Q25)</f>
        <v>0</v>
      </c>
      <c r="R27" s="82">
        <f>SUM(R6:R26)</f>
        <v>196695080</v>
      </c>
      <c r="S27" s="32">
        <f>SUM(S6:S26)</f>
        <v>17289646943</v>
      </c>
      <c r="T27" s="82">
        <f>SUM(T6:T26)</f>
        <v>4353310000</v>
      </c>
      <c r="U27" s="82">
        <f>SUM(U6:U25)</f>
        <v>0</v>
      </c>
      <c r="V27" s="82">
        <f>SUM(V6:V25)</f>
        <v>0</v>
      </c>
      <c r="W27" s="82">
        <f>SUM(W6:W25)</f>
        <v>51400000</v>
      </c>
      <c r="X27" s="32">
        <f>SUM(X6:X26)</f>
        <v>4404710000</v>
      </c>
      <c r="Y27" s="36">
        <f>X27/S27</f>
        <v>0.25475997367218189</v>
      </c>
      <c r="Z27" s="32">
        <f>SUM(Z6:Z25)</f>
        <v>420176412</v>
      </c>
      <c r="AA27" s="37"/>
      <c r="AB27" s="38"/>
    </row>
    <row r="28" spans="1:28" s="20" customFormat="1" x14ac:dyDescent="0.25">
      <c r="A28" s="21"/>
      <c r="B28" s="22"/>
      <c r="C28" s="22"/>
      <c r="D28" s="22"/>
      <c r="E28" s="22"/>
      <c r="G28" s="23"/>
      <c r="H28" s="23"/>
      <c r="I28" s="23"/>
      <c r="J28" s="23"/>
      <c r="K28" s="23"/>
      <c r="L28" s="24"/>
      <c r="M28" s="24"/>
      <c r="N28" s="23"/>
    </row>
    <row r="29" spans="1:28" s="20" customFormat="1" x14ac:dyDescent="0.25">
      <c r="A29" s="21"/>
      <c r="B29" s="22"/>
      <c r="C29" s="22"/>
      <c r="D29" s="22"/>
      <c r="E29" s="22"/>
      <c r="G29" s="23"/>
      <c r="H29" s="23"/>
      <c r="I29" s="23"/>
      <c r="J29" s="23"/>
      <c r="K29" s="23"/>
      <c r="L29" s="24"/>
      <c r="M29" s="24"/>
      <c r="N29" s="23"/>
      <c r="X29" s="81"/>
    </row>
    <row r="30" spans="1:28" s="20" customFormat="1" x14ac:dyDescent="0.25">
      <c r="A30" s="21"/>
      <c r="B30" s="22"/>
      <c r="C30" s="22"/>
      <c r="D30" s="22"/>
      <c r="G30" s="23"/>
      <c r="H30" s="23"/>
      <c r="I30" s="23"/>
      <c r="J30" s="23"/>
      <c r="K30" s="23"/>
      <c r="L30" s="24"/>
      <c r="M30" s="24"/>
      <c r="N30" s="23"/>
      <c r="S30" s="80"/>
      <c r="X30" s="83"/>
    </row>
    <row r="31" spans="1:28" s="20" customFormat="1" x14ac:dyDescent="0.25">
      <c r="A31" s="21"/>
      <c r="B31" s="22"/>
      <c r="C31" s="22"/>
      <c r="D31" s="22"/>
      <c r="G31" s="23"/>
      <c r="H31" s="23"/>
      <c r="I31" s="23"/>
      <c r="J31" s="23"/>
      <c r="K31" s="23"/>
      <c r="L31" s="24"/>
      <c r="M31" s="24"/>
      <c r="N31" s="23"/>
      <c r="S31" s="79"/>
      <c r="X31" s="83"/>
    </row>
    <row r="32" spans="1:28" s="20" customFormat="1" x14ac:dyDescent="0.25">
      <c r="A32" s="21"/>
      <c r="B32" s="22"/>
      <c r="C32" s="22"/>
      <c r="D32" s="22"/>
      <c r="G32" s="23"/>
      <c r="H32" s="23"/>
      <c r="I32" s="23"/>
      <c r="J32" s="23"/>
      <c r="K32" s="23"/>
      <c r="L32" s="24"/>
      <c r="M32" s="24"/>
      <c r="N32" s="23"/>
      <c r="R32" s="79"/>
    </row>
    <row r="33" spans="1:24" s="20" customFormat="1" x14ac:dyDescent="0.25">
      <c r="A33" s="21"/>
      <c r="B33" s="22"/>
      <c r="C33" s="22"/>
      <c r="D33" s="22"/>
      <c r="G33" s="23"/>
      <c r="H33" s="23"/>
      <c r="I33" s="23"/>
      <c r="J33" s="23"/>
      <c r="K33" s="23"/>
      <c r="L33" s="24"/>
      <c r="M33" s="24"/>
      <c r="N33" s="23"/>
      <c r="S33" s="79"/>
      <c r="X33" s="79"/>
    </row>
    <row r="34" spans="1:24" s="20" customFormat="1" x14ac:dyDescent="0.25">
      <c r="A34" s="21"/>
      <c r="B34" s="22"/>
      <c r="C34" s="22"/>
      <c r="D34" s="22"/>
      <c r="E34" s="22"/>
      <c r="G34" s="23"/>
      <c r="H34" s="23"/>
      <c r="I34" s="23"/>
      <c r="J34" s="23"/>
      <c r="K34" s="23"/>
      <c r="L34" s="24"/>
      <c r="M34" s="24"/>
      <c r="N34" s="23"/>
      <c r="S34" s="79"/>
    </row>
    <row r="35" spans="1:24" s="20" customFormat="1" x14ac:dyDescent="0.25">
      <c r="A35" s="19"/>
    </row>
    <row r="36" spans="1:24" s="20" customFormat="1" x14ac:dyDescent="0.25">
      <c r="A36" s="19"/>
    </row>
    <row r="37" spans="1:24" s="20" customFormat="1" x14ac:dyDescent="0.25">
      <c r="A37" s="19"/>
    </row>
    <row r="38" spans="1:24" s="20" customFormat="1" x14ac:dyDescent="0.25">
      <c r="A38" s="21"/>
      <c r="B38" s="22"/>
      <c r="C38" s="22"/>
      <c r="D38" s="22"/>
      <c r="E38" s="22"/>
      <c r="G38" s="23"/>
      <c r="H38" s="23"/>
      <c r="I38" s="23"/>
      <c r="J38" s="23"/>
      <c r="K38" s="23"/>
      <c r="L38" s="25"/>
      <c r="M38" s="25"/>
      <c r="N38" s="23"/>
    </row>
    <row r="39" spans="1:24" s="20" customFormat="1" x14ac:dyDescent="0.25">
      <c r="A39" s="19"/>
    </row>
    <row r="40" spans="1:24" s="20" customFormat="1" x14ac:dyDescent="0.25">
      <c r="A40" s="19"/>
    </row>
    <row r="41" spans="1:24" s="20" customFormat="1" x14ac:dyDescent="0.25">
      <c r="A41" s="19"/>
    </row>
  </sheetData>
  <mergeCells count="84">
    <mergeCell ref="AA17:AA18"/>
    <mergeCell ref="AB17:AB18"/>
    <mergeCell ref="Z17:Z18"/>
    <mergeCell ref="K17:K18"/>
    <mergeCell ref="L17:L18"/>
    <mergeCell ref="M17:M18"/>
    <mergeCell ref="S17:S18"/>
    <mergeCell ref="X17:X18"/>
    <mergeCell ref="A17:A18"/>
    <mergeCell ref="B17:B18"/>
    <mergeCell ref="C17:C18"/>
    <mergeCell ref="D17:D18"/>
    <mergeCell ref="E17:E18"/>
    <mergeCell ref="G19:G20"/>
    <mergeCell ref="F19:F20"/>
    <mergeCell ref="G15:G17"/>
    <mergeCell ref="F15:F17"/>
    <mergeCell ref="Y20:Y21"/>
    <mergeCell ref="K12:K15"/>
    <mergeCell ref="L12:L15"/>
    <mergeCell ref="M12:M15"/>
    <mergeCell ref="S12:S15"/>
    <mergeCell ref="Y17:Y18"/>
    <mergeCell ref="X12:X15"/>
    <mergeCell ref="Y12:Y15"/>
    <mergeCell ref="Z20:Z21"/>
    <mergeCell ref="AA20:AA21"/>
    <mergeCell ref="AB20:AB21"/>
    <mergeCell ref="K20:K21"/>
    <mergeCell ref="L20:L21"/>
    <mergeCell ref="M20:M21"/>
    <mergeCell ref="S20:S21"/>
    <mergeCell ref="X20:X21"/>
    <mergeCell ref="A20:A21"/>
    <mergeCell ref="B20:B21"/>
    <mergeCell ref="C20:C21"/>
    <mergeCell ref="E20:E21"/>
    <mergeCell ref="D20:D21"/>
    <mergeCell ref="A4:E4"/>
    <mergeCell ref="N4:S4"/>
    <mergeCell ref="F1:Q3"/>
    <mergeCell ref="E7:E11"/>
    <mergeCell ref="D7:D11"/>
    <mergeCell ref="C7:C11"/>
    <mergeCell ref="B7:B11"/>
    <mergeCell ref="A7:A11"/>
    <mergeCell ref="M7:M11"/>
    <mergeCell ref="K7:K11"/>
    <mergeCell ref="L7:L11"/>
    <mergeCell ref="S7:S11"/>
    <mergeCell ref="Y1:Z2"/>
    <mergeCell ref="AA4:AB4"/>
    <mergeCell ref="F4:J4"/>
    <mergeCell ref="K4:M4"/>
    <mergeCell ref="Z4:Z5"/>
    <mergeCell ref="T4:X4"/>
    <mergeCell ref="Y4:Y5"/>
    <mergeCell ref="D12:D15"/>
    <mergeCell ref="C12:C15"/>
    <mergeCell ref="B12:B15"/>
    <mergeCell ref="A12:A15"/>
    <mergeCell ref="E12:E15"/>
    <mergeCell ref="S25:S26"/>
    <mergeCell ref="A25:A26"/>
    <mergeCell ref="B25:B26"/>
    <mergeCell ref="C25:C26"/>
    <mergeCell ref="D25:D26"/>
    <mergeCell ref="E25:E26"/>
    <mergeCell ref="L25:L26"/>
    <mergeCell ref="K25:K26"/>
    <mergeCell ref="M25:M26"/>
    <mergeCell ref="X25:X26"/>
    <mergeCell ref="Y25:Y26"/>
    <mergeCell ref="Z25:Z26"/>
    <mergeCell ref="AA25:AA26"/>
    <mergeCell ref="AB25:AB26"/>
    <mergeCell ref="Z12:Z15"/>
    <mergeCell ref="AA12:AA15"/>
    <mergeCell ref="AB12:AB15"/>
    <mergeCell ref="X7:X11"/>
    <mergeCell ref="AB7:AB11"/>
    <mergeCell ref="AA7:AA11"/>
    <mergeCell ref="Z7:Z11"/>
    <mergeCell ref="Y7:Y11"/>
  </mergeCells>
  <conditionalFormatting sqref="M6:M7 M16:M17 M12 M19:M20 M22:M25">
    <cfRule type="cellIs" dxfId="2" priority="2" operator="between">
      <formula>0.67</formula>
      <formula>1</formula>
    </cfRule>
    <cfRule type="cellIs" dxfId="1" priority="3" operator="between">
      <formula>0.34</formula>
      <formula>0.66</formula>
    </cfRule>
    <cfRule type="cellIs" dxfId="0" priority="4" operator="between">
      <formula>0</formula>
      <formula>0.33</formula>
    </cfRule>
  </conditionalFormatting>
  <pageMargins left="0.25" right="0.25" top="0.75" bottom="0.75" header="0.3" footer="0.3"/>
  <pageSetup paperSize="14"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2021-07-01T06:31:07Z</dcterms:modified>
</cp:coreProperties>
</file>