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Plan de Acción\01 - Enero\"/>
    </mc:Choice>
  </mc:AlternateContent>
  <xr:revisionPtr revIDLastSave="0" documentId="13_ncr:1_{BAAC84AB-3F52-450B-8279-DCA2E2AF832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2021" sheetId="12" r:id="rId1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3" i="12" l="1"/>
  <c r="S11" i="12" s="1"/>
  <c r="O17" i="12"/>
  <c r="S17" i="12" s="1"/>
  <c r="X17" i="12"/>
  <c r="S14" i="12"/>
  <c r="T24" i="12"/>
  <c r="S22" i="12"/>
  <c r="S21" i="12"/>
  <c r="S20" i="12"/>
  <c r="S19" i="12"/>
  <c r="S16" i="12"/>
  <c r="S15" i="12"/>
  <c r="S6" i="12"/>
  <c r="O7" i="12" l="1"/>
  <c r="X22" i="12"/>
  <c r="X21" i="12"/>
  <c r="Y21" i="12" s="1"/>
  <c r="X20" i="12"/>
  <c r="Y20" i="12" s="1"/>
  <c r="X19" i="12"/>
  <c r="Y19" i="12" s="1"/>
  <c r="X16" i="12"/>
  <c r="Y16" i="12" s="1"/>
  <c r="X15" i="12"/>
  <c r="Y15" i="12" s="1"/>
  <c r="X14" i="12"/>
  <c r="Y14" i="12" s="1"/>
  <c r="X11" i="12"/>
  <c r="X7" i="12"/>
  <c r="X6" i="12"/>
  <c r="Y6" i="12" s="1"/>
  <c r="P24" i="12"/>
  <c r="Q24" i="12"/>
  <c r="R24" i="12"/>
  <c r="S7" i="12" l="1"/>
  <c r="S24" i="12" s="1"/>
  <c r="O24" i="12"/>
  <c r="X24" i="12"/>
  <c r="Y11" i="12"/>
  <c r="Y22" i="12"/>
  <c r="Y17" i="12"/>
  <c r="L17" i="12" s="1"/>
  <c r="M17" i="12" s="1"/>
  <c r="Y7" i="12" l="1"/>
  <c r="Y24" i="12"/>
  <c r="Z24" i="12"/>
  <c r="U24" i="12"/>
  <c r="V24" i="12"/>
  <c r="W24" i="12"/>
  <c r="M7" i="12" l="1"/>
  <c r="M6" i="12" l="1"/>
  <c r="M14" i="12"/>
  <c r="M15" i="12"/>
  <c r="M16" i="12"/>
  <c r="M19" i="12"/>
  <c r="M20" i="12"/>
  <c r="M21" i="12"/>
  <c r="M22" i="12"/>
  <c r="M11" i="12"/>
  <c r="M24" i="12" l="1"/>
</calcChain>
</file>

<file path=xl/sharedStrings.xml><?xml version="1.0" encoding="utf-8"?>
<sst xmlns="http://schemas.openxmlformats.org/spreadsheetml/2006/main" count="145" uniqueCount="88">
  <si>
    <t>AVANCE</t>
  </si>
  <si>
    <t>Porcentaje de avance de la revisión del Plan de Ordenamiento Territorial - POT.</t>
  </si>
  <si>
    <t>Número de instrumentos desarrollados para promover un desarrollo ordenado.</t>
  </si>
  <si>
    <t>Porcentaje de obras licenciadas en el municipio con inspección, vigilancia y control.</t>
  </si>
  <si>
    <t>Número de asentamientos humanos legalizados.</t>
  </si>
  <si>
    <t>Número de estrategias de presupuestos participativos mantenidas.</t>
  </si>
  <si>
    <t>Número de actividades de fortalecimiento realizadas para el Consejo Territorial de Planeación.</t>
  </si>
  <si>
    <t>Número de observatorios municipales mantenidos.</t>
  </si>
  <si>
    <t>Número de bases de datos del SISBEN mantenidas.</t>
  </si>
  <si>
    <t>Número de estratificaciones socioeconómicas urbanas y rurales actualizadas.</t>
  </si>
  <si>
    <t>Porcentaje de programas que desarrolla la Administración Central mantenidos.</t>
  </si>
  <si>
    <t>Número de archivos de planos mantenidos en funcionamiento.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</si>
  <si>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</si>
  <si>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</si>
  <si>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</si>
  <si>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</si>
  <si>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</si>
  <si>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</si>
  <si>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Realizar inspección, vigilancia y control al 100% de las obras licenciadas en el municipio.</t>
  </si>
  <si>
    <t>Mantener la estrategia de presupuestos participativos.</t>
  </si>
  <si>
    <t>Mantener actualizada la estratificación socioeconómica urbana y rural del municipio.</t>
  </si>
  <si>
    <t>Mantener el 100% de los programas que desarrolla la Administración Central.</t>
  </si>
  <si>
    <t>Mantener en funcionamiento el archivo de planos.</t>
  </si>
  <si>
    <t>Legalizar 25 asentamientos humanos.</t>
  </si>
  <si>
    <t>Realizar 4 actividades de fortalecimiento para el Consejo Territorial de Planeación.</t>
  </si>
  <si>
    <t>Mantener 1 observatorio municipal.</t>
  </si>
  <si>
    <t>Mantener actualizada la base de datos del SISBEN.</t>
  </si>
  <si>
    <t>Meta PDM</t>
  </si>
  <si>
    <t>APOYO EN LOS PROCESOS DE LEGALIZACIÓN Y REGULARIZACIÓN URBANÍSTICA DE ASENTAMIENTOS HUMANOS EN EL MUNICIPIO DE BUCARAMANGA</t>
  </si>
  <si>
    <t>IDENTIFICACIÓN Y SELECCION DE LA POBLACION POBRE Y VULNERABLE DEL MUNICIPIO DE BUCARAMANGA, SANTANDER</t>
  </si>
  <si>
    <t>SGP</t>
  </si>
  <si>
    <t>Realizar la revisión del Plan de Ordenamiento Territorial - POT.</t>
  </si>
  <si>
    <t>Desarrollar 4 instrumentos derivados del POT para promover un desarrollo ordenado.</t>
  </si>
  <si>
    <t>Rubro</t>
  </si>
  <si>
    <t>PDM 2020-2023</t>
  </si>
  <si>
    <t>PROYECTOS DE INVERSIÓN</t>
  </si>
  <si>
    <t>RECURSOS PROPIOS</t>
  </si>
  <si>
    <t>OTROS</t>
  </si>
  <si>
    <t>Dependencia</t>
  </si>
  <si>
    <t>Responsable</t>
  </si>
  <si>
    <t>APOYO A LA REVISIÓN Y/O MODIFICACIÓN EXCEPCIONAL DEL PLAN DE ORDENAMIENTO TERRITORIAL DEL MUNICIPIO DE BUCARAMANGA</t>
  </si>
  <si>
    <t>2.3.2.02.02.008.4002001.201</t>
  </si>
  <si>
    <t>Sec. Planeación</t>
  </si>
  <si>
    <t>Joaquín Augusto Tobón Blanco</t>
  </si>
  <si>
    <t>APOYO EN LA ESTRUCTURACIÓN DEL CONCURSO INTERNACIONAL DE IDEAS QUE PERMITA LA FORMULACIÓN Y EJECUCIÓN DE PROPUESTAS PARA LA EXPANSIÓN URBANA DEL MUNICIPIO DE BUCARAMANGA.</t>
  </si>
  <si>
    <t>FORTALECIMIENTO DE LOS PROCESOS DE PLANEACIÓN INSTITUCIONAL Y DEL DESARROLLO TERRITORIAL EN EL MUNICIPIO DE BUCARAMANGA</t>
  </si>
  <si>
    <t>PENDIENTE POR DEFINIR</t>
  </si>
  <si>
    <t>FORTALECIENDO LAS INSTANCIAS DE PLANEACIÓN Y LA PARTICIPACIÓN CIUDADANA</t>
  </si>
  <si>
    <t>FORTALECIMIENTO DEL SISTEMA DE INFORMACIÓN OBSERVATORIO DIGITAL MUNICIPAL DE BUCARAMANGA</t>
  </si>
  <si>
    <t>2.3.2.02.02.008.0401102.201
2.3.2.02.01.004.0401102.201</t>
  </si>
  <si>
    <t>2.3.2.02.02.008.4599033.201</t>
  </si>
  <si>
    <t>Código BPIM</t>
  </si>
  <si>
    <t>Actividades</t>
  </si>
  <si>
    <t>FECHA DE CORTE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</si>
  <si>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</si>
  <si>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</si>
  <si>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</si>
  <si>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</si>
  <si>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</si>
  <si>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</si>
  <si>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</si>
  <si>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</si>
  <si>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</si>
  <si>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PLAN DE ACCIÓN
SECRETARÍA DE PLANEACIÓN</t>
  </si>
  <si>
    <t>VIGENCIA 2021</t>
  </si>
  <si>
    <t>CUMPLIMIENTO DE META</t>
  </si>
  <si>
    <t>RECURSOS GESTIONADOS</t>
  </si>
  <si>
    <t>Bucaramanga, territorio ordenado</t>
  </si>
  <si>
    <t>Planeando construimos ciudad y territorio</t>
  </si>
  <si>
    <t>BUCARAMANGA CIUDAD VITAL: LA VIDA ES SAGRADA</t>
  </si>
  <si>
    <t>BUCARAMANGA TERRITORIO LIBRE DE CORRUPCIÓN: INSTITUCIONES SÓLIDAS Y CONFIABLES</t>
  </si>
  <si>
    <t xml:space="preserve">Administración pública moderna e innovadora </t>
  </si>
  <si>
    <t>Gobierno fortalecido para ser y hacer</t>
  </si>
  <si>
    <t>Servicio al ciudadano</t>
  </si>
  <si>
    <t>Instalaciones de vanguardia</t>
  </si>
  <si>
    <t>Fortalecimiento de las instituciones democráticas y ciudadanía participativa</t>
  </si>
  <si>
    <t>Acceso a la información y participación</t>
  </si>
  <si>
    <t>SGR</t>
  </si>
  <si>
    <t>TOTAL EJECUTADO</t>
  </si>
  <si>
    <t>2.3.2.02.02.008.4502001.201</t>
  </si>
  <si>
    <t>ESTUDIO DETALLADO DE AMENAZA, VULNERABILIDAD Y RIESGO POR MOVIMIENTOS EN MASA E INUNDACIÓN EN LA FORTUNA, MUNICIPIO DE BUCARAMANGA</t>
  </si>
  <si>
    <t>ESTUDIO DETALLADO DE AMENAZA, VULNERABILIDAD Y RIESGO POR MOVIMIENTOS EN MASA E INUNDACIÓN EN LA COMUNA 14, MUNICIPIO DE BUCARAMANGA</t>
  </si>
  <si>
    <t>2.3.2.02.02.008.4002002.201
2.3.2.02.02.008.4002001.201</t>
  </si>
  <si>
    <t>2.3.2.02.02.008.4599031.201
2.3.2.02.02.008.4599031.231
2.3.2.02.02.008.4599031.263</t>
  </si>
  <si>
    <t>2.3.2.02.02.008.4002002.201</t>
  </si>
  <si>
    <t>2.3.2.02.02.008.4002001.201
2.3.2.02.02.008.4599031.201</t>
  </si>
  <si>
    <t>2.3.2.02.02.008.4599031.201</t>
  </si>
  <si>
    <t>2.3.2.02.02.008.4599031.201
2.3.2.02.02.008.4599017.201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</si>
</sst>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\ #,##0;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</numFmts>
  <fonts count="16" x14ac:knownFonts="1">
    <font>
      <sz val="11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i/>
      <sz val="12"/>
      <color theme="1"/>
      <name val="Arial"/>
      <family val="2"/>
    </font>
    <font>
      <b/>
      <sz val="12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0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2" fontId="7" fillId="0" borderId="0" applyFont="0" applyFill="0" applyBorder="0" applyAlignment="0" applyProtection="0"/>
  </cellStyleXfs>
  <cellXfs count="139">
    <xf numFmtId="0" fontId="0" fillId="0" borderId="0" xfId="0"/>
    <xf numFmtId="0" fontId="3" fillId="0" borderId="0" xfId="0" applyFont="1"/>
    <xf numFmtId="0" fontId="4" fillId="0" borderId="2" xfId="0" applyFont="1" applyFill="1" applyBorder="1" applyAlignment="1">
      <alignment horizontal="justify" vertical="center" wrapText="1"/>
    </xf>
    <xf numFmtId="9" fontId="3" fillId="0" borderId="2" xfId="0" applyNumberFormat="1" applyFont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" fontId="10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/>
    </xf>
    <xf numFmtId="165" fontId="2" fillId="0" borderId="2" xfId="108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/>
    <xf numFmtId="0" fontId="8" fillId="0" borderId="2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vertical="center" wrapText="1"/>
    </xf>
    <xf numFmtId="165" fontId="3" fillId="0" borderId="2" xfId="108" applyNumberFormat="1" applyFont="1" applyFill="1" applyBorder="1" applyAlignment="1">
      <alignment horizontal="center" vertical="center"/>
    </xf>
    <xf numFmtId="164" fontId="9" fillId="0" borderId="2" xfId="0" applyNumberFormat="1" applyFont="1" applyBorder="1" applyAlignment="1">
      <alignment horizontal="justify" vertical="center" wrapText="1"/>
    </xf>
    <xf numFmtId="164" fontId="2" fillId="0" borderId="2" xfId="0" applyNumberFormat="1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justify" vertical="center"/>
    </xf>
    <xf numFmtId="0" fontId="3" fillId="0" borderId="0" xfId="0" applyFont="1" applyAlignment="1">
      <alignment horizontal="justify"/>
    </xf>
    <xf numFmtId="0" fontId="3" fillId="0" borderId="0" xfId="0" applyFont="1" applyBorder="1" applyAlignment="1">
      <alignment horizontal="justify"/>
    </xf>
    <xf numFmtId="0" fontId="3" fillId="0" borderId="0" xfId="0" applyFont="1" applyBorder="1"/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vertical="center" wrapText="1"/>
    </xf>
    <xf numFmtId="164" fontId="3" fillId="0" borderId="0" xfId="0" applyNumberFormat="1" applyFont="1" applyBorder="1" applyAlignment="1">
      <alignment vertical="center" wrapText="1"/>
    </xf>
    <xf numFmtId="164" fontId="3" fillId="0" borderId="0" xfId="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16" fontId="3" fillId="0" borderId="0" xfId="0" applyNumberFormat="1" applyFont="1"/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justify" vertical="center" wrapText="1"/>
    </xf>
    <xf numFmtId="5" fontId="2" fillId="0" borderId="2" xfId="108" applyNumberFormat="1" applyFont="1" applyFill="1" applyBorder="1" applyAlignment="1">
      <alignment horizontal="center" vertical="center" wrapText="1"/>
    </xf>
    <xf numFmtId="9" fontId="2" fillId="0" borderId="2" xfId="107" applyFont="1" applyFill="1" applyBorder="1" applyAlignment="1">
      <alignment horizontal="center" vertical="center" wrapText="1"/>
    </xf>
    <xf numFmtId="9" fontId="11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/>
    </xf>
    <xf numFmtId="165" fontId="11" fillId="2" borderId="2" xfId="108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horizontal="justify"/>
    </xf>
    <xf numFmtId="0" fontId="3" fillId="2" borderId="7" xfId="0" applyFont="1" applyFill="1" applyBorder="1"/>
    <xf numFmtId="0" fontId="3" fillId="2" borderId="4" xfId="0" applyFont="1" applyFill="1" applyBorder="1"/>
    <xf numFmtId="9" fontId="11" fillId="2" borderId="5" xfId="107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justify" vertical="center" wrapText="1"/>
    </xf>
    <xf numFmtId="9" fontId="3" fillId="0" borderId="4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3" fillId="2" borderId="8" xfId="0" applyFont="1" applyFill="1" applyBorder="1"/>
    <xf numFmtId="164" fontId="3" fillId="0" borderId="1" xfId="0" applyNumberFormat="1" applyFont="1" applyBorder="1" applyAlignment="1">
      <alignment horizontal="justify" vertical="center" wrapText="1"/>
    </xf>
    <xf numFmtId="0" fontId="3" fillId="0" borderId="0" xfId="0" applyFont="1" applyAlignment="1">
      <alignment vertical="center"/>
    </xf>
    <xf numFmtId="164" fontId="3" fillId="0" borderId="4" xfId="0" applyNumberFormat="1" applyFont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/>
    </xf>
    <xf numFmtId="164" fontId="3" fillId="0" borderId="3" xfId="0" applyNumberFormat="1" applyFont="1" applyBorder="1" applyAlignment="1">
      <alignment horizontal="center" vertical="center" wrapText="1"/>
    </xf>
    <xf numFmtId="0" fontId="3" fillId="2" borderId="5" xfId="0" applyFont="1" applyFill="1" applyBorder="1"/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vertical="center"/>
    </xf>
    <xf numFmtId="5" fontId="2" fillId="3" borderId="2" xfId="108" applyNumberFormat="1" applyFont="1" applyFill="1" applyBorder="1" applyAlignment="1">
      <alignment horizontal="center" vertical="center" wrapText="1"/>
    </xf>
    <xf numFmtId="166" fontId="2" fillId="0" borderId="2" xfId="107" applyNumberFormat="1" applyFont="1" applyFill="1" applyBorder="1" applyAlignment="1">
      <alignment horizontal="center" vertical="center" wrapText="1"/>
    </xf>
    <xf numFmtId="165" fontId="8" fillId="2" borderId="2" xfId="108" applyNumberFormat="1" applyFont="1" applyFill="1" applyBorder="1" applyAlignment="1">
      <alignment vertical="center"/>
    </xf>
    <xf numFmtId="9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justify" vertical="center" wrapText="1"/>
    </xf>
    <xf numFmtId="0" fontId="14" fillId="3" borderId="5" xfId="0" applyFont="1" applyFill="1" applyBorder="1" applyAlignment="1">
      <alignment horizontal="justify" vertical="center" wrapText="1"/>
    </xf>
    <xf numFmtId="164" fontId="9" fillId="3" borderId="5" xfId="0" applyNumberFormat="1" applyFont="1" applyFill="1" applyBorder="1" applyAlignment="1">
      <alignment horizontal="justify" vertical="center"/>
    </xf>
    <xf numFmtId="164" fontId="9" fillId="3" borderId="5" xfId="0" applyNumberFormat="1" applyFont="1" applyFill="1" applyBorder="1" applyAlignment="1">
      <alignment horizontal="justify" vertical="center" wrapText="1"/>
    </xf>
    <xf numFmtId="0" fontId="3" fillId="0" borderId="6" xfId="0" applyFont="1" applyBorder="1" applyAlignment="1">
      <alignment horizontal="center"/>
    </xf>
    <xf numFmtId="164" fontId="9" fillId="0" borderId="2" xfId="0" applyNumberFormat="1" applyFont="1" applyBorder="1" applyAlignment="1">
      <alignment horizontal="justify" vertical="center" wrapText="1"/>
    </xf>
    <xf numFmtId="1" fontId="10" fillId="0" borderId="1" xfId="0" applyNumberFormat="1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/>
    <xf numFmtId="5" fontId="2" fillId="0" borderId="2" xfId="108" applyNumberFormat="1" applyFont="1" applyFill="1" applyBorder="1" applyAlignment="1">
      <alignment vertical="center" wrapText="1"/>
    </xf>
    <xf numFmtId="0" fontId="3" fillId="0" borderId="2" xfId="0" applyFont="1" applyBorder="1" applyAlignment="1"/>
    <xf numFmtId="42" fontId="15" fillId="0" borderId="0" xfId="109" applyFont="1" applyFill="1" applyBorder="1" applyAlignment="1">
      <alignment horizontal="center" vertical="center"/>
    </xf>
    <xf numFmtId="164" fontId="15" fillId="0" borderId="0" xfId="0" applyNumberFormat="1" applyFont="1" applyAlignment="1">
      <alignment horizontal="justify" vertical="center" wrapText="1"/>
    </xf>
    <xf numFmtId="165" fontId="3" fillId="0" borderId="0" xfId="0" applyNumberFormat="1" applyFont="1" applyBorder="1"/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66" fontId="2" fillId="0" borderId="1" xfId="107" applyNumberFormat="1" applyFont="1" applyFill="1" applyBorder="1" applyAlignment="1">
      <alignment horizontal="center" vertical="center" wrapText="1"/>
    </xf>
    <xf numFmtId="166" fontId="2" fillId="0" borderId="6" xfId="107" applyNumberFormat="1" applyFont="1" applyFill="1" applyBorder="1" applyAlignment="1">
      <alignment horizontal="center" vertical="center" wrapText="1"/>
    </xf>
    <xf numFmtId="5" fontId="2" fillId="3" borderId="1" xfId="108" applyNumberFormat="1" applyFont="1" applyFill="1" applyBorder="1" applyAlignment="1">
      <alignment horizontal="center" vertical="center" wrapText="1"/>
    </xf>
    <xf numFmtId="5" fontId="2" fillId="3" borderId="6" xfId="108" applyNumberFormat="1" applyFont="1" applyFill="1" applyBorder="1" applyAlignment="1">
      <alignment horizontal="center" vertical="center" wrapText="1"/>
    </xf>
    <xf numFmtId="9" fontId="2" fillId="0" borderId="1" xfId="107" applyFont="1" applyFill="1" applyBorder="1" applyAlignment="1">
      <alignment horizontal="center" vertical="center" wrapText="1"/>
    </xf>
    <xf numFmtId="9" fontId="2" fillId="0" borderId="6" xfId="107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4" fillId="0" borderId="6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14" fillId="3" borderId="1" xfId="0" applyFont="1" applyFill="1" applyBorder="1" applyAlignment="1">
      <alignment horizontal="justify" vertical="center" wrapText="1"/>
    </xf>
    <xf numFmtId="0" fontId="14" fillId="3" borderId="6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9" fontId="2" fillId="0" borderId="9" xfId="107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justify" vertical="center" wrapText="1"/>
    </xf>
    <xf numFmtId="164" fontId="9" fillId="3" borderId="1" xfId="0" applyNumberFormat="1" applyFont="1" applyFill="1" applyBorder="1" applyAlignment="1">
      <alignment horizontal="justify" vertical="center" wrapText="1"/>
    </xf>
    <xf numFmtId="164" fontId="9" fillId="3" borderId="9" xfId="0" applyNumberFormat="1" applyFont="1" applyFill="1" applyBorder="1" applyAlignment="1">
      <alignment horizontal="justify" vertical="center" wrapText="1"/>
    </xf>
    <xf numFmtId="164" fontId="9" fillId="3" borderId="6" xfId="0" applyNumberFormat="1" applyFont="1" applyFill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1" fontId="10" fillId="0" borderId="1" xfId="0" applyNumberFormat="1" applyFont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/>
    </xf>
    <xf numFmtId="5" fontId="2" fillId="3" borderId="9" xfId="108" applyNumberFormat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justify" vertical="center" wrapText="1"/>
    </xf>
    <xf numFmtId="164" fontId="9" fillId="0" borderId="9" xfId="0" applyNumberFormat="1" applyFont="1" applyBorder="1" applyAlignment="1">
      <alignment horizontal="justify" vertical="center" wrapText="1"/>
    </xf>
    <xf numFmtId="164" fontId="9" fillId="0" borderId="6" xfId="0" applyNumberFormat="1" applyFont="1" applyBorder="1" applyAlignment="1">
      <alignment horizontal="justify" vertical="center" wrapText="1"/>
    </xf>
    <xf numFmtId="1" fontId="10" fillId="0" borderId="9" xfId="0" applyNumberFormat="1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9" fontId="3" fillId="0" borderId="9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9" fontId="3" fillId="3" borderId="1" xfId="0" applyNumberFormat="1" applyFont="1" applyFill="1" applyBorder="1" applyAlignment="1">
      <alignment horizontal="center" vertical="center"/>
    </xf>
    <xf numFmtId="9" fontId="3" fillId="3" borderId="6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justify" vertical="center" wrapText="1"/>
    </xf>
    <xf numFmtId="0" fontId="9" fillId="3" borderId="6" xfId="0" applyFont="1" applyFill="1" applyBorder="1" applyAlignment="1">
      <alignment horizontal="justify" vertical="center" wrapText="1"/>
    </xf>
    <xf numFmtId="166" fontId="2" fillId="0" borderId="9" xfId="107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9" fontId="3" fillId="3" borderId="9" xfId="0" applyNumberFormat="1" applyFont="1" applyFill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</cellXfs>
  <cellStyles count="11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Moneda [0]" xfId="109" builtinId="7"/>
    <cellStyle name="Normal" xfId="0" builtinId="0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5"/>
      <color rgb="FFFF714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821531</xdr:colOff>
      <xdr:row>0</xdr:row>
      <xdr:rowOff>23811</xdr:rowOff>
    </xdr:from>
    <xdr:to>
      <xdr:col>6</xdr:col>
      <xdr:colOff>1203917</xdr:colOff>
      <xdr:row>2</xdr:row>
      <xdr:rowOff>166687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2625" y="23811"/>
          <a:ext cx="1809502" cy="535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8"/>
  <sheetViews>
    <sheetView showGridLines="0" tabSelected="1" zoomScale="40" zoomScaleNormal="40" zoomScaleSheetLayoutView="51" workbookViewId="0">
      <pane ySplit="5" topLeftCell="A6" activePane="bottomLeft" state="frozen"/>
      <selection activeCell="P1" sqref="P1"/>
      <selection pane="bottomLeft" activeCell="L22" sqref="L22:L23"/>
    </sheetView>
  </sheetViews>
  <sheetFormatPr baseColWidth="10" defaultColWidth="11" defaultRowHeight="15" x14ac:dyDescent="0.25"/>
  <cols>
    <col min="1" max="1" width="23" style="20" customWidth="1"/>
    <col min="2" max="3" width="23" style="1" customWidth="1"/>
    <col min="4" max="5" width="25.5" style="1" customWidth="1"/>
    <col min="6" max="6" width="18.69921875" style="1" customWidth="1"/>
    <col min="7" max="7" width="42.8984375" style="1" customWidth="1"/>
    <col min="8" max="8" width="22.09765625" style="1" customWidth="1"/>
    <col min="9" max="10" width="14.8984375" style="1" customWidth="1"/>
    <col min="11" max="11" width="15.8984375" style="1" customWidth="1"/>
    <col min="12" max="13" width="17.5" style="1" customWidth="1"/>
    <col min="14" max="14" width="30" style="1" customWidth="1"/>
    <col min="15" max="24" width="24.69921875" style="1" customWidth="1"/>
    <col min="25" max="25" width="16.5" style="1" customWidth="1"/>
    <col min="26" max="26" width="19.59765625" style="1" customWidth="1"/>
    <col min="27" max="27" width="19.09765625" style="1" customWidth="1"/>
    <col min="28" max="28" width="18.19921875" style="1" customWidth="1"/>
    <col min="29" max="16384" width="11" style="1"/>
  </cols>
  <sheetData>
    <row r="1" spans="1:28" ht="15.6" x14ac:dyDescent="0.25">
      <c r="A1" s="4" t="s">
        <v>53</v>
      </c>
      <c r="F1" s="110" t="s">
        <v>63</v>
      </c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Y1" s="102" t="s">
        <v>64</v>
      </c>
      <c r="Z1" s="102"/>
    </row>
    <row r="2" spans="1:28" ht="15" customHeight="1" x14ac:dyDescent="0.25">
      <c r="A2" s="29">
        <v>44227</v>
      </c>
      <c r="B2" s="28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Y2" s="102"/>
      <c r="Z2" s="102"/>
    </row>
    <row r="3" spans="1:28" ht="15.6" x14ac:dyDescent="0.25"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Y3" s="58"/>
      <c r="Z3" s="55"/>
    </row>
    <row r="4" spans="1:28" s="48" customFormat="1" ht="23.25" customHeight="1" x14ac:dyDescent="0.25">
      <c r="A4" s="104" t="s">
        <v>34</v>
      </c>
      <c r="B4" s="105"/>
      <c r="C4" s="105"/>
      <c r="D4" s="105"/>
      <c r="E4" s="105"/>
      <c r="F4" s="104" t="s">
        <v>35</v>
      </c>
      <c r="G4" s="105"/>
      <c r="H4" s="105"/>
      <c r="I4" s="105"/>
      <c r="J4" s="105"/>
      <c r="K4" s="106" t="s">
        <v>65</v>
      </c>
      <c r="L4" s="106"/>
      <c r="M4" s="106"/>
      <c r="N4" s="106" t="s">
        <v>61</v>
      </c>
      <c r="O4" s="106"/>
      <c r="P4" s="106"/>
      <c r="Q4" s="106"/>
      <c r="R4" s="106"/>
      <c r="S4" s="106"/>
      <c r="T4" s="104" t="s">
        <v>55</v>
      </c>
      <c r="U4" s="105"/>
      <c r="V4" s="105"/>
      <c r="W4" s="105"/>
      <c r="X4" s="109"/>
      <c r="Y4" s="107" t="s">
        <v>56</v>
      </c>
      <c r="Z4" s="107" t="s">
        <v>66</v>
      </c>
      <c r="AA4" s="103" t="s">
        <v>62</v>
      </c>
      <c r="AB4" s="103"/>
    </row>
    <row r="5" spans="1:28" ht="42" customHeight="1" x14ac:dyDescent="0.25">
      <c r="A5" s="56" t="s">
        <v>12</v>
      </c>
      <c r="B5" s="56" t="s">
        <v>17</v>
      </c>
      <c r="C5" s="56" t="s">
        <v>13</v>
      </c>
      <c r="D5" s="56" t="s">
        <v>27</v>
      </c>
      <c r="E5" s="57" t="s">
        <v>57</v>
      </c>
      <c r="F5" s="57" t="s">
        <v>51</v>
      </c>
      <c r="G5" s="57" t="s">
        <v>14</v>
      </c>
      <c r="H5" s="57" t="s">
        <v>52</v>
      </c>
      <c r="I5" s="57" t="s">
        <v>59</v>
      </c>
      <c r="J5" s="57" t="s">
        <v>60</v>
      </c>
      <c r="K5" s="57" t="s">
        <v>15</v>
      </c>
      <c r="L5" s="57" t="s">
        <v>16</v>
      </c>
      <c r="M5" s="57" t="s">
        <v>0</v>
      </c>
      <c r="N5" s="56" t="s">
        <v>33</v>
      </c>
      <c r="O5" s="57" t="s">
        <v>36</v>
      </c>
      <c r="P5" s="57" t="s">
        <v>30</v>
      </c>
      <c r="Q5" s="57" t="s">
        <v>77</v>
      </c>
      <c r="R5" s="57" t="s">
        <v>37</v>
      </c>
      <c r="S5" s="57" t="s">
        <v>58</v>
      </c>
      <c r="T5" s="57" t="s">
        <v>36</v>
      </c>
      <c r="U5" s="57" t="s">
        <v>30</v>
      </c>
      <c r="V5" s="57" t="s">
        <v>77</v>
      </c>
      <c r="W5" s="57" t="s">
        <v>37</v>
      </c>
      <c r="X5" s="57" t="s">
        <v>78</v>
      </c>
      <c r="Y5" s="108"/>
      <c r="Z5" s="108"/>
      <c r="AA5" s="57" t="s">
        <v>38</v>
      </c>
      <c r="AB5" s="57" t="s">
        <v>39</v>
      </c>
    </row>
    <row r="6" spans="1:28" s="12" customFormat="1" ht="108.75" customHeight="1" x14ac:dyDescent="0.25">
      <c r="A6" s="5" t="s">
        <v>69</v>
      </c>
      <c r="B6" s="30" t="s">
        <v>67</v>
      </c>
      <c r="C6" s="30" t="s">
        <v>68</v>
      </c>
      <c r="D6" s="65" t="s">
        <v>32</v>
      </c>
      <c r="E6" s="42" t="s">
        <v>2</v>
      </c>
      <c r="F6" s="13"/>
      <c r="G6" s="18" t="s">
        <v>44</v>
      </c>
      <c r="H6" s="7"/>
      <c r="I6" s="49"/>
      <c r="J6" s="49"/>
      <c r="K6" s="44">
        <v>2</v>
      </c>
      <c r="L6" s="63">
        <v>0</v>
      </c>
      <c r="M6" s="3">
        <f t="shared" ref="M6:M16" si="0">IF(L6/K6&gt;100%,100%,L6/K6)</f>
        <v>0</v>
      </c>
      <c r="N6" s="7" t="s">
        <v>41</v>
      </c>
      <c r="O6" s="75">
        <v>1620000000</v>
      </c>
      <c r="P6" s="10"/>
      <c r="Q6" s="10"/>
      <c r="R6" s="10"/>
      <c r="S6" s="59">
        <f>SUM(O6:R6)</f>
        <v>1620000000</v>
      </c>
      <c r="T6" s="75">
        <v>0</v>
      </c>
      <c r="U6" s="10"/>
      <c r="V6" s="10"/>
      <c r="W6" s="10"/>
      <c r="X6" s="59">
        <f>SUM(T6:W6)</f>
        <v>0</v>
      </c>
      <c r="Y6" s="32">
        <f>X6/S6</f>
        <v>0</v>
      </c>
      <c r="Z6" s="60"/>
      <c r="AA6" s="8" t="s">
        <v>42</v>
      </c>
      <c r="AB6" s="11" t="s">
        <v>43</v>
      </c>
    </row>
    <row r="7" spans="1:28" ht="90" customHeight="1" x14ac:dyDescent="0.25">
      <c r="A7" s="96" t="s">
        <v>69</v>
      </c>
      <c r="B7" s="96" t="s">
        <v>67</v>
      </c>
      <c r="C7" s="96" t="s">
        <v>68</v>
      </c>
      <c r="D7" s="115" t="s">
        <v>23</v>
      </c>
      <c r="E7" s="94" t="s">
        <v>4</v>
      </c>
      <c r="F7" s="6">
        <v>2020680010129</v>
      </c>
      <c r="G7" s="17" t="s">
        <v>28</v>
      </c>
      <c r="H7" s="7"/>
      <c r="I7" s="49"/>
      <c r="J7" s="49"/>
      <c r="K7" s="90">
        <v>7</v>
      </c>
      <c r="L7" s="100">
        <v>0.35</v>
      </c>
      <c r="M7" s="92">
        <f>IF(L7/K7&gt;100%,100%,L7/K7)</f>
        <v>4.9999999999999996E-2</v>
      </c>
      <c r="N7" s="7" t="s">
        <v>82</v>
      </c>
      <c r="O7" s="75">
        <f>467594000+99990000</f>
        <v>567584000</v>
      </c>
      <c r="P7" s="76"/>
      <c r="Q7" s="76"/>
      <c r="R7" s="76"/>
      <c r="S7" s="86">
        <f>SUM(O7:R10)</f>
        <v>567590000</v>
      </c>
      <c r="T7" s="75">
        <v>18000000</v>
      </c>
      <c r="U7" s="76"/>
      <c r="V7" s="76"/>
      <c r="W7" s="76"/>
      <c r="X7" s="86">
        <f>SUM(T7:W10)</f>
        <v>18000000</v>
      </c>
      <c r="Y7" s="88">
        <f>X7/S7</f>
        <v>3.1713032294437886E-2</v>
      </c>
      <c r="Z7" s="84"/>
      <c r="AA7" s="80" t="s">
        <v>42</v>
      </c>
      <c r="AB7" s="82" t="s">
        <v>43</v>
      </c>
    </row>
    <row r="8" spans="1:28" ht="27" customHeight="1" x14ac:dyDescent="0.25">
      <c r="A8" s="118"/>
      <c r="B8" s="118"/>
      <c r="C8" s="118"/>
      <c r="D8" s="116"/>
      <c r="E8" s="114"/>
      <c r="F8" s="72"/>
      <c r="G8" s="7" t="s">
        <v>46</v>
      </c>
      <c r="H8" s="7"/>
      <c r="I8" s="49"/>
      <c r="J8" s="49"/>
      <c r="K8" s="138"/>
      <c r="L8" s="126"/>
      <c r="M8" s="127"/>
      <c r="N8" s="7" t="s">
        <v>84</v>
      </c>
      <c r="O8" s="75">
        <v>6000</v>
      </c>
      <c r="P8" s="74"/>
      <c r="Q8" s="74"/>
      <c r="R8" s="74"/>
      <c r="S8" s="121"/>
      <c r="T8" s="75"/>
      <c r="U8" s="74"/>
      <c r="V8" s="74"/>
      <c r="W8" s="74"/>
      <c r="X8" s="121"/>
      <c r="Y8" s="113"/>
      <c r="Z8" s="134"/>
      <c r="AA8" s="135"/>
      <c r="AB8" s="136"/>
    </row>
    <row r="9" spans="1:28" ht="79.5" customHeight="1" x14ac:dyDescent="0.25">
      <c r="A9" s="118"/>
      <c r="B9" s="118"/>
      <c r="C9" s="118"/>
      <c r="D9" s="116"/>
      <c r="E9" s="114"/>
      <c r="F9" s="6"/>
      <c r="G9" s="18" t="s">
        <v>80</v>
      </c>
      <c r="H9" s="7"/>
      <c r="I9" s="49"/>
      <c r="J9" s="49"/>
      <c r="K9" s="138"/>
      <c r="L9" s="126"/>
      <c r="M9" s="127"/>
      <c r="N9" s="7"/>
      <c r="O9" s="75">
        <v>0</v>
      </c>
      <c r="P9" s="74"/>
      <c r="Q9" s="74"/>
      <c r="R9" s="74"/>
      <c r="S9" s="121"/>
      <c r="T9" s="75"/>
      <c r="U9" s="74"/>
      <c r="V9" s="74"/>
      <c r="W9" s="74"/>
      <c r="X9" s="121"/>
      <c r="Y9" s="113"/>
      <c r="Z9" s="134"/>
      <c r="AA9" s="135"/>
      <c r="AB9" s="136"/>
    </row>
    <row r="10" spans="1:28" ht="87.75" customHeight="1" x14ac:dyDescent="0.25">
      <c r="A10" s="97"/>
      <c r="B10" s="97"/>
      <c r="C10" s="97"/>
      <c r="D10" s="117"/>
      <c r="E10" s="95"/>
      <c r="F10" s="71"/>
      <c r="G10" s="18" t="s">
        <v>81</v>
      </c>
      <c r="H10" s="7"/>
      <c r="I10" s="49"/>
      <c r="J10" s="49"/>
      <c r="K10" s="91"/>
      <c r="L10" s="101"/>
      <c r="M10" s="93"/>
      <c r="N10" s="78"/>
      <c r="O10" s="75">
        <v>0</v>
      </c>
      <c r="P10" s="69"/>
      <c r="Q10" s="69"/>
      <c r="R10" s="69"/>
      <c r="S10" s="87"/>
      <c r="T10" s="75"/>
      <c r="U10" s="73"/>
      <c r="V10" s="73"/>
      <c r="W10" s="73"/>
      <c r="X10" s="87"/>
      <c r="Y10" s="89"/>
      <c r="Z10" s="85"/>
      <c r="AA10" s="81"/>
      <c r="AB10" s="83"/>
    </row>
    <row r="11" spans="1:28" ht="31.8" customHeight="1" x14ac:dyDescent="0.25">
      <c r="A11" s="96" t="s">
        <v>69</v>
      </c>
      <c r="B11" s="96" t="s">
        <v>67</v>
      </c>
      <c r="C11" s="96" t="s">
        <v>68</v>
      </c>
      <c r="D11" s="115" t="s">
        <v>31</v>
      </c>
      <c r="E11" s="94" t="s">
        <v>1</v>
      </c>
      <c r="F11" s="72"/>
      <c r="G11" s="18" t="s">
        <v>46</v>
      </c>
      <c r="H11" s="7"/>
      <c r="I11" s="49"/>
      <c r="J11" s="49"/>
      <c r="K11" s="127">
        <v>1</v>
      </c>
      <c r="L11" s="137">
        <v>0.01</v>
      </c>
      <c r="M11" s="127">
        <f>IF(L11/K11&gt;100%,100%,L11/K11)</f>
        <v>0.01</v>
      </c>
      <c r="N11" s="7" t="s">
        <v>41</v>
      </c>
      <c r="O11" s="75">
        <v>657259999.67999983</v>
      </c>
      <c r="P11" s="73"/>
      <c r="Q11" s="73"/>
      <c r="R11" s="73"/>
      <c r="S11" s="86">
        <f>SUM(O11:R13)</f>
        <v>1993009999.6799998</v>
      </c>
      <c r="T11" s="75"/>
      <c r="U11" s="73"/>
      <c r="V11" s="73"/>
      <c r="W11" s="73"/>
      <c r="X11" s="86">
        <f>SUM(T11:W13)</f>
        <v>69000000</v>
      </c>
      <c r="Y11" s="88">
        <f>X11/S11</f>
        <v>3.4621000401944158E-2</v>
      </c>
      <c r="Z11" s="84"/>
      <c r="AA11" s="80" t="s">
        <v>42</v>
      </c>
      <c r="AB11" s="82" t="s">
        <v>43</v>
      </c>
    </row>
    <row r="12" spans="1:28" s="12" customFormat="1" ht="86.4" customHeight="1" x14ac:dyDescent="0.25">
      <c r="A12" s="118"/>
      <c r="B12" s="118"/>
      <c r="C12" s="118"/>
      <c r="D12" s="116"/>
      <c r="E12" s="114"/>
      <c r="F12" s="119">
        <v>2021680010006</v>
      </c>
      <c r="G12" s="70" t="s">
        <v>40</v>
      </c>
      <c r="H12" s="7"/>
      <c r="I12" s="49"/>
      <c r="J12" s="49"/>
      <c r="K12" s="127"/>
      <c r="L12" s="137"/>
      <c r="M12" s="127"/>
      <c r="N12" s="7" t="s">
        <v>41</v>
      </c>
      <c r="O12" s="75">
        <v>907750000</v>
      </c>
      <c r="P12" s="10"/>
      <c r="Q12" s="10"/>
      <c r="R12" s="10"/>
      <c r="S12" s="121"/>
      <c r="T12" s="75">
        <v>0</v>
      </c>
      <c r="U12" s="10"/>
      <c r="V12" s="10"/>
      <c r="W12" s="10"/>
      <c r="X12" s="121"/>
      <c r="Y12" s="113"/>
      <c r="Z12" s="134"/>
      <c r="AA12" s="135"/>
      <c r="AB12" s="136"/>
    </row>
    <row r="13" spans="1:28" s="12" customFormat="1" ht="37.799999999999997" customHeight="1" x14ac:dyDescent="0.25">
      <c r="A13" s="97"/>
      <c r="B13" s="97"/>
      <c r="C13" s="97"/>
      <c r="D13" s="117"/>
      <c r="E13" s="95"/>
      <c r="F13" s="120"/>
      <c r="G13" s="122" t="s">
        <v>45</v>
      </c>
      <c r="H13" s="7"/>
      <c r="I13" s="49"/>
      <c r="J13" s="49"/>
      <c r="K13" s="93"/>
      <c r="L13" s="131"/>
      <c r="M13" s="93"/>
      <c r="N13" s="7" t="s">
        <v>85</v>
      </c>
      <c r="O13" s="75">
        <f>370300000+14000000+43700000</f>
        <v>428000000</v>
      </c>
      <c r="P13" s="10"/>
      <c r="Q13" s="10"/>
      <c r="R13" s="10"/>
      <c r="S13" s="87"/>
      <c r="T13" s="75">
        <v>69000000</v>
      </c>
      <c r="U13" s="10"/>
      <c r="V13" s="10"/>
      <c r="W13" s="10"/>
      <c r="X13" s="87"/>
      <c r="Y13" s="89"/>
      <c r="Z13" s="85"/>
      <c r="AA13" s="81"/>
      <c r="AB13" s="83"/>
    </row>
    <row r="14" spans="1:28" ht="84.6" customHeight="1" x14ac:dyDescent="0.25">
      <c r="A14" s="54" t="s">
        <v>69</v>
      </c>
      <c r="B14" s="54" t="s">
        <v>67</v>
      </c>
      <c r="C14" s="54" t="s">
        <v>68</v>
      </c>
      <c r="D14" s="66" t="s">
        <v>18</v>
      </c>
      <c r="E14" s="2" t="s">
        <v>3</v>
      </c>
      <c r="F14" s="119">
        <v>20200680010055</v>
      </c>
      <c r="G14" s="123"/>
      <c r="H14" s="7"/>
      <c r="I14" s="49">
        <v>44211</v>
      </c>
      <c r="J14" s="49">
        <v>43876</v>
      </c>
      <c r="K14" s="43">
        <v>1</v>
      </c>
      <c r="L14" s="62">
        <v>0.01</v>
      </c>
      <c r="M14" s="3">
        <f t="shared" si="0"/>
        <v>0.01</v>
      </c>
      <c r="N14" s="7" t="s">
        <v>41</v>
      </c>
      <c r="O14" s="75">
        <v>430200000</v>
      </c>
      <c r="P14" s="14"/>
      <c r="Q14" s="14"/>
      <c r="R14" s="14"/>
      <c r="S14" s="59">
        <f>SUM(O14:R14)</f>
        <v>430200000</v>
      </c>
      <c r="T14" s="75">
        <v>171500000</v>
      </c>
      <c r="U14" s="14"/>
      <c r="V14" s="14"/>
      <c r="W14" s="14"/>
      <c r="X14" s="59">
        <f>SUM(T14:W14)</f>
        <v>171500000</v>
      </c>
      <c r="Y14" s="32">
        <f>X14/S14</f>
        <v>0.39865178986517896</v>
      </c>
      <c r="Z14" s="60"/>
      <c r="AA14" s="8" t="s">
        <v>42</v>
      </c>
      <c r="AB14" s="11" t="s">
        <v>43</v>
      </c>
    </row>
    <row r="15" spans="1:28" ht="100.5" customHeight="1" x14ac:dyDescent="0.25">
      <c r="A15" s="54" t="s">
        <v>70</v>
      </c>
      <c r="B15" s="54" t="s">
        <v>71</v>
      </c>
      <c r="C15" s="15" t="s">
        <v>72</v>
      </c>
      <c r="D15" s="66" t="s">
        <v>20</v>
      </c>
      <c r="E15" s="2" t="s">
        <v>9</v>
      </c>
      <c r="F15" s="125"/>
      <c r="G15" s="123"/>
      <c r="H15" s="7"/>
      <c r="I15" s="49"/>
      <c r="J15" s="49"/>
      <c r="K15" s="45">
        <v>1</v>
      </c>
      <c r="L15" s="64">
        <v>1</v>
      </c>
      <c r="M15" s="3">
        <f t="shared" si="0"/>
        <v>1</v>
      </c>
      <c r="N15" s="7" t="s">
        <v>83</v>
      </c>
      <c r="O15" s="75">
        <v>71914049</v>
      </c>
      <c r="P15" s="14"/>
      <c r="Q15" s="14"/>
      <c r="R15" s="16">
        <v>58285951</v>
      </c>
      <c r="S15" s="59">
        <f>SUM(O15:R15)</f>
        <v>130200000</v>
      </c>
      <c r="T15" s="31"/>
      <c r="U15" s="14"/>
      <c r="V15" s="14"/>
      <c r="W15" s="31">
        <v>0</v>
      </c>
      <c r="X15" s="59">
        <f>SUM(T15:W15)</f>
        <v>0</v>
      </c>
      <c r="Y15" s="32">
        <f>X15/S15</f>
        <v>0</v>
      </c>
      <c r="Z15" s="60"/>
      <c r="AA15" s="8" t="s">
        <v>42</v>
      </c>
      <c r="AB15" s="11" t="s">
        <v>43</v>
      </c>
    </row>
    <row r="16" spans="1:28" ht="100.8" customHeight="1" x14ac:dyDescent="0.25">
      <c r="A16" s="54" t="s">
        <v>70</v>
      </c>
      <c r="B16" s="54" t="s">
        <v>73</v>
      </c>
      <c r="C16" s="54" t="s">
        <v>74</v>
      </c>
      <c r="D16" s="67" t="s">
        <v>22</v>
      </c>
      <c r="E16" s="2" t="s">
        <v>11</v>
      </c>
      <c r="F16" s="125"/>
      <c r="G16" s="123"/>
      <c r="H16" s="7"/>
      <c r="I16" s="49"/>
      <c r="J16" s="49"/>
      <c r="K16" s="45">
        <v>1</v>
      </c>
      <c r="L16" s="64">
        <v>1</v>
      </c>
      <c r="M16" s="3">
        <f t="shared" si="0"/>
        <v>1</v>
      </c>
      <c r="N16" s="7" t="s">
        <v>87</v>
      </c>
      <c r="O16" s="75">
        <v>48900000</v>
      </c>
      <c r="P16" s="14"/>
      <c r="Q16" s="14"/>
      <c r="R16" s="14"/>
      <c r="S16" s="59">
        <f>SUM(O16:R16)</f>
        <v>48900000</v>
      </c>
      <c r="T16" s="75">
        <v>12600000</v>
      </c>
      <c r="U16" s="14"/>
      <c r="V16" s="14"/>
      <c r="W16" s="14"/>
      <c r="X16" s="59">
        <f>SUM(T16:W16)</f>
        <v>12600000</v>
      </c>
      <c r="Y16" s="32">
        <f>X16/S16</f>
        <v>0.25766871165644173</v>
      </c>
      <c r="Z16" s="60"/>
      <c r="AA16" s="8" t="s">
        <v>42</v>
      </c>
      <c r="AB16" s="11" t="s">
        <v>43</v>
      </c>
    </row>
    <row r="17" spans="1:28" ht="51.6" customHeight="1" x14ac:dyDescent="0.25">
      <c r="A17" s="96" t="s">
        <v>70</v>
      </c>
      <c r="B17" s="96" t="s">
        <v>71</v>
      </c>
      <c r="C17" s="96" t="s">
        <v>72</v>
      </c>
      <c r="D17" s="132" t="s">
        <v>21</v>
      </c>
      <c r="E17" s="96" t="s">
        <v>10</v>
      </c>
      <c r="F17" s="120"/>
      <c r="G17" s="124"/>
      <c r="H17" s="128"/>
      <c r="I17" s="128"/>
      <c r="J17" s="128"/>
      <c r="K17" s="92">
        <v>1</v>
      </c>
      <c r="L17" s="130">
        <f>Y17</f>
        <v>0.65131102630792093</v>
      </c>
      <c r="M17" s="92">
        <f>IF(L17/K17&gt;100%,100%,L17/K17)</f>
        <v>0.65131102630792093</v>
      </c>
      <c r="N17" s="7" t="s">
        <v>87</v>
      </c>
      <c r="O17" s="75">
        <f>842800000+128600000</f>
        <v>971400000</v>
      </c>
      <c r="P17" s="9"/>
      <c r="Q17" s="14"/>
      <c r="R17" s="14"/>
      <c r="S17" s="86">
        <f>SUM(O17:R18)</f>
        <v>979485951</v>
      </c>
      <c r="T17" s="75">
        <v>637950000</v>
      </c>
      <c r="U17" s="9"/>
      <c r="V17" s="14"/>
      <c r="W17" s="14"/>
      <c r="X17" s="86">
        <f>SUM(T17:W18)</f>
        <v>637950000</v>
      </c>
      <c r="Y17" s="88">
        <f>X17/S17</f>
        <v>0.65131102630792093</v>
      </c>
      <c r="Z17" s="84"/>
      <c r="AA17" s="80" t="s">
        <v>42</v>
      </c>
      <c r="AB17" s="82" t="s">
        <v>43</v>
      </c>
    </row>
    <row r="18" spans="1:28" ht="35.4" customHeight="1" x14ac:dyDescent="0.25">
      <c r="A18" s="97"/>
      <c r="B18" s="97"/>
      <c r="C18" s="97"/>
      <c r="D18" s="133"/>
      <c r="E18" s="97"/>
      <c r="F18" s="72"/>
      <c r="G18" s="18" t="s">
        <v>46</v>
      </c>
      <c r="H18" s="129"/>
      <c r="I18" s="129"/>
      <c r="J18" s="129"/>
      <c r="K18" s="93"/>
      <c r="L18" s="131"/>
      <c r="M18" s="93"/>
      <c r="N18" s="7" t="s">
        <v>86</v>
      </c>
      <c r="O18" s="75">
        <v>8085951</v>
      </c>
      <c r="P18" s="9"/>
      <c r="Q18" s="14"/>
      <c r="R18" s="14"/>
      <c r="S18" s="87"/>
      <c r="T18" s="75"/>
      <c r="U18" s="9"/>
      <c r="V18" s="14"/>
      <c r="W18" s="14"/>
      <c r="X18" s="87"/>
      <c r="Y18" s="89"/>
      <c r="Z18" s="85"/>
      <c r="AA18" s="81"/>
      <c r="AB18" s="83"/>
    </row>
    <row r="19" spans="1:28" ht="97.5" customHeight="1" x14ac:dyDescent="0.25">
      <c r="A19" s="54" t="s">
        <v>70</v>
      </c>
      <c r="B19" s="30" t="s">
        <v>76</v>
      </c>
      <c r="C19" s="5" t="s">
        <v>75</v>
      </c>
      <c r="D19" s="66" t="s">
        <v>19</v>
      </c>
      <c r="E19" s="2" t="s">
        <v>5</v>
      </c>
      <c r="F19" s="14"/>
      <c r="G19" s="18" t="s">
        <v>46</v>
      </c>
      <c r="H19" s="7"/>
      <c r="I19" s="49"/>
      <c r="J19" s="49"/>
      <c r="K19" s="45">
        <v>1</v>
      </c>
      <c r="L19" s="64">
        <v>1</v>
      </c>
      <c r="M19" s="3">
        <f>IF(L19/K19&gt;100%,100%,L19/K19)</f>
        <v>1</v>
      </c>
      <c r="N19" s="7" t="s">
        <v>79</v>
      </c>
      <c r="O19" s="75">
        <v>6087898530</v>
      </c>
      <c r="P19" s="14"/>
      <c r="Q19" s="14"/>
      <c r="R19" s="14"/>
      <c r="S19" s="59">
        <f>SUM(O19:R19)</f>
        <v>6087898530</v>
      </c>
      <c r="T19" s="75">
        <v>0</v>
      </c>
      <c r="U19" s="14"/>
      <c r="V19" s="14"/>
      <c r="W19" s="14"/>
      <c r="X19" s="59">
        <f>SUM(T19:W19)</f>
        <v>0</v>
      </c>
      <c r="Y19" s="32">
        <f>X19/S19</f>
        <v>0</v>
      </c>
      <c r="Z19" s="60"/>
      <c r="AA19" s="8" t="s">
        <v>42</v>
      </c>
      <c r="AB19" s="11" t="s">
        <v>43</v>
      </c>
    </row>
    <row r="20" spans="1:28" ht="99.6" customHeight="1" x14ac:dyDescent="0.25">
      <c r="A20" s="54" t="s">
        <v>70</v>
      </c>
      <c r="B20" s="53" t="s">
        <v>76</v>
      </c>
      <c r="C20" s="30" t="s">
        <v>75</v>
      </c>
      <c r="D20" s="68" t="s">
        <v>24</v>
      </c>
      <c r="E20" s="2" t="s">
        <v>6</v>
      </c>
      <c r="F20" s="14"/>
      <c r="G20" s="18" t="s">
        <v>47</v>
      </c>
      <c r="H20" s="7"/>
      <c r="I20" s="49"/>
      <c r="J20" s="49"/>
      <c r="K20" s="45">
        <v>1</v>
      </c>
      <c r="L20" s="63">
        <v>0</v>
      </c>
      <c r="M20" s="3">
        <f>IF(L20/K20&gt;100%,100%,L20/K20)</f>
        <v>0</v>
      </c>
      <c r="N20" s="19" t="s">
        <v>79</v>
      </c>
      <c r="O20" s="75">
        <v>20000000</v>
      </c>
      <c r="P20" s="14"/>
      <c r="Q20" s="14"/>
      <c r="R20" s="14"/>
      <c r="S20" s="59">
        <f>SUM(O20:R20)</f>
        <v>20000000</v>
      </c>
      <c r="T20" s="75">
        <v>0</v>
      </c>
      <c r="U20" s="14"/>
      <c r="V20" s="14"/>
      <c r="W20" s="14"/>
      <c r="X20" s="59">
        <f>SUM(T20:W20)</f>
        <v>0</v>
      </c>
      <c r="Y20" s="32">
        <f>X20/S20</f>
        <v>0</v>
      </c>
      <c r="Z20" s="60"/>
      <c r="AA20" s="8" t="s">
        <v>42</v>
      </c>
      <c r="AB20" s="11" t="s">
        <v>43</v>
      </c>
    </row>
    <row r="21" spans="1:28" ht="97.2" customHeight="1" x14ac:dyDescent="0.25">
      <c r="A21" s="54" t="s">
        <v>70</v>
      </c>
      <c r="B21" s="30" t="s">
        <v>71</v>
      </c>
      <c r="C21" s="15" t="s">
        <v>72</v>
      </c>
      <c r="D21" s="66" t="s">
        <v>25</v>
      </c>
      <c r="E21" s="2" t="s">
        <v>7</v>
      </c>
      <c r="F21" s="14"/>
      <c r="G21" s="18" t="s">
        <v>48</v>
      </c>
      <c r="H21" s="7"/>
      <c r="I21" s="49"/>
      <c r="J21" s="49"/>
      <c r="K21" s="45">
        <v>1</v>
      </c>
      <c r="L21" s="63">
        <v>1</v>
      </c>
      <c r="M21" s="3">
        <f>IF(L21/K21&gt;100%,100%,L21/K21)</f>
        <v>1</v>
      </c>
      <c r="N21" s="7" t="s">
        <v>49</v>
      </c>
      <c r="O21" s="75">
        <v>100000000</v>
      </c>
      <c r="P21" s="14"/>
      <c r="Q21" s="14"/>
      <c r="R21" s="14"/>
      <c r="S21" s="59">
        <f>SUM(O21:R21)</f>
        <v>100000000</v>
      </c>
      <c r="T21" s="75">
        <v>0</v>
      </c>
      <c r="U21" s="14"/>
      <c r="V21" s="14"/>
      <c r="W21" s="14"/>
      <c r="X21" s="59">
        <f>SUM(T21:W21)</f>
        <v>0</v>
      </c>
      <c r="Y21" s="32">
        <f>X21/S21</f>
        <v>0</v>
      </c>
      <c r="Z21" s="60"/>
      <c r="AA21" s="8" t="s">
        <v>42</v>
      </c>
      <c r="AB21" s="11" t="s">
        <v>43</v>
      </c>
    </row>
    <row r="22" spans="1:28" ht="64.2" customHeight="1" x14ac:dyDescent="0.25">
      <c r="A22" s="96" t="s">
        <v>70</v>
      </c>
      <c r="B22" s="96" t="s">
        <v>71</v>
      </c>
      <c r="C22" s="96" t="s">
        <v>72</v>
      </c>
      <c r="D22" s="98" t="s">
        <v>26</v>
      </c>
      <c r="E22" s="94" t="s">
        <v>8</v>
      </c>
      <c r="F22" s="6">
        <v>2020680010085</v>
      </c>
      <c r="G22" s="17" t="s">
        <v>29</v>
      </c>
      <c r="H22" s="47"/>
      <c r="I22" s="51"/>
      <c r="J22" s="51"/>
      <c r="K22" s="90">
        <v>1</v>
      </c>
      <c r="L22" s="100">
        <v>1</v>
      </c>
      <c r="M22" s="92">
        <f>IF(L22/K22&gt;100%,100%,L22/K22)</f>
        <v>1</v>
      </c>
      <c r="N22" s="7" t="s">
        <v>50</v>
      </c>
      <c r="O22" s="75">
        <v>367600000</v>
      </c>
      <c r="P22" s="14"/>
      <c r="Q22" s="14"/>
      <c r="R22" s="14"/>
      <c r="S22" s="86">
        <f>SUM(O22:R23)</f>
        <v>368900000</v>
      </c>
      <c r="T22" s="75">
        <v>0</v>
      </c>
      <c r="U22" s="14"/>
      <c r="V22" s="14"/>
      <c r="W22" s="14"/>
      <c r="X22" s="86">
        <f>SUM(T22:W23)</f>
        <v>0</v>
      </c>
      <c r="Y22" s="88">
        <f>X22/S22</f>
        <v>0</v>
      </c>
      <c r="Z22" s="84"/>
      <c r="AA22" s="80" t="s">
        <v>42</v>
      </c>
      <c r="AB22" s="82" t="s">
        <v>43</v>
      </c>
    </row>
    <row r="23" spans="1:28" ht="27.6" customHeight="1" x14ac:dyDescent="0.25">
      <c r="A23" s="97"/>
      <c r="B23" s="97"/>
      <c r="C23" s="97"/>
      <c r="D23" s="99"/>
      <c r="E23" s="95"/>
      <c r="F23" s="72"/>
      <c r="G23" s="18" t="s">
        <v>46</v>
      </c>
      <c r="H23" s="47"/>
      <c r="I23" s="51"/>
      <c r="J23" s="51"/>
      <c r="K23" s="91"/>
      <c r="L23" s="101"/>
      <c r="M23" s="93"/>
      <c r="N23" s="7" t="s">
        <v>50</v>
      </c>
      <c r="O23" s="75">
        <v>1300000</v>
      </c>
      <c r="P23" s="14"/>
      <c r="Q23" s="14"/>
      <c r="R23" s="14"/>
      <c r="S23" s="87"/>
      <c r="T23" s="75"/>
      <c r="U23" s="14"/>
      <c r="V23" s="14"/>
      <c r="W23" s="14"/>
      <c r="X23" s="87"/>
      <c r="Y23" s="89"/>
      <c r="Z23" s="85"/>
      <c r="AA23" s="81"/>
      <c r="AB23" s="83"/>
    </row>
    <row r="24" spans="1:28" ht="27.75" customHeight="1" x14ac:dyDescent="0.25">
      <c r="A24" s="36"/>
      <c r="B24" s="37"/>
      <c r="C24" s="37"/>
      <c r="D24" s="37"/>
      <c r="E24" s="46"/>
      <c r="F24" s="37"/>
      <c r="G24" s="37"/>
      <c r="H24" s="52"/>
      <c r="I24" s="37"/>
      <c r="J24" s="37"/>
      <c r="K24" s="38"/>
      <c r="L24" s="50" t="s">
        <v>54</v>
      </c>
      <c r="M24" s="33">
        <f>AVERAGE(M6:M23)</f>
        <v>0.52011918420981107</v>
      </c>
      <c r="N24" s="34"/>
      <c r="O24" s="61">
        <f t="shared" ref="O24:T24" si="1">SUM(O6:O23)</f>
        <v>12287898529.68</v>
      </c>
      <c r="P24" s="61">
        <f t="shared" si="1"/>
        <v>0</v>
      </c>
      <c r="Q24" s="61">
        <f t="shared" si="1"/>
        <v>0</v>
      </c>
      <c r="R24" s="61">
        <f t="shared" si="1"/>
        <v>58285951</v>
      </c>
      <c r="S24" s="35">
        <f t="shared" si="1"/>
        <v>12346184480.68</v>
      </c>
      <c r="T24" s="61">
        <f t="shared" si="1"/>
        <v>909050000</v>
      </c>
      <c r="U24" s="61">
        <f>SUM(U6:U22)</f>
        <v>0</v>
      </c>
      <c r="V24" s="61">
        <f>SUM(V6:V22)</f>
        <v>0</v>
      </c>
      <c r="W24" s="61">
        <f>SUM(W6:W22)</f>
        <v>0</v>
      </c>
      <c r="X24" s="35">
        <f>SUM(X6:X23)</f>
        <v>909050000</v>
      </c>
      <c r="Y24" s="39">
        <f>X24/S24</f>
        <v>7.3630035370241903E-2</v>
      </c>
      <c r="Z24" s="35">
        <f>SUM(Z6:Z22)</f>
        <v>0</v>
      </c>
      <c r="AA24" s="40"/>
      <c r="AB24" s="41"/>
    </row>
    <row r="25" spans="1:28" s="22" customFormat="1" x14ac:dyDescent="0.25">
      <c r="A25" s="23"/>
      <c r="B25" s="24"/>
      <c r="C25" s="24"/>
      <c r="D25" s="24"/>
      <c r="E25" s="24"/>
      <c r="G25" s="25"/>
      <c r="H25" s="25"/>
      <c r="I25" s="25"/>
      <c r="J25" s="25"/>
      <c r="K25" s="25"/>
      <c r="L25" s="26"/>
      <c r="M25" s="26"/>
      <c r="N25" s="25"/>
    </row>
    <row r="26" spans="1:28" s="22" customFormat="1" x14ac:dyDescent="0.25">
      <c r="A26" s="23"/>
      <c r="B26" s="24"/>
      <c r="C26" s="24"/>
      <c r="D26" s="24"/>
      <c r="E26" s="24"/>
      <c r="G26" s="25"/>
      <c r="H26" s="25"/>
      <c r="I26" s="25"/>
      <c r="J26" s="25"/>
      <c r="K26" s="25"/>
      <c r="L26" s="26"/>
      <c r="M26" s="26"/>
      <c r="N26" s="25"/>
    </row>
    <row r="27" spans="1:28" s="22" customFormat="1" x14ac:dyDescent="0.25">
      <c r="A27" s="23"/>
      <c r="B27" s="24"/>
      <c r="C27" s="24"/>
      <c r="D27" s="24"/>
      <c r="G27" s="25"/>
      <c r="H27" s="25"/>
      <c r="I27" s="25"/>
      <c r="J27" s="25"/>
      <c r="K27" s="25"/>
      <c r="L27" s="26"/>
      <c r="M27" s="26"/>
      <c r="N27" s="25"/>
      <c r="S27" s="77"/>
    </row>
    <row r="28" spans="1:28" s="22" customFormat="1" x14ac:dyDescent="0.25">
      <c r="A28" s="23"/>
      <c r="B28" s="24"/>
      <c r="C28" s="24"/>
      <c r="D28" s="24"/>
      <c r="G28" s="25"/>
      <c r="H28" s="25"/>
      <c r="I28" s="25"/>
      <c r="J28" s="25"/>
      <c r="K28" s="25"/>
      <c r="L28" s="26"/>
      <c r="M28" s="26"/>
      <c r="N28" s="25"/>
    </row>
    <row r="29" spans="1:28" s="22" customFormat="1" x14ac:dyDescent="0.25">
      <c r="A29" s="23"/>
      <c r="B29" s="24"/>
      <c r="C29" s="24"/>
      <c r="D29" s="24"/>
      <c r="G29" s="25"/>
      <c r="H29" s="25"/>
      <c r="I29" s="25"/>
      <c r="J29" s="25"/>
      <c r="K29" s="25"/>
      <c r="L29" s="26"/>
      <c r="M29" s="26"/>
      <c r="N29" s="25"/>
      <c r="S29" s="79"/>
    </row>
    <row r="30" spans="1:28" s="22" customFormat="1" x14ac:dyDescent="0.25">
      <c r="A30" s="23"/>
      <c r="B30" s="24"/>
      <c r="C30" s="24"/>
      <c r="D30" s="24"/>
      <c r="G30" s="25"/>
      <c r="H30" s="25"/>
      <c r="I30" s="25"/>
      <c r="J30" s="25"/>
      <c r="K30" s="25"/>
      <c r="L30" s="26"/>
      <c r="M30" s="26"/>
      <c r="N30" s="25"/>
    </row>
    <row r="31" spans="1:28" s="22" customFormat="1" x14ac:dyDescent="0.25">
      <c r="A31" s="23"/>
      <c r="B31" s="24"/>
      <c r="C31" s="24"/>
      <c r="D31" s="24"/>
      <c r="E31" s="24"/>
      <c r="G31" s="25"/>
      <c r="H31" s="25"/>
      <c r="I31" s="25"/>
      <c r="J31" s="25"/>
      <c r="K31" s="25"/>
      <c r="L31" s="26"/>
      <c r="M31" s="26"/>
      <c r="N31" s="25"/>
    </row>
    <row r="32" spans="1:28" s="22" customFormat="1" x14ac:dyDescent="0.25">
      <c r="A32" s="21"/>
    </row>
    <row r="33" spans="1:14" s="22" customFormat="1" x14ac:dyDescent="0.25">
      <c r="A33" s="21"/>
    </row>
    <row r="34" spans="1:14" s="22" customFormat="1" x14ac:dyDescent="0.25">
      <c r="A34" s="21"/>
    </row>
    <row r="35" spans="1:14" s="22" customFormat="1" x14ac:dyDescent="0.25">
      <c r="A35" s="23"/>
      <c r="B35" s="24"/>
      <c r="C35" s="24"/>
      <c r="D35" s="24"/>
      <c r="E35" s="24"/>
      <c r="G35" s="25"/>
      <c r="H35" s="25"/>
      <c r="I35" s="25"/>
      <c r="J35" s="25"/>
      <c r="K35" s="25"/>
      <c r="L35" s="27"/>
      <c r="M35" s="27"/>
      <c r="N35" s="25"/>
    </row>
    <row r="36" spans="1:14" s="22" customFormat="1" x14ac:dyDescent="0.25">
      <c r="A36" s="21"/>
    </row>
    <row r="37" spans="1:14" s="22" customFormat="1" x14ac:dyDescent="0.25">
      <c r="A37" s="21"/>
    </row>
    <row r="38" spans="1:14" s="22" customFormat="1" x14ac:dyDescent="0.25">
      <c r="A38" s="21"/>
    </row>
  </sheetData>
  <mergeCells count="72">
    <mergeCell ref="Z7:Z10"/>
    <mergeCell ref="AA7:AA10"/>
    <mergeCell ref="AB7:AB10"/>
    <mergeCell ref="A7:A10"/>
    <mergeCell ref="A11:A13"/>
    <mergeCell ref="K11:K13"/>
    <mergeCell ref="L11:L13"/>
    <mergeCell ref="M11:M13"/>
    <mergeCell ref="S11:S13"/>
    <mergeCell ref="X11:X13"/>
    <mergeCell ref="Y11:Y13"/>
    <mergeCell ref="Z11:Z13"/>
    <mergeCell ref="AA11:AA13"/>
    <mergeCell ref="AB11:AB13"/>
    <mergeCell ref="E7:E10"/>
    <mergeCell ref="K7:K10"/>
    <mergeCell ref="A4:E4"/>
    <mergeCell ref="N4:S4"/>
    <mergeCell ref="S7:S10"/>
    <mergeCell ref="G13:G17"/>
    <mergeCell ref="F14:F17"/>
    <mergeCell ref="B11:B13"/>
    <mergeCell ref="L7:L10"/>
    <mergeCell ref="M7:M10"/>
    <mergeCell ref="H17:H18"/>
    <mergeCell ref="I17:I18"/>
    <mergeCell ref="J17:J18"/>
    <mergeCell ref="K17:K18"/>
    <mergeCell ref="L17:L18"/>
    <mergeCell ref="C17:C18"/>
    <mergeCell ref="D17:D18"/>
    <mergeCell ref="Y7:Y10"/>
    <mergeCell ref="E11:E13"/>
    <mergeCell ref="D11:D13"/>
    <mergeCell ref="B7:B10"/>
    <mergeCell ref="C7:C10"/>
    <mergeCell ref="D7:D10"/>
    <mergeCell ref="F12:F13"/>
    <mergeCell ref="X7:X10"/>
    <mergeCell ref="C11:C13"/>
    <mergeCell ref="Y1:Z2"/>
    <mergeCell ref="AA4:AB4"/>
    <mergeCell ref="F4:J4"/>
    <mergeCell ref="K4:M4"/>
    <mergeCell ref="Z4:Z5"/>
    <mergeCell ref="T4:X4"/>
    <mergeCell ref="Y4:Y5"/>
    <mergeCell ref="F1:Q3"/>
    <mergeCell ref="K22:K23"/>
    <mergeCell ref="M17:M18"/>
    <mergeCell ref="E22:E23"/>
    <mergeCell ref="B22:B23"/>
    <mergeCell ref="A22:A23"/>
    <mergeCell ref="A17:A18"/>
    <mergeCell ref="B17:B18"/>
    <mergeCell ref="D22:D23"/>
    <mergeCell ref="C22:C23"/>
    <mergeCell ref="M22:M23"/>
    <mergeCell ref="L22:L23"/>
    <mergeCell ref="E17:E18"/>
    <mergeCell ref="AA17:AA18"/>
    <mergeCell ref="AB17:AB18"/>
    <mergeCell ref="Z17:Z18"/>
    <mergeCell ref="S22:S23"/>
    <mergeCell ref="X22:X23"/>
    <mergeCell ref="Y22:Y23"/>
    <mergeCell ref="AA22:AA23"/>
    <mergeCell ref="AB22:AB23"/>
    <mergeCell ref="S17:S18"/>
    <mergeCell ref="X17:X18"/>
    <mergeCell ref="Y17:Y18"/>
    <mergeCell ref="Z22:Z23"/>
  </mergeCells>
  <conditionalFormatting sqref="M6:M8 M11 M14:M22">
    <cfRule type="cellIs" dxfId="2" priority="2" operator="between">
      <formula>0.67</formula>
      <formula>1</formula>
    </cfRule>
    <cfRule type="cellIs" dxfId="1" priority="3" operator="between">
      <formula>0.34</formula>
      <formula>0.66</formula>
    </cfRule>
    <cfRule type="cellIs" dxfId="0" priority="4" operator="between">
      <formula>0</formula>
      <formula>0.33</formula>
    </cfRule>
  </conditionalFormatting>
  <pageMargins left="0.25" right="0.25" top="0.75" bottom="0.75" header="0.3" footer="0.3"/>
  <pageSetup paperSize="14"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Cindy Sarmiento</cp:lastModifiedBy>
  <cp:lastPrinted>2021-02-09T14:28:18Z</cp:lastPrinted>
  <dcterms:created xsi:type="dcterms:W3CDTF">2008-07-08T21:30:46Z</dcterms:created>
  <dcterms:modified xsi:type="dcterms:W3CDTF">2021-04-07T02:49:34Z</dcterms:modified>
</cp:coreProperties>
</file>