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6 - Junio\Publicados\"/>
    </mc:Choice>
  </mc:AlternateContent>
  <xr:revisionPtr revIDLastSave="0" documentId="13_ncr:1_{CD9C7F4D-0F1D-49F3-AC14-F06AB771AA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de Acción" sheetId="14" r:id="rId1"/>
  </sheets>
  <definedNames>
    <definedName name="_xlnm._FilterDatabase" localSheetId="0" hidden="1">'Plan de Acción'!$A$9:$I$30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14" l="1"/>
  <c r="AC30" i="14" l="1"/>
  <c r="Q30" i="14"/>
  <c r="R30" i="14"/>
  <c r="S30" i="14"/>
  <c r="T30" i="14"/>
  <c r="V30" i="14"/>
  <c r="W30" i="14"/>
  <c r="X30" i="14"/>
  <c r="Y30" i="14"/>
  <c r="Z30" i="14"/>
  <c r="P30" i="14"/>
  <c r="A30" i="14"/>
  <c r="Z25" i="14"/>
  <c r="AA24" i="14"/>
  <c r="AA23" i="14"/>
  <c r="AA22" i="14"/>
  <c r="AA21" i="14"/>
  <c r="AA27" i="14"/>
  <c r="AA29" i="14"/>
  <c r="AA25" i="14"/>
  <c r="AA15" i="14"/>
  <c r="AA10" i="14"/>
  <c r="AA16" i="14"/>
  <c r="AA14" i="14"/>
  <c r="U23" i="14"/>
  <c r="U22" i="14"/>
  <c r="U21" i="14"/>
  <c r="U27" i="14"/>
  <c r="U29" i="14"/>
  <c r="AB29" i="14" s="1"/>
  <c r="U25" i="14"/>
  <c r="U15" i="14"/>
  <c r="U10" i="14"/>
  <c r="U16" i="14"/>
  <c r="U14" i="14"/>
  <c r="N24" i="14"/>
  <c r="N23" i="14"/>
  <c r="N22" i="14"/>
  <c r="N21" i="14"/>
  <c r="N27" i="14"/>
  <c r="N29" i="14"/>
  <c r="N25" i="14"/>
  <c r="N15" i="14"/>
  <c r="N10" i="14"/>
  <c r="N16" i="14"/>
  <c r="N14" i="14"/>
  <c r="N30" i="14" l="1"/>
  <c r="AA30" i="14"/>
  <c r="U24" i="14"/>
  <c r="AB27" i="14"/>
  <c r="AB25" i="14"/>
  <c r="AB22" i="14"/>
  <c r="AB14" i="14"/>
  <c r="AB15" i="14"/>
  <c r="AB16" i="14"/>
  <c r="AB23" i="14"/>
  <c r="AB21" i="14"/>
  <c r="AB10" i="14"/>
  <c r="U30" i="14" l="1"/>
  <c r="AB30" i="14" s="1"/>
  <c r="AB24" i="14"/>
</calcChain>
</file>

<file path=xl/sharedStrings.xml><?xml version="1.0" encoding="utf-8"?>
<sst xmlns="http://schemas.openxmlformats.org/spreadsheetml/2006/main" count="207" uniqueCount="99">
  <si>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</si>
  <si>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</si>
  <si>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</si>
  <si>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</si>
  <si>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</si>
  <si>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</si>
  <si>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</si>
  <si>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</si>
  <si>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</si>
  <si>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</si>
  <si>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</si>
  <si>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</si>
  <si>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</si>
  <si>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</si>
  <si>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</si>
  <si>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</si>
  <si>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</si>
  <si>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</si>
  <si>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</si>
  <si>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</si>
  <si>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</si>
  <si>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</si>
  <si>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</si>
  <si>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</si>
  <si>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</si>
  <si>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</si>
  <si>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</si>
  <si>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</si>
  <si>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</si>
  <si>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</si>
  <si>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</si>
  <si>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</si>
  <si>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</si>
  <si>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</si>
  <si>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</si>
  <si>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</si>
  <si>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</si>
  <si>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</si>
  <si>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</si>
  <si>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TERRITORIO LIBRE DE CORRUPCIÓN: INSTITUCIONES SÓLIDAS Y CONFIABLES</t>
  </si>
  <si>
    <t>BUCARAMANGA CIUDAD VITAL: LA VIDA ES SAGRADA</t>
  </si>
  <si>
    <t>Bucaramanga, territorio ordenado</t>
  </si>
  <si>
    <t>Planeando construimos ciudad y territorio</t>
  </si>
  <si>
    <t>Desarrollar 4 instrumentos derivados del POT para promover un desarrollo ordenado.</t>
  </si>
  <si>
    <t>Número de instrumentos desarrollados para promover un desarrollo ordenado.</t>
  </si>
  <si>
    <t>2.3.2.02.02.008.4002001.201</t>
  </si>
  <si>
    <t>Sec. Planeación</t>
  </si>
  <si>
    <t>Joaquín Augusto Tobón Blanco</t>
  </si>
  <si>
    <t>Legalizar 25 asentamientos humanos.</t>
  </si>
  <si>
    <t>Número de asentamientos humanos legalizados.</t>
  </si>
  <si>
    <t>APOYO EN LOS PROCESOS DE LEGALIZACIÓN Y REGULARIZACIÓN URBANÍSTICA DE ASENTAMIENTOS HUMANOS EN EL MUNICIPIO DE BUCARAMANGA</t>
  </si>
  <si>
    <t>2.3.2.02.02.008.4002002.201
2.3.2.02.02.008.4002001.201</t>
  </si>
  <si>
    <t>ESTUDIOS DETALLADOS DE AMENAZA, VULNERABILIDAD Y RIESGO POR MOVIMIENTOS EN MASA E INUNDACIÓN EN EL ASENTAMIENTO HUMANO DENOMINADO LA FORTUNA, EN LA COMUNA No 1, DEL MUNICIPIO DE BUCARAMANGA</t>
  </si>
  <si>
    <t>Realizar los estudios AVR en la Comuna 1 del municipio de Bucaramanga.</t>
  </si>
  <si>
    <t>2.3.2.02.02.008.4503017.201</t>
  </si>
  <si>
    <t>POR DEFINIR</t>
  </si>
  <si>
    <t>2.3.2.02.02.008.4002002.201</t>
  </si>
  <si>
    <t>ESTUDIO DETALLADO DE AMENAZA, VULNERABILIDAD Y RIESGO POR MOVIMIENTOS EN MASA E INUNDACIÓN EN LA COMUNA 14, MUNICIPIO DE BUCARAMANGA</t>
  </si>
  <si>
    <t>ESTUDIOS DETALLADOS DE AMENAZA, VULNERABILIDAD Y RIESGO DE ASENTAMIENTOS HUMANOS EN EL MUNICIPIO DE BUCARAMANGA</t>
  </si>
  <si>
    <t>2.3.2.02.02.008.4502001.201</t>
  </si>
  <si>
    <t>Realizar la revisión del Plan de Ordenamiento Territorial - POT.</t>
  </si>
  <si>
    <t>Porcentaje de avance de la revisión del Plan de Ordenamiento Territorial - POT.</t>
  </si>
  <si>
    <t>APOYO EN LA ACTUALIZACIÓN DEL PLAN MAESTRO DE MOVILIDAD DEL MUNICIPIO DE BUCARAMANGA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</si>
  <si>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</si>
  <si>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</si>
  <si>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2.3.2.02.02.004.4002001.201
2.3.2.02.02.008.4002001.201
2.3.2.02.02.008.4599031.201</t>
  </si>
  <si>
    <t>Realizar inspección, vigilancia y control al 100% de las obras licenciadas en el municipio.</t>
  </si>
  <si>
    <t>Porcentaje de obras licenciadas en el municipio con inspección, vigilancia y control.</t>
  </si>
  <si>
    <t xml:space="preserve">Administración pública moderna e innovadora </t>
  </si>
  <si>
    <t>Gobierno fortalecido para ser y hacer</t>
  </si>
  <si>
    <t>Mantener actualizada la estratificación socioeconómica urbana y rural del municipio.</t>
  </si>
  <si>
    <t>Número de estratificaciones socioeconómicas urbanas y rurales actualizadas.</t>
  </si>
  <si>
    <t>2.3.2.02.02.008.4599031.201
2.3.2.02.02.008.4599031.231
2.3.2.02.02.008.4599031.263</t>
  </si>
  <si>
    <t>2.3.2.02.02.008.4599031.531
2.3.7.06.02.4599002.601</t>
  </si>
  <si>
    <t>Servicio al ciudadano</t>
  </si>
  <si>
    <t>Instalaciones de vanguardia</t>
  </si>
  <si>
    <t>Mantener en funcionamiento el archivo de planos.</t>
  </si>
  <si>
    <t>Número de archivos de planos mantenidos en funcionamiento.</t>
  </si>
  <si>
    <t>2.3.2.02.02.008.4599031.201
2.3.2.02.02.008.4599017.201</t>
  </si>
  <si>
    <t>Mantener el 100% de los programas que desarrolla la Administración Central.</t>
  </si>
  <si>
    <t>Porcentaje de programas que desarrolla la Administración Central mantenidos.</t>
  </si>
  <si>
    <t>2.3.2.02.02.008.4599034.201
2.3.7.06.02.4599002.601
2.3.2.02.02.008.4599017.201</t>
  </si>
  <si>
    <t>Acceso a la información y participación</t>
  </si>
  <si>
    <t>Fortalecimiento de las instituciones democráticas y ciudadanía participativa</t>
  </si>
  <si>
    <t>Mantener la estrategia de presupuestos participativos.</t>
  </si>
  <si>
    <t>Número de estrategias de presupuestos participativos mantenidas.</t>
  </si>
  <si>
    <t>Realizar 4 actividades de fortalecimiento para el Consejo Territorial de Planeación.</t>
  </si>
  <si>
    <t>Número de actividades de fortalecimiento realizadas para el Consejo Territorial de Planeación.</t>
  </si>
  <si>
    <t>FORTALECIENDO LAS INSTANCIAS DE PLANEACIÓN Y LA PARTICIPACIÓN CIUDADANA</t>
  </si>
  <si>
    <t>Mantener 1 observatorio municipal.</t>
  </si>
  <si>
    <t>Número de observatorios municipales mantenidos.</t>
  </si>
  <si>
    <t>FORTALECIMIENTO DEL SISTEMA DE INFORMACIÓN OBSERVATORIO DIGITAL MUNICIPAL DE BUCARAMANGA</t>
  </si>
  <si>
    <t>2.3.2.02.02.008.0401102.201
2.3.2.02.01.004.0401102.201</t>
  </si>
  <si>
    <t>Mantener actualizada la base de datos del SISBEN.</t>
  </si>
  <si>
    <t>Número de bases de datos del SISBEN mantenidas.</t>
  </si>
  <si>
    <t>IDENTIFICACIÓN Y SELECCION DE LA POBLACION POBRE Y VULNERABLE DEL MUNICIPIO DE BUCARAMANGA, SANTANDER</t>
  </si>
  <si>
    <t>2.3.2.02.02.008.4599033.201</t>
  </si>
  <si>
    <t xml:space="preserve"> PLAN DE ACCIÓN - PLAN DE DESARROLLO MUNICIPAL
SECRETARÍA DE PLANEACIÓN</t>
  </si>
  <si>
    <t>APOYO A LA ESTRUCTURACIÓN Y DESARROLLO DEL CONCURSO PÚBLICO DE IDEAS PARA EL DESARROLLO DE UN MODELO DE OCUPACIÓN DEL TERRITORIO DEL BORDE NORTE DEL MUNICIPIO DE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</si>
</sst>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0.0%"/>
    <numFmt numFmtId="167" formatCode="&quot;$&quot;\ #,##0"/>
    <numFmt numFmtId="168" formatCode="0.0"/>
  </numFmts>
  <fonts count="12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</cellStyleXfs>
  <cellXfs count="109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3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3" xfId="0" applyFont="1" applyFill="1" applyBorder="1"/>
    <xf numFmtId="0" fontId="0" fillId="0" borderId="2" xfId="0" applyFont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justify"/>
    </xf>
    <xf numFmtId="0" fontId="6" fillId="2" borderId="4" xfId="0" applyFont="1" applyFill="1" applyBorder="1"/>
    <xf numFmtId="9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165" fontId="6" fillId="2" borderId="4" xfId="108" applyNumberFormat="1" applyFont="1" applyFill="1" applyBorder="1" applyAlignment="1">
      <alignment vertical="center"/>
    </xf>
    <xf numFmtId="9" fontId="7" fillId="2" borderId="4" xfId="107" applyFont="1" applyFill="1" applyBorder="1" applyAlignment="1">
      <alignment horizontal="center" vertical="center" wrapText="1"/>
    </xf>
    <xf numFmtId="165" fontId="7" fillId="2" borderId="4" xfId="108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1" fontId="0" fillId="0" borderId="2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165" fontId="6" fillId="0" borderId="2" xfId="108" applyNumberFormat="1" applyFont="1" applyFill="1" applyBorder="1" applyAlignment="1">
      <alignment vertical="center" wrapText="1"/>
    </xf>
    <xf numFmtId="165" fontId="0" fillId="0" borderId="2" xfId="108" applyNumberFormat="1" applyFont="1" applyBorder="1" applyAlignment="1">
      <alignment horizontal="center"/>
    </xf>
    <xf numFmtId="165" fontId="6" fillId="0" borderId="2" xfId="108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justify" vertical="center" wrapText="1"/>
    </xf>
    <xf numFmtId="165" fontId="8" fillId="0" borderId="2" xfId="108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justify" vertical="center" wrapText="1"/>
    </xf>
    <xf numFmtId="1" fontId="4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9" fontId="6" fillId="0" borderId="2" xfId="107" applyFont="1" applyFill="1" applyBorder="1" applyAlignment="1">
      <alignment horizontal="center" vertical="center" wrapText="1"/>
    </xf>
    <xf numFmtId="167" fontId="6" fillId="0" borderId="2" xfId="107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9" fontId="0" fillId="2" borderId="2" xfId="0" applyNumberFormat="1" applyFont="1" applyFill="1" applyBorder="1" applyAlignment="1">
      <alignment horizontal="center" vertical="center"/>
    </xf>
    <xf numFmtId="165" fontId="0" fillId="0" borderId="2" xfId="108" applyNumberFormat="1" applyFont="1" applyBorder="1"/>
    <xf numFmtId="165" fontId="0" fillId="0" borderId="2" xfId="108" applyNumberFormat="1" applyFont="1" applyBorder="1" applyAlignment="1"/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justify" vertical="center" wrapText="1"/>
    </xf>
    <xf numFmtId="164" fontId="0" fillId="0" borderId="2" xfId="0" applyNumberFormat="1" applyFont="1" applyBorder="1" applyAlignment="1">
      <alignment horizontal="justify" vertical="center"/>
    </xf>
    <xf numFmtId="0" fontId="10" fillId="2" borderId="2" xfId="0" applyFont="1" applyFill="1" applyBorder="1" applyAlignment="1">
      <alignment vertical="center" wrapText="1"/>
    </xf>
    <xf numFmtId="165" fontId="0" fillId="0" borderId="2" xfId="108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justify" vertical="center"/>
    </xf>
    <xf numFmtId="164" fontId="0" fillId="0" borderId="2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justify" vertical="center"/>
    </xf>
    <xf numFmtId="165" fontId="6" fillId="2" borderId="1" xfId="108" applyNumberFormat="1" applyFont="1" applyFill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9" fontId="6" fillId="0" borderId="1" xfId="107" applyFont="1" applyFill="1" applyBorder="1" applyAlignment="1">
      <alignment horizontal="center" vertical="center" wrapText="1"/>
    </xf>
    <xf numFmtId="9" fontId="6" fillId="0" borderId="4" xfId="107" applyFont="1" applyFill="1" applyBorder="1" applyAlignment="1">
      <alignment horizontal="center" vertical="center" wrapText="1"/>
    </xf>
    <xf numFmtId="167" fontId="6" fillId="0" borderId="1" xfId="107" applyNumberFormat="1" applyFont="1" applyFill="1" applyBorder="1" applyAlignment="1">
      <alignment horizontal="center" vertical="center" wrapText="1"/>
    </xf>
    <xf numFmtId="167" fontId="6" fillId="0" borderId="4" xfId="107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horizontal="center" vertical="center" wrapText="1"/>
    </xf>
    <xf numFmtId="165" fontId="6" fillId="2" borderId="1" xfId="108" applyNumberFormat="1" applyFont="1" applyFill="1" applyBorder="1" applyAlignment="1">
      <alignment horizontal="center" vertical="center" wrapText="1"/>
    </xf>
    <xf numFmtId="165" fontId="6" fillId="2" borderId="4" xfId="108" applyNumberFormat="1" applyFont="1" applyFill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" fontId="0" fillId="2" borderId="2" xfId="0" applyNumberFormat="1" applyFont="1" applyFill="1" applyBorder="1" applyAlignment="1">
      <alignment horizontal="center" vertical="center"/>
    </xf>
    <xf numFmtId="165" fontId="6" fillId="2" borderId="6" xfId="108" applyNumberFormat="1" applyFont="1" applyFill="1" applyBorder="1" applyAlignment="1">
      <alignment horizontal="center" vertical="center" wrapText="1"/>
    </xf>
    <xf numFmtId="9" fontId="6" fillId="0" borderId="6" xfId="107" applyFont="1" applyFill="1" applyBorder="1" applyAlignment="1">
      <alignment horizontal="center" vertical="center" wrapText="1"/>
    </xf>
    <xf numFmtId="167" fontId="6" fillId="0" borderId="6" xfId="107" applyNumberFormat="1" applyFont="1" applyFill="1" applyBorder="1" applyAlignment="1">
      <alignment horizontal="center" vertical="center" wrapText="1"/>
    </xf>
    <xf numFmtId="166" fontId="0" fillId="2" borderId="2" xfId="0" applyNumberFormat="1" applyFont="1" applyFill="1" applyBorder="1" applyAlignment="1">
      <alignment horizontal="center" vertical="center"/>
    </xf>
    <xf numFmtId="168" fontId="0" fillId="2" borderId="2" xfId="0" applyNumberFormat="1" applyFont="1" applyFill="1" applyBorder="1" applyAlignment="1">
      <alignment horizontal="center" vertical="center"/>
    </xf>
    <xf numFmtId="165" fontId="6" fillId="0" borderId="1" xfId="108" applyNumberFormat="1" applyFont="1" applyFill="1" applyBorder="1" applyAlignment="1">
      <alignment horizontal="center" vertical="center" wrapText="1"/>
    </xf>
    <xf numFmtId="165" fontId="6" fillId="0" borderId="6" xfId="108" applyNumberFormat="1" applyFont="1" applyFill="1" applyBorder="1" applyAlignment="1">
      <alignment horizontal="center" vertical="center" wrapText="1"/>
    </xf>
    <xf numFmtId="165" fontId="6" fillId="0" borderId="4" xfId="108" applyNumberFormat="1" applyFont="1" applyFill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</cellXfs>
  <cellStyles count="110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1</xdr:row>
      <xdr:rowOff>38100</xdr:rowOff>
    </xdr:from>
    <xdr:to>
      <xdr:col>1</xdr:col>
      <xdr:colOff>331305</xdr:colOff>
      <xdr:row>4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30"/>
  <sheetViews>
    <sheetView tabSelected="1" topLeftCell="E1" zoomScale="50" zoomScaleNormal="50" workbookViewId="0">
      <selection activeCell="I9" sqref="I9"/>
    </sheetView>
  </sheetViews>
  <sheetFormatPr baseColWidth="10" defaultRowHeight="13.8" x14ac:dyDescent="0.25"/>
  <cols>
    <col min="1" max="1" width="9.69921875" style="1" customWidth="1"/>
    <col min="2" max="4" width="21.09765625" style="1" customWidth="1"/>
    <col min="5" max="6" width="43.09765625" style="1" customWidth="1"/>
    <col min="7" max="7" width="21.59765625" style="1" customWidth="1"/>
    <col min="8" max="8" width="47.59765625" style="1" customWidth="1"/>
    <col min="9" max="9" width="53.19921875" style="1" customWidth="1"/>
    <col min="10" max="10" width="11.3984375" style="1" bestFit="1" customWidth="1"/>
    <col min="11" max="11" width="16" style="1" customWidth="1"/>
    <col min="12" max="13" width="14.8984375" style="1" customWidth="1"/>
    <col min="14" max="14" width="11.296875" style="1" bestFit="1" customWidth="1"/>
    <col min="15" max="15" width="25.8984375" style="1" customWidth="1"/>
    <col min="16" max="16" width="20.09765625" style="1" customWidth="1"/>
    <col min="17" max="20" width="16.296875" style="1" customWidth="1"/>
    <col min="21" max="21" width="20.8984375" style="1" customWidth="1"/>
    <col min="22" max="22" width="18.8984375" style="1" customWidth="1"/>
    <col min="23" max="26" width="16.8984375" style="1" customWidth="1"/>
    <col min="27" max="27" width="20.8984375" style="1" customWidth="1"/>
    <col min="28" max="28" width="16.296875" style="1" customWidth="1"/>
    <col min="29" max="29" width="21.296875" style="1" customWidth="1"/>
    <col min="30" max="31" width="22" style="1" customWidth="1"/>
    <col min="32" max="16384" width="11.19921875" style="1"/>
  </cols>
  <sheetData>
    <row r="2" spans="1:31" x14ac:dyDescent="0.25">
      <c r="A2" s="97"/>
      <c r="B2" s="102" t="s">
        <v>97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4" t="s">
        <v>34</v>
      </c>
      <c r="AD2" s="104"/>
      <c r="AE2" s="104"/>
    </row>
    <row r="3" spans="1:31" x14ac:dyDescent="0.25">
      <c r="A3" s="97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5" t="s">
        <v>38</v>
      </c>
      <c r="AD3" s="105"/>
      <c r="AE3" s="105"/>
    </row>
    <row r="4" spans="1:31" x14ac:dyDescent="0.25">
      <c r="A4" s="97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5" t="s">
        <v>35</v>
      </c>
      <c r="AD4" s="105"/>
      <c r="AE4" s="105"/>
    </row>
    <row r="5" spans="1:31" x14ac:dyDescent="0.25">
      <c r="A5" s="97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5" t="s">
        <v>33</v>
      </c>
      <c r="AD5" s="105"/>
      <c r="AE5" s="105"/>
    </row>
    <row r="6" spans="1:31" x14ac:dyDescent="0.25">
      <c r="A6" s="98" t="s">
        <v>31</v>
      </c>
      <c r="B6" s="98"/>
      <c r="C6" s="98"/>
      <c r="D6" s="100">
        <v>44385</v>
      </c>
      <c r="E6" s="100"/>
      <c r="F6" s="100"/>
      <c r="G6" s="100"/>
      <c r="H6" s="100"/>
      <c r="I6" s="100"/>
      <c r="J6" s="100"/>
      <c r="K6" s="100"/>
      <c r="L6" s="10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"/>
    </row>
    <row r="7" spans="1:31" x14ac:dyDescent="0.25">
      <c r="A7" s="99" t="s">
        <v>32</v>
      </c>
      <c r="B7" s="99"/>
      <c r="C7" s="99"/>
      <c r="D7" s="101">
        <v>44377</v>
      </c>
      <c r="E7" s="101"/>
      <c r="F7" s="101"/>
      <c r="G7" s="101"/>
      <c r="H7" s="101"/>
      <c r="I7" s="101"/>
      <c r="J7" s="101"/>
      <c r="K7" s="101"/>
      <c r="L7" s="10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4"/>
      <c r="AE7" s="5"/>
    </row>
    <row r="8" spans="1:31" x14ac:dyDescent="0.25">
      <c r="A8" s="6"/>
      <c r="B8" s="108" t="s">
        <v>10</v>
      </c>
      <c r="C8" s="108"/>
      <c r="D8" s="108"/>
      <c r="E8" s="108"/>
      <c r="F8" s="108"/>
      <c r="G8" s="108" t="s">
        <v>11</v>
      </c>
      <c r="H8" s="108"/>
      <c r="I8" s="108"/>
      <c r="J8" s="108"/>
      <c r="K8" s="108"/>
      <c r="L8" s="108" t="s">
        <v>26</v>
      </c>
      <c r="M8" s="108"/>
      <c r="N8" s="108"/>
      <c r="O8" s="108" t="s">
        <v>24</v>
      </c>
      <c r="P8" s="108"/>
      <c r="Q8" s="108"/>
      <c r="R8" s="108"/>
      <c r="S8" s="108"/>
      <c r="T8" s="108"/>
      <c r="U8" s="108"/>
      <c r="V8" s="108" t="s">
        <v>18</v>
      </c>
      <c r="W8" s="108"/>
      <c r="X8" s="108"/>
      <c r="Y8" s="108"/>
      <c r="Z8" s="108"/>
      <c r="AA8" s="108"/>
      <c r="AB8" s="106" t="s">
        <v>19</v>
      </c>
      <c r="AC8" s="106" t="s">
        <v>27</v>
      </c>
      <c r="AD8" s="106" t="s">
        <v>25</v>
      </c>
      <c r="AE8" s="106"/>
    </row>
    <row r="9" spans="1:31" ht="41.4" x14ac:dyDescent="0.25">
      <c r="A9" s="7" t="s">
        <v>30</v>
      </c>
      <c r="B9" s="17" t="s">
        <v>1</v>
      </c>
      <c r="C9" s="7" t="s">
        <v>6</v>
      </c>
      <c r="D9" s="7" t="s">
        <v>2</v>
      </c>
      <c r="E9" s="7" t="s">
        <v>7</v>
      </c>
      <c r="F9" s="17" t="s">
        <v>20</v>
      </c>
      <c r="G9" s="17" t="s">
        <v>15</v>
      </c>
      <c r="H9" s="17" t="s">
        <v>3</v>
      </c>
      <c r="I9" s="17" t="s">
        <v>16</v>
      </c>
      <c r="J9" s="17" t="s">
        <v>22</v>
      </c>
      <c r="K9" s="17" t="s">
        <v>23</v>
      </c>
      <c r="L9" s="17" t="s">
        <v>4</v>
      </c>
      <c r="M9" s="17" t="s">
        <v>5</v>
      </c>
      <c r="N9" s="17" t="s">
        <v>0</v>
      </c>
      <c r="O9" s="7" t="s">
        <v>9</v>
      </c>
      <c r="P9" s="17" t="s">
        <v>37</v>
      </c>
      <c r="Q9" s="17" t="s">
        <v>8</v>
      </c>
      <c r="R9" s="17" t="s">
        <v>28</v>
      </c>
      <c r="S9" s="17" t="s">
        <v>36</v>
      </c>
      <c r="T9" s="17" t="s">
        <v>12</v>
      </c>
      <c r="U9" s="17" t="s">
        <v>21</v>
      </c>
      <c r="V9" s="17" t="s">
        <v>37</v>
      </c>
      <c r="W9" s="17" t="s">
        <v>8</v>
      </c>
      <c r="X9" s="17" t="s">
        <v>28</v>
      </c>
      <c r="Y9" s="17" t="s">
        <v>36</v>
      </c>
      <c r="Z9" s="17" t="s">
        <v>12</v>
      </c>
      <c r="AA9" s="17" t="s">
        <v>29</v>
      </c>
      <c r="AB9" s="107"/>
      <c r="AC9" s="107"/>
      <c r="AD9" s="17" t="s">
        <v>13</v>
      </c>
      <c r="AE9" s="17" t="s">
        <v>14</v>
      </c>
    </row>
    <row r="10" spans="1:31" ht="41.4" x14ac:dyDescent="0.25">
      <c r="A10" s="18">
        <v>257</v>
      </c>
      <c r="B10" s="20" t="s">
        <v>40</v>
      </c>
      <c r="C10" s="20" t="s">
        <v>41</v>
      </c>
      <c r="D10" s="20" t="s">
        <v>42</v>
      </c>
      <c r="E10" s="21" t="s">
        <v>60</v>
      </c>
      <c r="F10" s="22" t="s">
        <v>61</v>
      </c>
      <c r="G10" s="23"/>
      <c r="H10" s="24" t="s">
        <v>55</v>
      </c>
      <c r="I10" s="25"/>
      <c r="J10" s="26"/>
      <c r="K10" s="26"/>
      <c r="L10" s="82">
        <v>0.5</v>
      </c>
      <c r="M10" s="92">
        <v>0.1</v>
      </c>
      <c r="N10" s="82">
        <f>IF(M10/L10&gt;100%,100%,M10/L10)</f>
        <v>0.2</v>
      </c>
      <c r="O10" s="25" t="s">
        <v>45</v>
      </c>
      <c r="P10" s="27">
        <v>503560000</v>
      </c>
      <c r="Q10" s="28"/>
      <c r="R10" s="28"/>
      <c r="S10" s="28"/>
      <c r="T10" s="19"/>
      <c r="U10" s="84">
        <f>SUM(P10:T13)</f>
        <v>3744710000</v>
      </c>
      <c r="V10" s="29"/>
      <c r="W10" s="28"/>
      <c r="X10" s="28"/>
      <c r="Y10" s="28"/>
      <c r="Z10" s="19"/>
      <c r="AA10" s="85">
        <f>SUM(V10:Y13)</f>
        <v>2514100000</v>
      </c>
      <c r="AB10" s="78">
        <f>IFERROR(AA10/U10,"-")</f>
        <v>0.6713737512384137</v>
      </c>
      <c r="AC10" s="94">
        <v>420176412</v>
      </c>
      <c r="AD10" s="72" t="s">
        <v>46</v>
      </c>
      <c r="AE10" s="75" t="s">
        <v>47</v>
      </c>
    </row>
    <row r="11" spans="1:31" ht="41.4" x14ac:dyDescent="0.25">
      <c r="A11" s="18">
        <v>257</v>
      </c>
      <c r="B11" s="20" t="s">
        <v>40</v>
      </c>
      <c r="C11" s="20" t="s">
        <v>41</v>
      </c>
      <c r="D11" s="20" t="s">
        <v>42</v>
      </c>
      <c r="E11" s="21" t="s">
        <v>60</v>
      </c>
      <c r="F11" s="22" t="s">
        <v>61</v>
      </c>
      <c r="G11" s="30">
        <v>20210680010022</v>
      </c>
      <c r="H11" s="31" t="s">
        <v>62</v>
      </c>
      <c r="I11" s="25"/>
      <c r="J11" s="26"/>
      <c r="K11" s="26"/>
      <c r="L11" s="82"/>
      <c r="M11" s="92"/>
      <c r="N11" s="82"/>
      <c r="O11" s="25" t="s">
        <v>45</v>
      </c>
      <c r="P11" s="27">
        <v>1800000000</v>
      </c>
      <c r="Q11" s="32"/>
      <c r="R11" s="32"/>
      <c r="S11" s="32"/>
      <c r="T11" s="19"/>
      <c r="U11" s="84"/>
      <c r="V11" s="29">
        <v>1800000000</v>
      </c>
      <c r="W11" s="32"/>
      <c r="X11" s="32"/>
      <c r="Y11" s="32"/>
      <c r="Z11" s="19"/>
      <c r="AA11" s="89"/>
      <c r="AB11" s="90"/>
      <c r="AC11" s="95"/>
      <c r="AD11" s="73"/>
      <c r="AE11" s="76"/>
    </row>
    <row r="12" spans="1:31" ht="41.4" x14ac:dyDescent="0.25">
      <c r="A12" s="18">
        <v>257</v>
      </c>
      <c r="B12" s="20" t="s">
        <v>40</v>
      </c>
      <c r="C12" s="20" t="s">
        <v>41</v>
      </c>
      <c r="D12" s="20" t="s">
        <v>42</v>
      </c>
      <c r="E12" s="21" t="s">
        <v>60</v>
      </c>
      <c r="F12" s="22" t="s">
        <v>61</v>
      </c>
      <c r="G12" s="30">
        <v>2021680010006</v>
      </c>
      <c r="H12" s="33" t="s">
        <v>63</v>
      </c>
      <c r="I12" s="25"/>
      <c r="J12" s="26"/>
      <c r="K12" s="26"/>
      <c r="L12" s="82"/>
      <c r="M12" s="92"/>
      <c r="N12" s="82"/>
      <c r="O12" s="25" t="s">
        <v>45</v>
      </c>
      <c r="P12" s="27">
        <v>907750000</v>
      </c>
      <c r="Q12" s="32"/>
      <c r="R12" s="32"/>
      <c r="S12" s="32"/>
      <c r="T12" s="19"/>
      <c r="U12" s="84"/>
      <c r="V12" s="29">
        <v>376400000</v>
      </c>
      <c r="W12" s="29"/>
      <c r="X12" s="32"/>
      <c r="Y12" s="32"/>
      <c r="Z12" s="19"/>
      <c r="AA12" s="89"/>
      <c r="AB12" s="90"/>
      <c r="AC12" s="95"/>
      <c r="AD12" s="73"/>
      <c r="AE12" s="76"/>
    </row>
    <row r="13" spans="1:31" ht="41.4" x14ac:dyDescent="0.25">
      <c r="A13" s="18">
        <v>257</v>
      </c>
      <c r="B13" s="20" t="s">
        <v>40</v>
      </c>
      <c r="C13" s="20" t="s">
        <v>41</v>
      </c>
      <c r="D13" s="20" t="s">
        <v>42</v>
      </c>
      <c r="E13" s="21" t="s">
        <v>60</v>
      </c>
      <c r="F13" s="22" t="s">
        <v>61</v>
      </c>
      <c r="G13" s="34">
        <v>20200680010055</v>
      </c>
      <c r="H13" s="35" t="s">
        <v>64</v>
      </c>
      <c r="I13" s="25"/>
      <c r="J13" s="26">
        <v>44211</v>
      </c>
      <c r="K13" s="26">
        <v>43876</v>
      </c>
      <c r="L13" s="82"/>
      <c r="M13" s="92"/>
      <c r="N13" s="82"/>
      <c r="O13" s="25" t="s">
        <v>65</v>
      </c>
      <c r="P13" s="27">
        <v>533400000</v>
      </c>
      <c r="Q13" s="32"/>
      <c r="R13" s="32"/>
      <c r="S13" s="32"/>
      <c r="T13" s="19"/>
      <c r="U13" s="84"/>
      <c r="V13" s="29">
        <v>337700000</v>
      </c>
      <c r="W13" s="29"/>
      <c r="X13" s="29"/>
      <c r="Y13" s="32"/>
      <c r="Z13" s="19"/>
      <c r="AA13" s="86"/>
      <c r="AB13" s="79"/>
      <c r="AC13" s="96"/>
      <c r="AD13" s="74"/>
      <c r="AE13" s="77"/>
    </row>
    <row r="14" spans="1:31" ht="100.2" customHeight="1" x14ac:dyDescent="0.25">
      <c r="A14" s="18">
        <v>258</v>
      </c>
      <c r="B14" s="36" t="s">
        <v>40</v>
      </c>
      <c r="C14" s="36" t="s">
        <v>41</v>
      </c>
      <c r="D14" s="36" t="s">
        <v>42</v>
      </c>
      <c r="E14" s="37" t="s">
        <v>43</v>
      </c>
      <c r="F14" s="38" t="s">
        <v>44</v>
      </c>
      <c r="G14" s="71">
        <v>20210680010063</v>
      </c>
      <c r="H14" s="31" t="s">
        <v>98</v>
      </c>
      <c r="I14" s="25"/>
      <c r="J14" s="26"/>
      <c r="K14" s="26"/>
      <c r="L14" s="39">
        <v>2</v>
      </c>
      <c r="M14" s="40">
        <v>1</v>
      </c>
      <c r="N14" s="41">
        <f t="shared" ref="N14" si="0">IF(M14/L14&gt;100%,100%,M14/L14)</f>
        <v>0.5</v>
      </c>
      <c r="O14" s="25" t="s">
        <v>45</v>
      </c>
      <c r="P14" s="27">
        <v>1620000000</v>
      </c>
      <c r="Q14" s="32"/>
      <c r="R14" s="32"/>
      <c r="S14" s="32"/>
      <c r="T14" s="19"/>
      <c r="U14" s="42">
        <f>SUM(P14:T14)</f>
        <v>1620000000</v>
      </c>
      <c r="V14" s="29"/>
      <c r="W14" s="32"/>
      <c r="X14" s="32"/>
      <c r="Y14" s="32"/>
      <c r="Z14" s="19"/>
      <c r="AA14" s="42">
        <f>SUM(V14:Z14)</f>
        <v>0</v>
      </c>
      <c r="AB14" s="43">
        <f>IFERROR(AA14/U14,"-")</f>
        <v>0</v>
      </c>
      <c r="AC14" s="44"/>
      <c r="AD14" s="45" t="s">
        <v>46</v>
      </c>
      <c r="AE14" s="46" t="s">
        <v>47</v>
      </c>
    </row>
    <row r="15" spans="1:31" ht="70.2" customHeight="1" x14ac:dyDescent="0.25">
      <c r="A15" s="18">
        <v>259</v>
      </c>
      <c r="B15" s="36" t="s">
        <v>40</v>
      </c>
      <c r="C15" s="36" t="s">
        <v>41</v>
      </c>
      <c r="D15" s="36" t="s">
        <v>42</v>
      </c>
      <c r="E15" s="47" t="s">
        <v>66</v>
      </c>
      <c r="F15" s="48" t="s">
        <v>67</v>
      </c>
      <c r="G15" s="34">
        <v>20200680010055</v>
      </c>
      <c r="H15" s="35" t="s">
        <v>64</v>
      </c>
      <c r="I15" s="25"/>
      <c r="J15" s="26">
        <v>44211</v>
      </c>
      <c r="K15" s="26">
        <v>43876</v>
      </c>
      <c r="L15" s="41">
        <v>1</v>
      </c>
      <c r="M15" s="49">
        <v>0.43</v>
      </c>
      <c r="N15" s="41">
        <f>IF(M15/L15&gt;100%,100%,M15/L15)</f>
        <v>0.43</v>
      </c>
      <c r="O15" s="25" t="s">
        <v>45</v>
      </c>
      <c r="P15" s="27">
        <v>478500000</v>
      </c>
      <c r="Q15" s="50"/>
      <c r="R15" s="50"/>
      <c r="S15" s="50"/>
      <c r="T15" s="19"/>
      <c r="U15" s="42">
        <f>SUM(P15:T15)</f>
        <v>478500000</v>
      </c>
      <c r="V15" s="29">
        <v>313500000</v>
      </c>
      <c r="W15" s="50"/>
      <c r="X15" s="50"/>
      <c r="Y15" s="50"/>
      <c r="Z15" s="19"/>
      <c r="AA15" s="42">
        <f>SUM(V15:Z15)</f>
        <v>313500000</v>
      </c>
      <c r="AB15" s="43">
        <f>IFERROR(AA15/U15,"-")</f>
        <v>0.65517241379310343</v>
      </c>
      <c r="AC15" s="44"/>
      <c r="AD15" s="45" t="s">
        <v>46</v>
      </c>
      <c r="AE15" s="46" t="s">
        <v>47</v>
      </c>
    </row>
    <row r="16" spans="1:31" ht="84" customHeight="1" x14ac:dyDescent="0.25">
      <c r="A16" s="18">
        <v>260</v>
      </c>
      <c r="B16" s="20" t="s">
        <v>40</v>
      </c>
      <c r="C16" s="20" t="s">
        <v>41</v>
      </c>
      <c r="D16" s="20" t="s">
        <v>42</v>
      </c>
      <c r="E16" s="21" t="s">
        <v>48</v>
      </c>
      <c r="F16" s="22" t="s">
        <v>49</v>
      </c>
      <c r="G16" s="30">
        <v>2020680010129</v>
      </c>
      <c r="H16" s="33" t="s">
        <v>50</v>
      </c>
      <c r="I16" s="25"/>
      <c r="J16" s="26"/>
      <c r="K16" s="26"/>
      <c r="L16" s="87">
        <v>8</v>
      </c>
      <c r="M16" s="93">
        <v>1.6</v>
      </c>
      <c r="N16" s="82">
        <f>IF(M16/L16&gt;100%,100%,M16/L16)</f>
        <v>0.2</v>
      </c>
      <c r="O16" s="25" t="s">
        <v>51</v>
      </c>
      <c r="P16" s="27">
        <v>868490000</v>
      </c>
      <c r="Q16" s="51"/>
      <c r="R16" s="51"/>
      <c r="S16" s="51"/>
      <c r="T16" s="19"/>
      <c r="U16" s="84">
        <f>SUM(P16:T20)</f>
        <v>9235488530</v>
      </c>
      <c r="V16" s="27">
        <v>593260000</v>
      </c>
      <c r="W16" s="51"/>
      <c r="X16" s="51"/>
      <c r="Y16" s="51"/>
      <c r="Z16" s="19"/>
      <c r="AA16" s="85">
        <f>SUM(V16:Z20)</f>
        <v>593260000</v>
      </c>
      <c r="AB16" s="78">
        <f>IFERROR(AA16/U16,"-")</f>
        <v>6.423699169490496E-2</v>
      </c>
      <c r="AC16" s="80"/>
      <c r="AD16" s="72" t="s">
        <v>46</v>
      </c>
      <c r="AE16" s="75" t="s">
        <v>47</v>
      </c>
    </row>
    <row r="17" spans="1:31" ht="112.2" customHeight="1" x14ac:dyDescent="0.25">
      <c r="A17" s="18">
        <v>260</v>
      </c>
      <c r="B17" s="20" t="s">
        <v>40</v>
      </c>
      <c r="C17" s="20" t="s">
        <v>41</v>
      </c>
      <c r="D17" s="20" t="s">
        <v>42</v>
      </c>
      <c r="E17" s="21" t="s">
        <v>48</v>
      </c>
      <c r="F17" s="22" t="s">
        <v>49</v>
      </c>
      <c r="G17" s="30">
        <v>20210680010030</v>
      </c>
      <c r="H17" s="31" t="s">
        <v>52</v>
      </c>
      <c r="I17" s="25" t="s">
        <v>53</v>
      </c>
      <c r="J17" s="26"/>
      <c r="K17" s="26"/>
      <c r="L17" s="87"/>
      <c r="M17" s="93"/>
      <c r="N17" s="82"/>
      <c r="O17" s="25" t="s">
        <v>54</v>
      </c>
      <c r="P17" s="27">
        <v>320123215</v>
      </c>
      <c r="Q17" s="51"/>
      <c r="R17" s="51"/>
      <c r="S17" s="51"/>
      <c r="T17" s="19"/>
      <c r="U17" s="84"/>
      <c r="V17" s="29"/>
      <c r="W17" s="51"/>
      <c r="X17" s="51"/>
      <c r="Y17" s="51"/>
      <c r="Z17" s="19"/>
      <c r="AA17" s="89"/>
      <c r="AB17" s="90"/>
      <c r="AC17" s="91"/>
      <c r="AD17" s="73"/>
      <c r="AE17" s="76"/>
    </row>
    <row r="18" spans="1:31" ht="41.4" x14ac:dyDescent="0.25">
      <c r="A18" s="18">
        <v>260</v>
      </c>
      <c r="B18" s="20" t="s">
        <v>40</v>
      </c>
      <c r="C18" s="20" t="s">
        <v>41</v>
      </c>
      <c r="D18" s="20" t="s">
        <v>42</v>
      </c>
      <c r="E18" s="21" t="s">
        <v>48</v>
      </c>
      <c r="F18" s="22" t="s">
        <v>49</v>
      </c>
      <c r="G18" s="30"/>
      <c r="H18" s="24" t="s">
        <v>55</v>
      </c>
      <c r="I18" s="25"/>
      <c r="J18" s="26"/>
      <c r="K18" s="26"/>
      <c r="L18" s="87"/>
      <c r="M18" s="93"/>
      <c r="N18" s="82"/>
      <c r="O18" s="25" t="s">
        <v>56</v>
      </c>
      <c r="P18" s="27">
        <v>39100000</v>
      </c>
      <c r="Q18" s="51"/>
      <c r="R18" s="51"/>
      <c r="S18" s="51"/>
      <c r="T18" s="19"/>
      <c r="U18" s="84"/>
      <c r="V18" s="29"/>
      <c r="W18" s="51"/>
      <c r="X18" s="51"/>
      <c r="Y18" s="51"/>
      <c r="Z18" s="19"/>
      <c r="AA18" s="89"/>
      <c r="AB18" s="90"/>
      <c r="AC18" s="91"/>
      <c r="AD18" s="73"/>
      <c r="AE18" s="76"/>
    </row>
    <row r="19" spans="1:31" ht="63.6" customHeight="1" x14ac:dyDescent="0.25">
      <c r="A19" s="18">
        <v>260</v>
      </c>
      <c r="B19" s="20" t="s">
        <v>40</v>
      </c>
      <c r="C19" s="20" t="s">
        <v>41</v>
      </c>
      <c r="D19" s="20" t="s">
        <v>42</v>
      </c>
      <c r="E19" s="21" t="s">
        <v>48</v>
      </c>
      <c r="F19" s="22" t="s">
        <v>49</v>
      </c>
      <c r="G19" s="23"/>
      <c r="H19" s="24" t="s">
        <v>57</v>
      </c>
      <c r="I19" s="25"/>
      <c r="J19" s="26"/>
      <c r="K19" s="26"/>
      <c r="L19" s="87"/>
      <c r="M19" s="93"/>
      <c r="N19" s="82"/>
      <c r="O19" s="25" t="s">
        <v>54</v>
      </c>
      <c r="P19" s="27">
        <v>1919876785</v>
      </c>
      <c r="Q19" s="28"/>
      <c r="R19" s="28"/>
      <c r="S19" s="28"/>
      <c r="T19" s="19"/>
      <c r="U19" s="84"/>
      <c r="V19" s="29"/>
      <c r="W19" s="28"/>
      <c r="X19" s="28"/>
      <c r="Y19" s="28"/>
      <c r="Z19" s="19"/>
      <c r="AA19" s="89"/>
      <c r="AB19" s="90"/>
      <c r="AC19" s="91"/>
      <c r="AD19" s="73"/>
      <c r="AE19" s="76"/>
    </row>
    <row r="20" spans="1:31" ht="60.6" customHeight="1" x14ac:dyDescent="0.25">
      <c r="A20" s="18">
        <v>260</v>
      </c>
      <c r="B20" s="20" t="s">
        <v>40</v>
      </c>
      <c r="C20" s="20" t="s">
        <v>41</v>
      </c>
      <c r="D20" s="20" t="s">
        <v>42</v>
      </c>
      <c r="E20" s="21" t="s">
        <v>48</v>
      </c>
      <c r="F20" s="22" t="s">
        <v>49</v>
      </c>
      <c r="G20" s="23"/>
      <c r="H20" s="24" t="s">
        <v>58</v>
      </c>
      <c r="I20" s="25"/>
      <c r="J20" s="26"/>
      <c r="K20" s="26"/>
      <c r="L20" s="87"/>
      <c r="M20" s="93"/>
      <c r="N20" s="82"/>
      <c r="O20" s="25" t="s">
        <v>59</v>
      </c>
      <c r="P20" s="27">
        <v>6087898530</v>
      </c>
      <c r="Q20" s="28"/>
      <c r="R20" s="28"/>
      <c r="S20" s="28"/>
      <c r="T20" s="19"/>
      <c r="U20" s="84"/>
      <c r="V20" s="29"/>
      <c r="W20" s="28"/>
      <c r="X20" s="28"/>
      <c r="Y20" s="28"/>
      <c r="Z20" s="19"/>
      <c r="AA20" s="86"/>
      <c r="AB20" s="79"/>
      <c r="AC20" s="81"/>
      <c r="AD20" s="74"/>
      <c r="AE20" s="77"/>
    </row>
    <row r="21" spans="1:31" ht="82.8" x14ac:dyDescent="0.25">
      <c r="A21" s="18">
        <v>290</v>
      </c>
      <c r="B21" s="36" t="s">
        <v>39</v>
      </c>
      <c r="C21" s="36" t="s">
        <v>82</v>
      </c>
      <c r="D21" s="36" t="s">
        <v>83</v>
      </c>
      <c r="E21" s="47" t="s">
        <v>84</v>
      </c>
      <c r="F21" s="48" t="s">
        <v>85</v>
      </c>
      <c r="G21" s="19"/>
      <c r="H21" s="24" t="s">
        <v>55</v>
      </c>
      <c r="I21" s="25"/>
      <c r="J21" s="26"/>
      <c r="K21" s="26"/>
      <c r="L21" s="52">
        <v>1</v>
      </c>
      <c r="M21" s="53">
        <v>1</v>
      </c>
      <c r="N21" s="41">
        <f>IF(M21/L21&gt;100%,100%,M21/L21)</f>
        <v>1</v>
      </c>
      <c r="O21" s="25"/>
      <c r="P21" s="27"/>
      <c r="Q21" s="50"/>
      <c r="R21" s="50"/>
      <c r="S21" s="50"/>
      <c r="T21" s="19"/>
      <c r="U21" s="42">
        <f>SUM(P21:T21)</f>
        <v>0</v>
      </c>
      <c r="V21" s="29"/>
      <c r="W21" s="50"/>
      <c r="X21" s="50"/>
      <c r="Y21" s="50"/>
      <c r="Z21" s="19"/>
      <c r="AA21" s="42">
        <f>SUM(V21:Z21)</f>
        <v>0</v>
      </c>
      <c r="AB21" s="43" t="str">
        <f>IFERROR(AA21/U21,"-")</f>
        <v>-</v>
      </c>
      <c r="AC21" s="44"/>
      <c r="AD21" s="45" t="s">
        <v>46</v>
      </c>
      <c r="AE21" s="46" t="s">
        <v>47</v>
      </c>
    </row>
    <row r="22" spans="1:31" ht="82.8" x14ac:dyDescent="0.25">
      <c r="A22" s="18">
        <v>291</v>
      </c>
      <c r="B22" s="36" t="s">
        <v>39</v>
      </c>
      <c r="C22" s="36" t="s">
        <v>82</v>
      </c>
      <c r="D22" s="36" t="s">
        <v>83</v>
      </c>
      <c r="E22" s="54" t="s">
        <v>86</v>
      </c>
      <c r="F22" s="48" t="s">
        <v>87</v>
      </c>
      <c r="G22" s="19"/>
      <c r="H22" s="24" t="s">
        <v>88</v>
      </c>
      <c r="I22" s="25"/>
      <c r="J22" s="26"/>
      <c r="K22" s="26"/>
      <c r="L22" s="52">
        <v>1</v>
      </c>
      <c r="M22" s="40">
        <v>0</v>
      </c>
      <c r="N22" s="41">
        <f>IF(M22/L22&gt;100%,100%,M22/L22)</f>
        <v>0</v>
      </c>
      <c r="O22" s="55" t="s">
        <v>59</v>
      </c>
      <c r="P22" s="27">
        <v>20000000</v>
      </c>
      <c r="Q22" s="50"/>
      <c r="R22" s="50"/>
      <c r="S22" s="50"/>
      <c r="T22" s="19"/>
      <c r="U22" s="42">
        <f>SUM(P22:T22)</f>
        <v>20000000</v>
      </c>
      <c r="V22" s="29"/>
      <c r="W22" s="50"/>
      <c r="X22" s="50"/>
      <c r="Y22" s="50"/>
      <c r="Z22" s="19"/>
      <c r="AA22" s="42">
        <f>SUM(V22:Z22)</f>
        <v>0</v>
      </c>
      <c r="AB22" s="43">
        <f>IFERROR(AA22/U22,"-")</f>
        <v>0</v>
      </c>
      <c r="AC22" s="44"/>
      <c r="AD22" s="45" t="s">
        <v>46</v>
      </c>
      <c r="AE22" s="46" t="s">
        <v>47</v>
      </c>
    </row>
    <row r="23" spans="1:31" ht="82.8" x14ac:dyDescent="0.25">
      <c r="A23" s="18">
        <v>297</v>
      </c>
      <c r="B23" s="36" t="s">
        <v>39</v>
      </c>
      <c r="C23" s="36" t="s">
        <v>68</v>
      </c>
      <c r="D23" s="20" t="s">
        <v>69</v>
      </c>
      <c r="E23" s="47" t="s">
        <v>89</v>
      </c>
      <c r="F23" s="48" t="s">
        <v>90</v>
      </c>
      <c r="G23" s="19"/>
      <c r="H23" s="24" t="s">
        <v>91</v>
      </c>
      <c r="I23" s="25"/>
      <c r="J23" s="26"/>
      <c r="K23" s="26"/>
      <c r="L23" s="52">
        <v>1</v>
      </c>
      <c r="M23" s="40">
        <v>1</v>
      </c>
      <c r="N23" s="41">
        <f>IF(M23/L23&gt;100%,100%,M23/L23)</f>
        <v>1</v>
      </c>
      <c r="O23" s="25" t="s">
        <v>92</v>
      </c>
      <c r="P23" s="27">
        <v>100000000</v>
      </c>
      <c r="Q23" s="50"/>
      <c r="R23" s="50"/>
      <c r="S23" s="50"/>
      <c r="T23" s="19"/>
      <c r="U23" s="42">
        <f>SUM(P23:T23)</f>
        <v>100000000</v>
      </c>
      <c r="V23" s="29"/>
      <c r="W23" s="50"/>
      <c r="X23" s="50"/>
      <c r="Y23" s="50"/>
      <c r="Z23" s="19"/>
      <c r="AA23" s="42">
        <f>SUM(V23:Z23)</f>
        <v>0</v>
      </c>
      <c r="AB23" s="43">
        <f>IFERROR(AA23/U23,"-")</f>
        <v>0</v>
      </c>
      <c r="AC23" s="44"/>
      <c r="AD23" s="45" t="s">
        <v>46</v>
      </c>
      <c r="AE23" s="46" t="s">
        <v>47</v>
      </c>
    </row>
    <row r="24" spans="1:31" ht="82.8" x14ac:dyDescent="0.25">
      <c r="A24" s="18">
        <v>298</v>
      </c>
      <c r="B24" s="20" t="s">
        <v>39</v>
      </c>
      <c r="C24" s="20" t="s">
        <v>68</v>
      </c>
      <c r="D24" s="20" t="s">
        <v>69</v>
      </c>
      <c r="E24" s="56" t="s">
        <v>93</v>
      </c>
      <c r="F24" s="22" t="s">
        <v>94</v>
      </c>
      <c r="G24" s="34">
        <v>2020680010085</v>
      </c>
      <c r="H24" s="33" t="s">
        <v>95</v>
      </c>
      <c r="I24" s="25"/>
      <c r="J24" s="26"/>
      <c r="K24" s="26"/>
      <c r="L24" s="67">
        <v>1</v>
      </c>
      <c r="M24" s="68">
        <v>1</v>
      </c>
      <c r="N24" s="65">
        <f>IF(M24/L24&gt;100%,100%,M24/L24)</f>
        <v>1</v>
      </c>
      <c r="O24" s="25" t="s">
        <v>96</v>
      </c>
      <c r="P24" s="27">
        <f>367600000+81300000</f>
        <v>448900000</v>
      </c>
      <c r="Q24" s="50"/>
      <c r="R24" s="50"/>
      <c r="S24" s="50"/>
      <c r="T24" s="19"/>
      <c r="U24" s="66">
        <f>SUM(P24:T24)</f>
        <v>448900000</v>
      </c>
      <c r="V24" s="29">
        <v>318000000</v>
      </c>
      <c r="W24" s="50"/>
      <c r="X24" s="50"/>
      <c r="Y24" s="50"/>
      <c r="Z24" s="19"/>
      <c r="AA24" s="62">
        <f>SUM(V24:Z24)</f>
        <v>318000000</v>
      </c>
      <c r="AB24" s="63">
        <f>IFERROR(AA24/U24,"-")</f>
        <v>0.70839830697259965</v>
      </c>
      <c r="AC24" s="64"/>
      <c r="AD24" s="69" t="s">
        <v>46</v>
      </c>
      <c r="AE24" s="70" t="s">
        <v>47</v>
      </c>
    </row>
    <row r="25" spans="1:31" ht="82.8" x14ac:dyDescent="0.25">
      <c r="A25" s="18">
        <v>299</v>
      </c>
      <c r="B25" s="20" t="s">
        <v>39</v>
      </c>
      <c r="C25" s="20" t="s">
        <v>68</v>
      </c>
      <c r="D25" s="20" t="s">
        <v>69</v>
      </c>
      <c r="E25" s="56" t="s">
        <v>70</v>
      </c>
      <c r="F25" s="22" t="s">
        <v>71</v>
      </c>
      <c r="G25" s="34">
        <v>20200680010055</v>
      </c>
      <c r="H25" s="35" t="s">
        <v>64</v>
      </c>
      <c r="I25" s="25"/>
      <c r="J25" s="26">
        <v>44211</v>
      </c>
      <c r="K25" s="26">
        <v>43876</v>
      </c>
      <c r="L25" s="87">
        <v>1</v>
      </c>
      <c r="M25" s="88">
        <v>1</v>
      </c>
      <c r="N25" s="82">
        <f>IF(M25/L25&gt;100%,100%,M25/L25)</f>
        <v>1</v>
      </c>
      <c r="O25" s="25" t="s">
        <v>72</v>
      </c>
      <c r="P25" s="27">
        <v>71914049</v>
      </c>
      <c r="Q25" s="50"/>
      <c r="R25" s="50"/>
      <c r="S25" s="57"/>
      <c r="T25" s="57">
        <v>94162191</v>
      </c>
      <c r="U25" s="84">
        <f>SUM(P25:T26)</f>
        <v>268609129</v>
      </c>
      <c r="V25" s="29">
        <v>28800000</v>
      </c>
      <c r="W25" s="50"/>
      <c r="X25" s="50"/>
      <c r="Y25" s="29"/>
      <c r="Z25" s="29">
        <f>51400000+15750000</f>
        <v>67150000</v>
      </c>
      <c r="AA25" s="85">
        <f>SUM(V25:Z26)</f>
        <v>95950000</v>
      </c>
      <c r="AB25" s="78">
        <f>IFERROR(AA25/U25,"-")</f>
        <v>0.35721049525461213</v>
      </c>
      <c r="AC25" s="80"/>
      <c r="AD25" s="72" t="s">
        <v>46</v>
      </c>
      <c r="AE25" s="75" t="s">
        <v>47</v>
      </c>
    </row>
    <row r="26" spans="1:31" ht="82.8" x14ac:dyDescent="0.25">
      <c r="A26" s="18">
        <v>299</v>
      </c>
      <c r="B26" s="20" t="s">
        <v>39</v>
      </c>
      <c r="C26" s="20" t="s">
        <v>68</v>
      </c>
      <c r="D26" s="20" t="s">
        <v>69</v>
      </c>
      <c r="E26" s="56" t="s">
        <v>70</v>
      </c>
      <c r="F26" s="22" t="s">
        <v>71</v>
      </c>
      <c r="G26" s="58"/>
      <c r="H26" s="59" t="s">
        <v>55</v>
      </c>
      <c r="I26" s="25"/>
      <c r="J26" s="26"/>
      <c r="K26" s="26"/>
      <c r="L26" s="87"/>
      <c r="M26" s="88"/>
      <c r="N26" s="82"/>
      <c r="O26" s="25" t="s">
        <v>73</v>
      </c>
      <c r="P26" s="27"/>
      <c r="Q26" s="50"/>
      <c r="R26" s="50"/>
      <c r="S26" s="57"/>
      <c r="T26" s="57">
        <v>102532889</v>
      </c>
      <c r="U26" s="84"/>
      <c r="V26" s="29"/>
      <c r="W26" s="50"/>
      <c r="X26" s="50"/>
      <c r="Y26" s="29"/>
      <c r="Z26" s="19"/>
      <c r="AA26" s="86"/>
      <c r="AB26" s="79"/>
      <c r="AC26" s="81"/>
      <c r="AD26" s="74"/>
      <c r="AE26" s="77"/>
    </row>
    <row r="27" spans="1:31" ht="82.8" x14ac:dyDescent="0.25">
      <c r="A27" s="18">
        <v>300</v>
      </c>
      <c r="B27" s="20" t="s">
        <v>39</v>
      </c>
      <c r="C27" s="20" t="s">
        <v>68</v>
      </c>
      <c r="D27" s="20" t="s">
        <v>69</v>
      </c>
      <c r="E27" s="60" t="s">
        <v>79</v>
      </c>
      <c r="F27" s="20" t="s">
        <v>80</v>
      </c>
      <c r="G27" s="34">
        <v>20200680010055</v>
      </c>
      <c r="H27" s="35" t="s">
        <v>64</v>
      </c>
      <c r="I27" s="25"/>
      <c r="J27" s="26">
        <v>44211</v>
      </c>
      <c r="K27" s="26">
        <v>43876</v>
      </c>
      <c r="L27" s="82">
        <v>1</v>
      </c>
      <c r="M27" s="83">
        <v>1</v>
      </c>
      <c r="N27" s="82">
        <f>IF(M27/L27&gt;100%,100%,M27/L27)</f>
        <v>1</v>
      </c>
      <c r="O27" s="25" t="s">
        <v>78</v>
      </c>
      <c r="P27" s="27">
        <v>1034555951</v>
      </c>
      <c r="Q27" s="29"/>
      <c r="R27" s="50"/>
      <c r="S27" s="50"/>
      <c r="T27" s="19"/>
      <c r="U27" s="84">
        <f>SUM(P27:T28)</f>
        <v>1324539284</v>
      </c>
      <c r="V27" s="29">
        <v>812100000</v>
      </c>
      <c r="W27" s="29"/>
      <c r="X27" s="50"/>
      <c r="Y27" s="50"/>
      <c r="Z27" s="19"/>
      <c r="AA27" s="85">
        <f>SUM(V27:Z28)</f>
        <v>812100000</v>
      </c>
      <c r="AB27" s="78">
        <f>IFERROR(AA27/U27,"-")</f>
        <v>0.61311884804769601</v>
      </c>
      <c r="AC27" s="80"/>
      <c r="AD27" s="72" t="s">
        <v>46</v>
      </c>
      <c r="AE27" s="75" t="s">
        <v>47</v>
      </c>
    </row>
    <row r="28" spans="1:31" ht="82.8" x14ac:dyDescent="0.25">
      <c r="A28" s="18">
        <v>300</v>
      </c>
      <c r="B28" s="20" t="s">
        <v>39</v>
      </c>
      <c r="C28" s="20" t="s">
        <v>68</v>
      </c>
      <c r="D28" s="20" t="s">
        <v>69</v>
      </c>
      <c r="E28" s="60" t="s">
        <v>79</v>
      </c>
      <c r="F28" s="20" t="s">
        <v>80</v>
      </c>
      <c r="G28" s="58"/>
      <c r="H28" s="24" t="s">
        <v>55</v>
      </c>
      <c r="I28" s="25"/>
      <c r="J28" s="26"/>
      <c r="K28" s="26"/>
      <c r="L28" s="82"/>
      <c r="M28" s="83"/>
      <c r="N28" s="82"/>
      <c r="O28" s="25" t="s">
        <v>81</v>
      </c>
      <c r="P28" s="27">
        <v>289983333</v>
      </c>
      <c r="Q28" s="29"/>
      <c r="R28" s="50"/>
      <c r="S28" s="50"/>
      <c r="T28" s="19"/>
      <c r="U28" s="84"/>
      <c r="V28" s="29"/>
      <c r="W28" s="29"/>
      <c r="X28" s="50"/>
      <c r="Y28" s="50"/>
      <c r="Z28" s="19"/>
      <c r="AA28" s="86"/>
      <c r="AB28" s="79"/>
      <c r="AC28" s="81"/>
      <c r="AD28" s="74"/>
      <c r="AE28" s="77"/>
    </row>
    <row r="29" spans="1:31" ht="82.8" x14ac:dyDescent="0.25">
      <c r="A29" s="18">
        <v>310</v>
      </c>
      <c r="B29" s="36" t="s">
        <v>39</v>
      </c>
      <c r="C29" s="36" t="s">
        <v>74</v>
      </c>
      <c r="D29" s="36" t="s">
        <v>75</v>
      </c>
      <c r="E29" s="61" t="s">
        <v>76</v>
      </c>
      <c r="F29" s="48" t="s">
        <v>77</v>
      </c>
      <c r="G29" s="34">
        <v>20200680010055</v>
      </c>
      <c r="H29" s="35" t="s">
        <v>64</v>
      </c>
      <c r="I29" s="25"/>
      <c r="J29" s="26">
        <v>44211</v>
      </c>
      <c r="K29" s="26">
        <v>43876</v>
      </c>
      <c r="L29" s="52">
        <v>1</v>
      </c>
      <c r="M29" s="53">
        <v>1</v>
      </c>
      <c r="N29" s="41">
        <f>IF(M29/L29&gt;100%,100%,M29/L29)</f>
        <v>1</v>
      </c>
      <c r="O29" s="25" t="s">
        <v>78</v>
      </c>
      <c r="P29" s="27">
        <v>48900000</v>
      </c>
      <c r="Q29" s="50"/>
      <c r="R29" s="50"/>
      <c r="S29" s="50"/>
      <c r="T29" s="19"/>
      <c r="U29" s="42">
        <f>SUM(P29:T29)</f>
        <v>48900000</v>
      </c>
      <c r="V29" s="29">
        <v>33600000</v>
      </c>
      <c r="W29" s="50"/>
      <c r="X29" s="50"/>
      <c r="Y29" s="50"/>
      <c r="Z29" s="19"/>
      <c r="AA29" s="42">
        <f>SUM(V29:Z29)</f>
        <v>33600000</v>
      </c>
      <c r="AB29" s="43">
        <f>IFERROR(AA29/U29,"-")</f>
        <v>0.68711656441717794</v>
      </c>
      <c r="AC29" s="44"/>
      <c r="AD29" s="45" t="s">
        <v>46</v>
      </c>
      <c r="AE29" s="46" t="s">
        <v>47</v>
      </c>
    </row>
    <row r="30" spans="1:31" x14ac:dyDescent="0.25">
      <c r="A30" s="8">
        <f>SUM(--(FREQUENCY(A10:A29,A10:A29)&gt;0))</f>
        <v>11</v>
      </c>
      <c r="B30" s="9"/>
      <c r="C30" s="10"/>
      <c r="D30" s="10"/>
      <c r="E30" s="10"/>
      <c r="F30" s="10"/>
      <c r="G30" s="10"/>
      <c r="H30" s="10"/>
      <c r="I30" s="10"/>
      <c r="J30" s="10"/>
      <c r="K30" s="11"/>
      <c r="L30" s="11"/>
      <c r="M30" s="12" t="s">
        <v>17</v>
      </c>
      <c r="N30" s="11">
        <f>IFERROR(AVERAGE(N10:N29),"-")</f>
        <v>0.66636363636363638</v>
      </c>
      <c r="O30" s="13"/>
      <c r="P30" s="14">
        <f t="shared" ref="P30:AA30" si="1">SUM(P10:P29)</f>
        <v>17092951863</v>
      </c>
      <c r="Q30" s="14">
        <f t="shared" si="1"/>
        <v>0</v>
      </c>
      <c r="R30" s="14">
        <f t="shared" si="1"/>
        <v>0</v>
      </c>
      <c r="S30" s="14">
        <f t="shared" si="1"/>
        <v>0</v>
      </c>
      <c r="T30" s="14">
        <f t="shared" si="1"/>
        <v>196695080</v>
      </c>
      <c r="U30" s="16">
        <f t="shared" si="1"/>
        <v>17289646943</v>
      </c>
      <c r="V30" s="14">
        <f t="shared" si="1"/>
        <v>4613360000</v>
      </c>
      <c r="W30" s="14">
        <f t="shared" si="1"/>
        <v>0</v>
      </c>
      <c r="X30" s="14">
        <f t="shared" si="1"/>
        <v>0</v>
      </c>
      <c r="Y30" s="14">
        <f t="shared" si="1"/>
        <v>0</v>
      </c>
      <c r="Z30" s="14">
        <f t="shared" si="1"/>
        <v>67150000</v>
      </c>
      <c r="AA30" s="16">
        <f t="shared" si="1"/>
        <v>4680510000</v>
      </c>
      <c r="AB30" s="15">
        <f t="shared" ref="AB30" si="2">IFERROR(AA30/U30,"-")</f>
        <v>0.27071171640638864</v>
      </c>
      <c r="AC30" s="16">
        <f>SUM(AC10:AC29)</f>
        <v>420176412</v>
      </c>
      <c r="AD30" s="13"/>
      <c r="AE30" s="13"/>
    </row>
  </sheetData>
  <mergeCells count="54">
    <mergeCell ref="L8:N8"/>
    <mergeCell ref="O8:U8"/>
    <mergeCell ref="V8:AA8"/>
    <mergeCell ref="AB8:AB9"/>
    <mergeCell ref="B8:F8"/>
    <mergeCell ref="G8:K8"/>
    <mergeCell ref="AC2:AE2"/>
    <mergeCell ref="AC3:AE3"/>
    <mergeCell ref="AC4:AE4"/>
    <mergeCell ref="AC5:AE5"/>
    <mergeCell ref="AC8:AC9"/>
    <mergeCell ref="AD8:AE8"/>
    <mergeCell ref="A2:A5"/>
    <mergeCell ref="A6:C6"/>
    <mergeCell ref="A7:C7"/>
    <mergeCell ref="D6:L6"/>
    <mergeCell ref="D7:L7"/>
    <mergeCell ref="B2:AB5"/>
    <mergeCell ref="AA16:AA20"/>
    <mergeCell ref="AB16:AB20"/>
    <mergeCell ref="AC16:AC20"/>
    <mergeCell ref="L10:L13"/>
    <mergeCell ref="M10:M13"/>
    <mergeCell ref="N10:N13"/>
    <mergeCell ref="U10:U13"/>
    <mergeCell ref="AA10:AA13"/>
    <mergeCell ref="L16:L20"/>
    <mergeCell ref="M16:M20"/>
    <mergeCell ref="N16:N20"/>
    <mergeCell ref="U16:U20"/>
    <mergeCell ref="AB10:AB13"/>
    <mergeCell ref="AC10:AC13"/>
    <mergeCell ref="L25:L26"/>
    <mergeCell ref="M25:M26"/>
    <mergeCell ref="N25:N26"/>
    <mergeCell ref="U25:U26"/>
    <mergeCell ref="AA25:AA26"/>
    <mergeCell ref="L27:L28"/>
    <mergeCell ref="M27:M28"/>
    <mergeCell ref="N27:N28"/>
    <mergeCell ref="U27:U28"/>
    <mergeCell ref="AA27:AA28"/>
    <mergeCell ref="AD27:AD28"/>
    <mergeCell ref="AE27:AE28"/>
    <mergeCell ref="AB27:AB28"/>
    <mergeCell ref="AC27:AC28"/>
    <mergeCell ref="AB25:AB26"/>
    <mergeCell ref="AC25:AC26"/>
    <mergeCell ref="AD16:AD20"/>
    <mergeCell ref="AE16:AE20"/>
    <mergeCell ref="AD10:AD13"/>
    <mergeCell ref="AE10:AE13"/>
    <mergeCell ref="AD25:AD26"/>
    <mergeCell ref="AE25:AE26"/>
  </mergeCells>
  <conditionalFormatting sqref="N10 N14:N16 N27 N29 N21:N2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2021-07-27T20:34:19Z</dcterms:modified>
</cp:coreProperties>
</file>