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4 - Abril\"/>
    </mc:Choice>
  </mc:AlternateContent>
  <xr:revisionPtr revIDLastSave="0" documentId="13_ncr:1_{86CDCBD2-3EF7-4F47-85D7-EFFC12E594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6" i="12" l="1"/>
  <c r="X16" i="12"/>
  <c r="S16" i="12"/>
  <c r="M11" i="12"/>
  <c r="T26" i="12" l="1"/>
  <c r="R26" i="12"/>
  <c r="M24" i="12"/>
  <c r="M23" i="12"/>
  <c r="M22" i="12"/>
  <c r="M21" i="12"/>
  <c r="M19" i="12"/>
  <c r="M18" i="12"/>
  <c r="M16" i="12"/>
  <c r="M15" i="12"/>
  <c r="X11" i="12"/>
  <c r="Y11" i="12" s="1"/>
  <c r="S11" i="12"/>
  <c r="X15" i="12"/>
  <c r="Y15" i="12" s="1"/>
  <c r="X24" i="12"/>
  <c r="Y24" i="12" s="1"/>
  <c r="X19" i="12"/>
  <c r="X7" i="12"/>
  <c r="S7" i="12"/>
  <c r="M7" i="12"/>
  <c r="M26" i="12" s="1"/>
  <c r="Y23" i="12"/>
  <c r="Y22" i="12"/>
  <c r="O19" i="12"/>
  <c r="O26" i="12" s="1"/>
  <c r="S24" i="12"/>
  <c r="S23" i="12"/>
  <c r="S22" i="12"/>
  <c r="S21" i="12"/>
  <c r="S18" i="12"/>
  <c r="S15" i="12"/>
  <c r="Z26" i="12"/>
  <c r="P26" i="12"/>
  <c r="Q26" i="12"/>
  <c r="U26" i="12"/>
  <c r="V26" i="12"/>
  <c r="W26" i="12"/>
  <c r="X6" i="12"/>
  <c r="Y6" i="12" s="1"/>
  <c r="X23" i="12"/>
  <c r="X22" i="12"/>
  <c r="X21" i="12"/>
  <c r="Y21" i="12" s="1"/>
  <c r="X18" i="12"/>
  <c r="Y18" i="12" s="1"/>
  <c r="M6" i="12"/>
  <c r="S6" i="12"/>
  <c r="S19" i="12" l="1"/>
  <c r="Y19" i="12" s="1"/>
  <c r="X26" i="12"/>
  <c r="Y7" i="12"/>
  <c r="S26" i="12" l="1"/>
  <c r="Y26" i="12" s="1"/>
</calcChain>
</file>

<file path=xl/sharedStrings.xml><?xml version="1.0" encoding="utf-8"?>
<sst xmlns="http://schemas.openxmlformats.org/spreadsheetml/2006/main" count="154" uniqueCount="92">
  <si>
    <t>AVANCE</t>
  </si>
  <si>
    <t>Porcentaje de avance de la revisión del Plan de Ordenamiento Territorial - POT.</t>
  </si>
  <si>
    <t>Número de instrumentos desarrollados para promover un desarrollo ordenado.</t>
  </si>
  <si>
    <t>Porcentaje de obras licenciadas en el municipio con inspección, vigilancia y control.</t>
  </si>
  <si>
    <t>Número de asentamientos humanos legalizados.</t>
  </si>
  <si>
    <t>Número de estrategias de presupuestos participativos mantenidas.</t>
  </si>
  <si>
    <t>Número de actividades de fortalecimiento realizadas para el Consejo Territorial de Planeación.</t>
  </si>
  <si>
    <t>Número de observatorios municipales mantenidos.</t>
  </si>
  <si>
    <t>Número de bases de datos del SISBEN mantenidas.</t>
  </si>
  <si>
    <t>Número de estratificaciones socioeconómicas urbanas y rurales actualizadas.</t>
  </si>
  <si>
    <t>Porcentaje de programas que desarrolla la Administración Central mantenidos.</t>
  </si>
  <si>
    <t>Número de archivos de planos mantenidos en funcionamiento.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</si>
  <si>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</si>
  <si>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</si>
  <si>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</si>
  <si>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</si>
  <si>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</si>
  <si>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</si>
  <si>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Realizar inspección, vigilancia y control al 100% de las obras licenciadas en el municipio.</t>
  </si>
  <si>
    <t>Mantener la estrategia de presupuestos participativos.</t>
  </si>
  <si>
    <t>Mantener actualizada la estratificación socioeconómica urbana y rural del municipio.</t>
  </si>
  <si>
    <t>Mantener el 100% de los programas que desarrolla la Administración Central.</t>
  </si>
  <si>
    <t>Mantener en funcionamiento el archivo de planos.</t>
  </si>
  <si>
    <t>Legalizar 25 asentamientos humanos.</t>
  </si>
  <si>
    <t>Realizar 4 actividades de fortalecimiento para el Consejo Territorial de Planeación.</t>
  </si>
  <si>
    <t>Mantener 1 observatorio municipal.</t>
  </si>
  <si>
    <t>Mantener actualizada la base de datos del SISBEN.</t>
  </si>
  <si>
    <t>Meta PDM</t>
  </si>
  <si>
    <t>APOYO EN LOS PROCESOS DE LEGALIZACIÓN Y REGULARIZACIÓN URBANÍSTICA DE ASENTAMIENTOS HUMANOS EN EL MUNICIPIO DE BUCARAMANGA</t>
  </si>
  <si>
    <t>IDENTIFICACIÓN Y SELECCION DE LA POBLACION POBRE Y VULNERABLE DEL MUNICIPIO DE BUCARAMANGA, SANTANDER</t>
  </si>
  <si>
    <t>SGP</t>
  </si>
  <si>
    <t>Realizar la revisión del Plan de Ordenamiento Territorial - POT.</t>
  </si>
  <si>
    <t>Desarrollar 4 instrumentos derivados del POT para promover un desarrollo ordenado.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</si>
  <si>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</si>
  <si>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</si>
  <si>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</si>
  <si>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</si>
  <si>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</si>
  <si>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</si>
  <si>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</si>
  <si>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APOYO A LA REVISIÓN Y/O MODIFICACIÓN EXCEPCIONAL DEL PLAN DE ORDENAMIENTO TERRITORIAL DEL MUNICIPIO DE BUCARAMANGA</t>
  </si>
  <si>
    <t>2.3.2.02.02.008.4002001.201</t>
  </si>
  <si>
    <t>Sec. Planeación</t>
  </si>
  <si>
    <t>Joaquín Augusto Tobón Blanco</t>
  </si>
  <si>
    <t>APOYO EN LA ESTRUCTURACIÓN DEL CONCURSO INTERNACIONAL DE IDEAS QUE PERMITA LA FORMULACIÓN Y EJECUCIÓN DE PROPUESTAS PARA LA EXPANSIÓN URBANA DEL MUNICIPIO DE BUCARAMANGA.</t>
  </si>
  <si>
    <t>FORTALECIMIENTO DE LOS PROCESOS DE PLANEACIÓN INSTITUCIONAL Y DEL DESARROLLO TERRITORIAL EN EL MUNICIPIO DE BUCARAMANGA</t>
  </si>
  <si>
    <t>FORTALECIENDO LAS INSTANCIAS DE PLANEACIÓN Y LA PARTICIPACIÓN CIUDADANA</t>
  </si>
  <si>
    <t>FORTALECIMIENTO DEL SISTEMA DE INFORMACIÓN OBSERVATORIO DIGITAL MUNICIPAL DE BUCARAMANGA</t>
  </si>
  <si>
    <t>2.3.2.02.02.008.0401102.201
2.3.2.02.01.004.0401102.201</t>
  </si>
  <si>
    <t>2.3.2.02.02.008.4599033.201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</si>
  <si>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</si>
  <si>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</si>
  <si>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</si>
  <si>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</si>
  <si>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</si>
  <si>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</si>
  <si>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</si>
  <si>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</si>
  <si>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</si>
  <si>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</si>
  <si>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</si>
  <si>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</si>
  <si>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PLAN DE ACCIÓN
SECRETARÍA DE PLANEACIÓN</t>
  </si>
  <si>
    <t>VIGENCIA 2021</t>
  </si>
  <si>
    <t>CUMPLIMIENTO DE META</t>
  </si>
  <si>
    <t>2.3.2.02.02.008.4002002.201</t>
  </si>
  <si>
    <t>RECURSOS GESTIONADOS</t>
  </si>
  <si>
    <t>Bucaramanga, territorio ordenado</t>
  </si>
  <si>
    <t>Planeando construimos ciudad y territorio</t>
  </si>
  <si>
    <t>BUCARAMANGA CIUDAD VITAL: LA VIDA ES SAGRADA</t>
  </si>
  <si>
    <t>BUCARAMANGA TERRITORIO LIBRE DE CORRUPCIÓN: INSTITUCIONES SÓLIDAS Y CONFIABLES</t>
  </si>
  <si>
    <t xml:space="preserve">Administración pública moderna e innovadora </t>
  </si>
  <si>
    <t>Gobierno fortalecido para ser y hacer</t>
  </si>
  <si>
    <t>Servicio al ciudadano</t>
  </si>
  <si>
    <t>Instalaciones de vanguardia</t>
  </si>
  <si>
    <t>Fortalecimiento de las instituciones democráticas y ciudadanía participativa</t>
  </si>
  <si>
    <t>Acceso a la información y participación</t>
  </si>
  <si>
    <t>SGR</t>
  </si>
  <si>
    <t>TOTAL EJECUTADO</t>
  </si>
  <si>
    <t>2.3.2.02.02.008.4502001.201</t>
  </si>
  <si>
    <t>APOYO EN LA ACTUALIZACIÓN DEL PLAN MAESTRO DE MOVILIDAD DEL MUNICIPIO DE BUCARAMANGA</t>
  </si>
  <si>
    <t>ESTUDIO DETALLADO DE AMENAZA, VULNERABILIDAD Y RIESGO POR MOVIMIENTOS EN MASA E INUNDACIÓN EN LA COMUNA 14, MUNICIPIO DE BUCARAMANGA</t>
  </si>
  <si>
    <t>2.3.2.02.02.008.4599031.201
2.3.2.02.02.008.4599017.201</t>
  </si>
  <si>
    <t>2.3.2.02.02.008.4002002.201
2.3.2.02.02.008.4002001.201</t>
  </si>
  <si>
    <t>2.3.2.02.02.008.4599031.201</t>
  </si>
  <si>
    <t>2.3.2.02.02.008.4599031.201
2.3.2.02.02.008.4599031.231
2.3.2.02.02.008.4599031.263</t>
  </si>
  <si>
    <t>2.3.2.02.02.008.4002001.201
2.3.2.02.02.008.4599031.201</t>
  </si>
  <si>
    <t>ESTUDIOS DETALLADOS DE AMENAZA, VULNERABILIDAD Y RIESGO POR MOVIMIENTOS EN MASA E INUNDACIÓN EN EL ASENTAMIENTO HUMANO DENOMINADO LA FORTUNA, EN LA COMUNA No 1, DEL MUNICIPIO DE BUCARAMANGA</t>
  </si>
  <si>
    <t>Realizar los estudios AVR en la Comuna 1 del municipio de Bucaramanga.</t>
  </si>
  <si>
    <t>POR DEFINIR</t>
  </si>
  <si>
    <t>2.3.2.02.02.008.4599031.531</t>
  </si>
  <si>
    <t>31/04/2021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</si>
</sst>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(* #,##0.00_);_(* \(#,##0.00\);_(* &quot;-&quot;??_);_(@_)"/>
    <numFmt numFmtId="168" formatCode="_-* #,##0_-;\-* #,##0_-;_-* &quot;-&quot;??_-;_-@_-"/>
    <numFmt numFmtId="169" formatCode="0.0%"/>
  </numFmts>
  <fonts count="16" x14ac:knownFonts="1"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4" fillId="0" borderId="2" xfId="0" applyFont="1" applyFill="1" applyBorder="1" applyAlignment="1">
      <alignment horizontal="justify" vertical="center" wrapText="1"/>
    </xf>
    <xf numFmtId="9" fontId="3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165" fontId="2" fillId="0" borderId="2" xfId="108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vertical="center" wrapText="1"/>
    </xf>
    <xf numFmtId="165" fontId="3" fillId="0" borderId="2" xfId="108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justify" vertical="center"/>
    </xf>
    <xf numFmtId="0" fontId="3" fillId="0" borderId="0" xfId="0" applyFont="1" applyAlignment="1">
      <alignment horizontal="justify"/>
    </xf>
    <xf numFmtId="0" fontId="3" fillId="0" borderId="0" xfId="0" applyFont="1" applyBorder="1" applyAlignment="1">
      <alignment horizontal="justify"/>
    </xf>
    <xf numFmtId="0" fontId="3" fillId="0" borderId="0" xfId="0" applyFont="1" applyBorder="1"/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" fontId="3" fillId="0" borderId="0" xfId="0" applyNumberFormat="1" applyFont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justify" vertical="center" wrapText="1"/>
    </xf>
    <xf numFmtId="9" fontId="2" fillId="0" borderId="2" xfId="107" applyFont="1" applyFill="1" applyBorder="1" applyAlignment="1">
      <alignment horizontal="center" vertical="center" wrapText="1"/>
    </xf>
    <xf numFmtId="9" fontId="10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justify"/>
    </xf>
    <xf numFmtId="0" fontId="3" fillId="2" borderId="7" xfId="0" applyFont="1" applyFill="1" applyBorder="1"/>
    <xf numFmtId="0" fontId="3" fillId="2" borderId="4" xfId="0" applyFont="1" applyFill="1" applyBorder="1"/>
    <xf numFmtId="9" fontId="10" fillId="2" borderId="5" xfId="107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justify" vertical="center" wrapText="1"/>
    </xf>
    <xf numFmtId="9" fontId="3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3" fillId="2" borderId="8" xfId="0" applyFont="1" applyFill="1" applyBorder="1"/>
    <xf numFmtId="0" fontId="3" fillId="0" borderId="0" xfId="0" applyFont="1" applyAlignment="1">
      <alignment vertical="center"/>
    </xf>
    <xf numFmtId="164" fontId="3" fillId="0" borderId="4" xfId="0" applyNumberFormat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3" fillId="2" borderId="5" xfId="0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166" fontId="2" fillId="0" borderId="2" xfId="107" applyNumberFormat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justify" vertical="center" wrapText="1"/>
    </xf>
    <xf numFmtId="0" fontId="13" fillId="3" borderId="5" xfId="0" applyFont="1" applyFill="1" applyBorder="1" applyAlignment="1">
      <alignment horizontal="justify" vertical="center" wrapText="1"/>
    </xf>
    <xf numFmtId="164" fontId="9" fillId="3" borderId="5" xfId="0" applyNumberFormat="1" applyFont="1" applyFill="1" applyBorder="1" applyAlignment="1">
      <alignment horizontal="justify" vertical="center"/>
    </xf>
    <xf numFmtId="164" fontId="9" fillId="3" borderId="5" xfId="0" applyNumberFormat="1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horizontal="justify" vertical="center" wrapText="1"/>
    </xf>
    <xf numFmtId="1" fontId="9" fillId="0" borderId="2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justify" vertical="center" wrapText="1"/>
    </xf>
    <xf numFmtId="165" fontId="2" fillId="0" borderId="2" xfId="108" applyNumberFormat="1" applyFont="1" applyFill="1" applyBorder="1" applyAlignment="1">
      <alignment vertical="center" wrapText="1"/>
    </xf>
    <xf numFmtId="165" fontId="8" fillId="0" borderId="2" xfId="108" applyNumberFormat="1" applyFont="1" applyFill="1" applyBorder="1" applyAlignment="1">
      <alignment horizontal="center" vertical="center" wrapText="1"/>
    </xf>
    <xf numFmtId="165" fontId="2" fillId="3" borderId="2" xfId="108" applyNumberFormat="1" applyFont="1" applyFill="1" applyBorder="1" applyAlignment="1">
      <alignment horizontal="center" vertical="center" wrapText="1"/>
    </xf>
    <xf numFmtId="165" fontId="3" fillId="0" borderId="2" xfId="108" applyNumberFormat="1" applyFont="1" applyBorder="1" applyAlignment="1"/>
    <xf numFmtId="165" fontId="3" fillId="0" borderId="6" xfId="108" applyNumberFormat="1" applyFont="1" applyBorder="1" applyAlignment="1">
      <alignment horizontal="center"/>
    </xf>
    <xf numFmtId="165" fontId="3" fillId="0" borderId="2" xfId="108" applyNumberFormat="1" applyFont="1" applyBorder="1"/>
    <xf numFmtId="164" fontId="9" fillId="0" borderId="2" xfId="0" applyNumberFormat="1" applyFont="1" applyBorder="1" applyAlignment="1">
      <alignment horizontal="justify" vertical="center" wrapText="1"/>
    </xf>
    <xf numFmtId="165" fontId="3" fillId="0" borderId="0" xfId="0" applyNumberFormat="1" applyFont="1" applyBorder="1"/>
    <xf numFmtId="168" fontId="3" fillId="0" borderId="0" xfId="110" applyNumberFormat="1" applyFont="1" applyBorder="1"/>
    <xf numFmtId="165" fontId="3" fillId="0" borderId="0" xfId="108" applyNumberFormat="1" applyFont="1" applyBorder="1"/>
    <xf numFmtId="165" fontId="15" fillId="2" borderId="2" xfId="108" applyNumberFormat="1" applyFont="1" applyFill="1" applyBorder="1" applyAlignment="1">
      <alignment vertical="center"/>
    </xf>
    <xf numFmtId="168" fontId="0" fillId="0" borderId="0" xfId="110" applyNumberFormat="1" applyFont="1"/>
    <xf numFmtId="1" fontId="9" fillId="0" borderId="1" xfId="0" applyNumberFormat="1" applyFont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6" fontId="2" fillId="0" borderId="1" xfId="107" applyNumberFormat="1" applyFont="1" applyFill="1" applyBorder="1" applyAlignment="1">
      <alignment horizontal="center" vertical="center" wrapText="1"/>
    </xf>
    <xf numFmtId="166" fontId="2" fillId="0" borderId="6" xfId="107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65" fontId="2" fillId="3" borderId="1" xfId="108" applyNumberFormat="1" applyFont="1" applyFill="1" applyBorder="1" applyAlignment="1">
      <alignment horizontal="center" vertical="center" wrapText="1"/>
    </xf>
    <xf numFmtId="165" fontId="2" fillId="3" borderId="6" xfId="108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13" fillId="3" borderId="6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164" fontId="9" fillId="0" borderId="6" xfId="0" applyNumberFormat="1" applyFont="1" applyBorder="1" applyAlignment="1">
      <alignment horizontal="justify" vertical="center" wrapText="1"/>
    </xf>
    <xf numFmtId="1" fontId="9" fillId="0" borderId="1" xfId="0" applyNumberFormat="1" applyFont="1" applyBorder="1" applyAlignment="1">
      <alignment horizontal="justify" vertical="center"/>
    </xf>
    <xf numFmtId="1" fontId="9" fillId="0" borderId="6" xfId="0" applyNumberFormat="1" applyFont="1" applyBorder="1" applyAlignment="1">
      <alignment horizontal="justify" vertical="center"/>
    </xf>
    <xf numFmtId="164" fontId="9" fillId="0" borderId="10" xfId="0" applyNumberFormat="1" applyFont="1" applyBorder="1" applyAlignment="1">
      <alignment horizontal="justify" vertical="center" wrapText="1"/>
    </xf>
    <xf numFmtId="1" fontId="9" fillId="0" borderId="10" xfId="0" applyNumberFormat="1" applyFont="1" applyBorder="1" applyAlignment="1">
      <alignment horizontal="justify" vertical="center"/>
    </xf>
    <xf numFmtId="9" fontId="2" fillId="0" borderId="1" xfId="107" applyFont="1" applyFill="1" applyBorder="1" applyAlignment="1">
      <alignment horizontal="center" vertical="center" wrapText="1"/>
    </xf>
    <xf numFmtId="9" fontId="2" fillId="0" borderId="6" xfId="107" applyFont="1" applyFill="1" applyBorder="1" applyAlignment="1">
      <alignment horizontal="center" vertical="center" wrapText="1"/>
    </xf>
    <xf numFmtId="9" fontId="3" fillId="0" borderId="10" xfId="0" applyNumberFormat="1" applyFont="1" applyBorder="1" applyAlignment="1">
      <alignment horizontal="center" vertical="center"/>
    </xf>
    <xf numFmtId="169" fontId="3" fillId="3" borderId="1" xfId="0" applyNumberFormat="1" applyFont="1" applyFill="1" applyBorder="1" applyAlignment="1">
      <alignment horizontal="center" vertical="center"/>
    </xf>
    <xf numFmtId="169" fontId="3" fillId="3" borderId="10" xfId="0" applyNumberFormat="1" applyFont="1" applyFill="1" applyBorder="1" applyAlignment="1">
      <alignment horizontal="center" vertical="center"/>
    </xf>
    <xf numFmtId="169" fontId="3" fillId="3" borderId="6" xfId="0" applyNumberFormat="1" applyFont="1" applyFill="1" applyBorder="1" applyAlignment="1">
      <alignment horizontal="center" vertical="center"/>
    </xf>
    <xf numFmtId="165" fontId="2" fillId="3" borderId="10" xfId="108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justify" vertical="center"/>
    </xf>
    <xf numFmtId="164" fontId="9" fillId="3" borderId="6" xfId="0" applyNumberFormat="1" applyFont="1" applyFill="1" applyBorder="1" applyAlignment="1">
      <alignment horizontal="justify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justify" vertical="center" wrapText="1"/>
    </xf>
    <xf numFmtId="164" fontId="9" fillId="3" borderId="10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13" fillId="3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9" fontId="2" fillId="0" borderId="10" xfId="107" applyFont="1" applyFill="1" applyBorder="1" applyAlignment="1">
      <alignment horizontal="center" vertical="center" wrapText="1"/>
    </xf>
    <xf numFmtId="166" fontId="2" fillId="0" borderId="10" xfId="107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2" fillId="0" borderId="1" xfId="108" applyNumberFormat="1" applyFont="1" applyFill="1" applyBorder="1" applyAlignment="1">
      <alignment horizontal="center" vertical="center" wrapText="1"/>
    </xf>
    <xf numFmtId="165" fontId="2" fillId="0" borderId="10" xfId="108" applyNumberFormat="1" applyFont="1" applyFill="1" applyBorder="1" applyAlignment="1">
      <alignment horizontal="center" vertical="center" wrapText="1"/>
    </xf>
    <xf numFmtId="165" fontId="2" fillId="0" borderId="6" xfId="108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0" builtinId="3"/>
    <cellStyle name="Millares 2" xfId="109" xr:uid="{1DB05AED-A251-4FAE-B763-391191F7BC8F}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975317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showGridLines="0" tabSelected="1" topLeftCell="E1" zoomScale="70" zoomScaleNormal="70" zoomScaleSheetLayoutView="51" workbookViewId="0">
      <pane ySplit="5" topLeftCell="A6" activePane="bottomLeft" state="frozen"/>
      <selection activeCell="P1" sqref="P1"/>
      <selection pane="bottomLeft" activeCell="N9" sqref="N9"/>
    </sheetView>
  </sheetViews>
  <sheetFormatPr baseColWidth="10" defaultColWidth="11" defaultRowHeight="15" x14ac:dyDescent="0.25"/>
  <cols>
    <col min="1" max="1" width="23" style="18" customWidth="1"/>
    <col min="2" max="3" width="23" style="1" customWidth="1"/>
    <col min="4" max="5" width="25.5" style="1" customWidth="1"/>
    <col min="6" max="6" width="21.69921875" style="1" customWidth="1"/>
    <col min="7" max="7" width="47.8984375" style="1" customWidth="1"/>
    <col min="8" max="8" width="25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30.8984375" style="1" customWidth="1"/>
    <col min="15" max="24" width="24.69921875" style="1" customWidth="1"/>
    <col min="25" max="25" width="16.5" style="1" customWidth="1"/>
    <col min="26" max="26" width="24.1992187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4" t="s">
        <v>52</v>
      </c>
      <c r="F1" s="128" t="s">
        <v>62</v>
      </c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Y1" s="132" t="s">
        <v>63</v>
      </c>
      <c r="Z1" s="132"/>
    </row>
    <row r="2" spans="1:28" ht="15" customHeight="1" x14ac:dyDescent="0.25">
      <c r="A2" s="27" t="s">
        <v>91</v>
      </c>
      <c r="B2" s="26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Y2" s="132"/>
      <c r="Z2" s="132"/>
    </row>
    <row r="3" spans="1:28" ht="15.6" x14ac:dyDescent="0.25"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Y3" s="53"/>
      <c r="Z3" s="50"/>
    </row>
    <row r="4" spans="1:28" s="44" customFormat="1" ht="23.25" customHeight="1" x14ac:dyDescent="0.25">
      <c r="A4" s="125" t="s">
        <v>34</v>
      </c>
      <c r="B4" s="126"/>
      <c r="C4" s="126"/>
      <c r="D4" s="126"/>
      <c r="E4" s="126"/>
      <c r="F4" s="125" t="s">
        <v>35</v>
      </c>
      <c r="G4" s="126"/>
      <c r="H4" s="126"/>
      <c r="I4" s="126"/>
      <c r="J4" s="126"/>
      <c r="K4" s="127" t="s">
        <v>64</v>
      </c>
      <c r="L4" s="127"/>
      <c r="M4" s="127"/>
      <c r="N4" s="127" t="s">
        <v>60</v>
      </c>
      <c r="O4" s="127"/>
      <c r="P4" s="127"/>
      <c r="Q4" s="127"/>
      <c r="R4" s="127"/>
      <c r="S4" s="127"/>
      <c r="T4" s="125" t="s">
        <v>54</v>
      </c>
      <c r="U4" s="126"/>
      <c r="V4" s="126"/>
      <c r="W4" s="126"/>
      <c r="X4" s="136"/>
      <c r="Y4" s="134" t="s">
        <v>55</v>
      </c>
      <c r="Z4" s="134" t="s">
        <v>66</v>
      </c>
      <c r="AA4" s="133" t="s">
        <v>61</v>
      </c>
      <c r="AB4" s="133"/>
    </row>
    <row r="5" spans="1:28" ht="42" customHeight="1" x14ac:dyDescent="0.25">
      <c r="A5" s="51" t="s">
        <v>12</v>
      </c>
      <c r="B5" s="51" t="s">
        <v>17</v>
      </c>
      <c r="C5" s="51" t="s">
        <v>13</v>
      </c>
      <c r="D5" s="51" t="s">
        <v>27</v>
      </c>
      <c r="E5" s="52" t="s">
        <v>56</v>
      </c>
      <c r="F5" s="62" t="s">
        <v>50</v>
      </c>
      <c r="G5" s="52" t="s">
        <v>14</v>
      </c>
      <c r="H5" s="52" t="s">
        <v>51</v>
      </c>
      <c r="I5" s="52" t="s">
        <v>58</v>
      </c>
      <c r="J5" s="52" t="s">
        <v>59</v>
      </c>
      <c r="K5" s="52" t="s">
        <v>15</v>
      </c>
      <c r="L5" s="52" t="s">
        <v>16</v>
      </c>
      <c r="M5" s="52" t="s">
        <v>0</v>
      </c>
      <c r="N5" s="51" t="s">
        <v>33</v>
      </c>
      <c r="O5" s="52" t="s">
        <v>36</v>
      </c>
      <c r="P5" s="52" t="s">
        <v>30</v>
      </c>
      <c r="Q5" s="52" t="s">
        <v>77</v>
      </c>
      <c r="R5" s="52" t="s">
        <v>37</v>
      </c>
      <c r="S5" s="52" t="s">
        <v>57</v>
      </c>
      <c r="T5" s="52" t="s">
        <v>36</v>
      </c>
      <c r="U5" s="52" t="s">
        <v>30</v>
      </c>
      <c r="V5" s="52" t="s">
        <v>77</v>
      </c>
      <c r="W5" s="52" t="s">
        <v>37</v>
      </c>
      <c r="X5" s="52" t="s">
        <v>78</v>
      </c>
      <c r="Y5" s="135"/>
      <c r="Z5" s="135"/>
      <c r="AA5" s="52" t="s">
        <v>38</v>
      </c>
      <c r="AB5" s="52" t="s">
        <v>39</v>
      </c>
    </row>
    <row r="6" spans="1:28" s="10" customFormat="1" ht="99.6" customHeight="1" x14ac:dyDescent="0.25">
      <c r="A6" s="5" t="s">
        <v>69</v>
      </c>
      <c r="B6" s="28" t="s">
        <v>67</v>
      </c>
      <c r="C6" s="28" t="s">
        <v>68</v>
      </c>
      <c r="D6" s="58" t="s">
        <v>32</v>
      </c>
      <c r="E6" s="39" t="s">
        <v>2</v>
      </c>
      <c r="F6" s="11"/>
      <c r="G6" s="16" t="s">
        <v>44</v>
      </c>
      <c r="H6" s="6"/>
      <c r="I6" s="45"/>
      <c r="J6" s="45"/>
      <c r="K6" s="41">
        <v>2</v>
      </c>
      <c r="L6" s="56">
        <v>0.9</v>
      </c>
      <c r="M6" s="3">
        <f t="shared" ref="M6" si="0">IF(L6/K6&gt;100%,100%,L6/K6)</f>
        <v>0.45</v>
      </c>
      <c r="N6" s="6" t="s">
        <v>41</v>
      </c>
      <c r="O6" s="75">
        <v>1620000000</v>
      </c>
      <c r="P6" s="76"/>
      <c r="Q6" s="76"/>
      <c r="R6" s="76"/>
      <c r="S6" s="77">
        <f>SUM(O6:R6)</f>
        <v>1620000000</v>
      </c>
      <c r="T6" s="8"/>
      <c r="U6" s="76"/>
      <c r="V6" s="76"/>
      <c r="W6" s="76"/>
      <c r="X6" s="77">
        <f>SUM(T6:W6)</f>
        <v>0</v>
      </c>
      <c r="Y6" s="29">
        <f>X6/S6</f>
        <v>0</v>
      </c>
      <c r="Z6" s="54"/>
      <c r="AA6" s="7" t="s">
        <v>42</v>
      </c>
      <c r="AB6" s="9" t="s">
        <v>43</v>
      </c>
    </row>
    <row r="7" spans="1:28" ht="82.8" customHeight="1" x14ac:dyDescent="0.25">
      <c r="A7" s="146" t="s">
        <v>69</v>
      </c>
      <c r="B7" s="146" t="s">
        <v>67</v>
      </c>
      <c r="C7" s="146" t="s">
        <v>68</v>
      </c>
      <c r="D7" s="144" t="s">
        <v>23</v>
      </c>
      <c r="E7" s="142" t="s">
        <v>4</v>
      </c>
      <c r="F7" s="69">
        <v>2020680010129</v>
      </c>
      <c r="G7" s="15" t="s">
        <v>28</v>
      </c>
      <c r="H7" s="6"/>
      <c r="I7" s="45"/>
      <c r="J7" s="45"/>
      <c r="K7" s="94">
        <v>8</v>
      </c>
      <c r="L7" s="163">
        <v>0.95</v>
      </c>
      <c r="M7" s="98">
        <f>IF(L7/K7&gt;100%,100%,L7/K7)</f>
        <v>0.11874999999999999</v>
      </c>
      <c r="N7" s="6" t="s">
        <v>83</v>
      </c>
      <c r="O7" s="75">
        <v>567584000</v>
      </c>
      <c r="P7" s="78"/>
      <c r="Q7" s="78"/>
      <c r="R7" s="78"/>
      <c r="S7" s="100">
        <f>SUM(O7:R10)</f>
        <v>3147590000</v>
      </c>
      <c r="T7" s="75">
        <v>496510000</v>
      </c>
      <c r="U7" s="78"/>
      <c r="V7" s="78"/>
      <c r="W7" s="78"/>
      <c r="X7" s="100">
        <f>SUM(T7:W10)</f>
        <v>496510000</v>
      </c>
      <c r="Y7" s="114">
        <f>X7/S7</f>
        <v>0.15774290806617125</v>
      </c>
      <c r="Z7" s="92"/>
      <c r="AA7" s="88" t="s">
        <v>42</v>
      </c>
      <c r="AB7" s="90" t="s">
        <v>43</v>
      </c>
    </row>
    <row r="8" spans="1:28" ht="29.4" customHeight="1" x14ac:dyDescent="0.25">
      <c r="A8" s="147"/>
      <c r="B8" s="147"/>
      <c r="C8" s="147"/>
      <c r="D8" s="145"/>
      <c r="E8" s="143"/>
      <c r="F8" s="65"/>
      <c r="G8" s="6" t="s">
        <v>89</v>
      </c>
      <c r="H8" s="6"/>
      <c r="I8" s="45"/>
      <c r="J8" s="45"/>
      <c r="K8" s="131"/>
      <c r="L8" s="164"/>
      <c r="M8" s="116"/>
      <c r="N8" s="6" t="s">
        <v>65</v>
      </c>
      <c r="O8" s="75">
        <v>259882785</v>
      </c>
      <c r="P8" s="78"/>
      <c r="Q8" s="78"/>
      <c r="R8" s="78"/>
      <c r="S8" s="120"/>
      <c r="T8" s="8"/>
      <c r="U8" s="78"/>
      <c r="V8" s="78"/>
      <c r="W8" s="78"/>
      <c r="X8" s="120"/>
      <c r="Y8" s="156"/>
      <c r="Z8" s="157"/>
      <c r="AA8" s="158"/>
      <c r="AB8" s="159"/>
    </row>
    <row r="9" spans="1:28" ht="120.6" customHeight="1" x14ac:dyDescent="0.25">
      <c r="A9" s="147"/>
      <c r="B9" s="147"/>
      <c r="C9" s="147"/>
      <c r="D9" s="145"/>
      <c r="E9" s="143"/>
      <c r="F9" s="72">
        <v>20210680010030</v>
      </c>
      <c r="G9" s="74" t="s">
        <v>87</v>
      </c>
      <c r="H9" s="71" t="s">
        <v>88</v>
      </c>
      <c r="I9" s="45"/>
      <c r="J9" s="45"/>
      <c r="K9" s="131"/>
      <c r="L9" s="164"/>
      <c r="M9" s="116"/>
      <c r="N9" s="6" t="s">
        <v>65</v>
      </c>
      <c r="O9" s="75">
        <v>320123215</v>
      </c>
      <c r="P9" s="78"/>
      <c r="Q9" s="78"/>
      <c r="R9" s="78"/>
      <c r="S9" s="120"/>
      <c r="T9" s="8"/>
      <c r="U9" s="78"/>
      <c r="V9" s="78"/>
      <c r="W9" s="78"/>
      <c r="X9" s="120"/>
      <c r="Y9" s="156"/>
      <c r="Z9" s="157"/>
      <c r="AA9" s="158"/>
      <c r="AB9" s="159"/>
    </row>
    <row r="10" spans="1:28" ht="83.4" customHeight="1" x14ac:dyDescent="0.25">
      <c r="A10" s="147"/>
      <c r="B10" s="147"/>
      <c r="C10" s="147"/>
      <c r="D10" s="145"/>
      <c r="E10" s="143"/>
      <c r="F10" s="63"/>
      <c r="G10" s="16" t="s">
        <v>81</v>
      </c>
      <c r="H10" s="6"/>
      <c r="I10" s="45"/>
      <c r="J10" s="45"/>
      <c r="K10" s="131"/>
      <c r="L10" s="164"/>
      <c r="M10" s="116"/>
      <c r="N10" s="6" t="s">
        <v>65</v>
      </c>
      <c r="O10" s="75">
        <v>2000000000</v>
      </c>
      <c r="P10" s="79"/>
      <c r="Q10" s="79"/>
      <c r="R10" s="79"/>
      <c r="S10" s="120"/>
      <c r="T10" s="8"/>
      <c r="U10" s="79"/>
      <c r="V10" s="79"/>
      <c r="W10" s="79"/>
      <c r="X10" s="101"/>
      <c r="Y10" s="156"/>
      <c r="Z10" s="157"/>
      <c r="AA10" s="158"/>
      <c r="AB10" s="159"/>
    </row>
    <row r="11" spans="1:28" ht="27.6" customHeight="1" x14ac:dyDescent="0.25">
      <c r="A11" s="138" t="s">
        <v>69</v>
      </c>
      <c r="B11" s="141" t="s">
        <v>67</v>
      </c>
      <c r="C11" s="138" t="s">
        <v>68</v>
      </c>
      <c r="D11" s="137" t="s">
        <v>31</v>
      </c>
      <c r="E11" s="148" t="s">
        <v>1</v>
      </c>
      <c r="F11" s="63"/>
      <c r="G11" s="16" t="s">
        <v>89</v>
      </c>
      <c r="H11" s="6"/>
      <c r="I11" s="45"/>
      <c r="J11" s="45"/>
      <c r="K11" s="98">
        <v>0.5</v>
      </c>
      <c r="L11" s="117">
        <v>2.5000000000000001E-2</v>
      </c>
      <c r="M11" s="98">
        <f>IF(L11/K11&gt;100%,100%,L11/K11)</f>
        <v>0.05</v>
      </c>
      <c r="N11" s="6" t="s">
        <v>41</v>
      </c>
      <c r="O11" s="75">
        <v>937260000</v>
      </c>
      <c r="P11" s="79"/>
      <c r="Q11" s="79"/>
      <c r="R11" s="79"/>
      <c r="S11" s="100">
        <f>SUM(O11:R14)</f>
        <v>4073010000</v>
      </c>
      <c r="T11" s="8"/>
      <c r="U11" s="79"/>
      <c r="V11" s="79"/>
      <c r="W11" s="79"/>
      <c r="X11" s="100">
        <f>SUM(T11:W14)</f>
        <v>2444150000</v>
      </c>
      <c r="Y11" s="114">
        <f>X11/S11</f>
        <v>0.6000844584226408</v>
      </c>
      <c r="Z11" s="160">
        <v>420176412</v>
      </c>
      <c r="AA11" s="88" t="s">
        <v>42</v>
      </c>
      <c r="AB11" s="90" t="s">
        <v>43</v>
      </c>
    </row>
    <row r="12" spans="1:28" s="10" customFormat="1" ht="69" customHeight="1" x14ac:dyDescent="0.25">
      <c r="A12" s="139"/>
      <c r="B12" s="141"/>
      <c r="C12" s="139"/>
      <c r="D12" s="137"/>
      <c r="E12" s="149"/>
      <c r="F12" s="73">
        <v>20210680010022</v>
      </c>
      <c r="G12" s="74" t="s">
        <v>80</v>
      </c>
      <c r="H12" s="6"/>
      <c r="I12" s="45"/>
      <c r="J12" s="45"/>
      <c r="K12" s="116"/>
      <c r="L12" s="118"/>
      <c r="M12" s="116"/>
      <c r="N12" s="6" t="s">
        <v>41</v>
      </c>
      <c r="O12" s="75">
        <v>1800000000</v>
      </c>
      <c r="P12" s="76"/>
      <c r="Q12" s="76"/>
      <c r="R12" s="76"/>
      <c r="S12" s="120"/>
      <c r="T12" s="8">
        <v>1800000000</v>
      </c>
      <c r="U12" s="76"/>
      <c r="V12" s="76"/>
      <c r="W12" s="76"/>
      <c r="X12" s="120"/>
      <c r="Y12" s="156"/>
      <c r="Z12" s="161"/>
      <c r="AA12" s="158"/>
      <c r="AB12" s="159"/>
    </row>
    <row r="13" spans="1:28" s="10" customFormat="1" ht="84.6" customHeight="1" x14ac:dyDescent="0.25">
      <c r="A13" s="139"/>
      <c r="B13" s="141"/>
      <c r="C13" s="139"/>
      <c r="D13" s="137"/>
      <c r="E13" s="149"/>
      <c r="F13" s="69">
        <v>2021680010006</v>
      </c>
      <c r="G13" s="81" t="s">
        <v>40</v>
      </c>
      <c r="H13" s="6"/>
      <c r="I13" s="45"/>
      <c r="J13" s="45"/>
      <c r="K13" s="116"/>
      <c r="L13" s="118"/>
      <c r="M13" s="116"/>
      <c r="N13" s="6" t="s">
        <v>41</v>
      </c>
      <c r="O13" s="75">
        <v>907750000</v>
      </c>
      <c r="P13" s="76"/>
      <c r="Q13" s="76"/>
      <c r="R13" s="76"/>
      <c r="S13" s="120"/>
      <c r="T13" s="8">
        <v>319650000</v>
      </c>
      <c r="U13" s="8"/>
      <c r="V13" s="76"/>
      <c r="W13" s="76"/>
      <c r="X13" s="120"/>
      <c r="Y13" s="156"/>
      <c r="Z13" s="161"/>
      <c r="AA13" s="158"/>
      <c r="AB13" s="159"/>
    </row>
    <row r="14" spans="1:28" s="10" customFormat="1" ht="47.4" customHeight="1" x14ac:dyDescent="0.25">
      <c r="A14" s="140"/>
      <c r="B14" s="141"/>
      <c r="C14" s="140"/>
      <c r="D14" s="137"/>
      <c r="E14" s="150"/>
      <c r="F14" s="110">
        <v>20200680010055</v>
      </c>
      <c r="G14" s="108" t="s">
        <v>45</v>
      </c>
      <c r="H14" s="6"/>
      <c r="I14" s="45">
        <v>44211</v>
      </c>
      <c r="J14" s="45">
        <v>43876</v>
      </c>
      <c r="K14" s="99"/>
      <c r="L14" s="119"/>
      <c r="M14" s="99"/>
      <c r="N14" s="6" t="s">
        <v>86</v>
      </c>
      <c r="O14" s="75">
        <v>428000000</v>
      </c>
      <c r="P14" s="76"/>
      <c r="Q14" s="76"/>
      <c r="R14" s="76"/>
      <c r="S14" s="101"/>
      <c r="T14" s="8">
        <v>324500000</v>
      </c>
      <c r="U14" s="8"/>
      <c r="V14" s="8"/>
      <c r="W14" s="76"/>
      <c r="X14" s="101"/>
      <c r="Y14" s="115"/>
      <c r="Z14" s="162"/>
      <c r="AA14" s="89"/>
      <c r="AB14" s="91"/>
    </row>
    <row r="15" spans="1:28" ht="98.25" customHeight="1" x14ac:dyDescent="0.25">
      <c r="A15" s="5" t="s">
        <v>69</v>
      </c>
      <c r="B15" s="28" t="s">
        <v>67</v>
      </c>
      <c r="C15" s="28" t="s">
        <v>68</v>
      </c>
      <c r="D15" s="59" t="s">
        <v>18</v>
      </c>
      <c r="E15" s="2" t="s">
        <v>3</v>
      </c>
      <c r="F15" s="113"/>
      <c r="G15" s="112"/>
      <c r="H15" s="6"/>
      <c r="I15" s="45">
        <v>44211</v>
      </c>
      <c r="J15" s="45">
        <v>43876</v>
      </c>
      <c r="K15" s="40">
        <v>1</v>
      </c>
      <c r="L15" s="55">
        <v>0.21490000000000001</v>
      </c>
      <c r="M15" s="3">
        <f>IF(L15/K15&gt;100%,100%,L15/K15)</f>
        <v>0.21490000000000001</v>
      </c>
      <c r="N15" s="6" t="s">
        <v>41</v>
      </c>
      <c r="O15" s="75">
        <v>430200000</v>
      </c>
      <c r="P15" s="80"/>
      <c r="Q15" s="80"/>
      <c r="R15" s="80"/>
      <c r="S15" s="77">
        <f>SUM(O15:R15)</f>
        <v>430200000</v>
      </c>
      <c r="T15" s="8">
        <v>294000000</v>
      </c>
      <c r="U15" s="80"/>
      <c r="V15" s="80"/>
      <c r="W15" s="80"/>
      <c r="X15" s="77">
        <f t="shared" ref="X15:X23" si="1">SUM(T15:W15)</f>
        <v>294000000</v>
      </c>
      <c r="Y15" s="29">
        <f>X15/S15</f>
        <v>0.68340306834030684</v>
      </c>
      <c r="Z15" s="54"/>
      <c r="AA15" s="7" t="s">
        <v>42</v>
      </c>
      <c r="AB15" s="9" t="s">
        <v>43</v>
      </c>
    </row>
    <row r="16" spans="1:28" ht="72" customHeight="1" x14ac:dyDescent="0.25">
      <c r="A16" s="102" t="s">
        <v>70</v>
      </c>
      <c r="B16" s="102" t="s">
        <v>71</v>
      </c>
      <c r="C16" s="102" t="s">
        <v>72</v>
      </c>
      <c r="D16" s="104" t="s">
        <v>20</v>
      </c>
      <c r="E16" s="106" t="s">
        <v>9</v>
      </c>
      <c r="F16" s="111"/>
      <c r="G16" s="109"/>
      <c r="H16" s="6"/>
      <c r="I16" s="45">
        <v>44211</v>
      </c>
      <c r="J16" s="45">
        <v>43876</v>
      </c>
      <c r="K16" s="94">
        <v>1</v>
      </c>
      <c r="L16" s="96">
        <v>1</v>
      </c>
      <c r="M16" s="98">
        <f>IF(L16/K16&gt;100%,100%,L16/K16)</f>
        <v>1</v>
      </c>
      <c r="N16" s="6" t="s">
        <v>85</v>
      </c>
      <c r="O16" s="75">
        <v>71914049</v>
      </c>
      <c r="P16" s="80"/>
      <c r="Q16" s="80"/>
      <c r="R16" s="14">
        <v>58285951</v>
      </c>
      <c r="S16" s="100">
        <f>SUM(O16:R17)</f>
        <v>268609129</v>
      </c>
      <c r="T16" s="8">
        <v>28800000</v>
      </c>
      <c r="U16" s="80"/>
      <c r="V16" s="80"/>
      <c r="W16" s="8">
        <v>51400000</v>
      </c>
      <c r="X16" s="100">
        <f>SUM(T16:W17)</f>
        <v>80200000</v>
      </c>
      <c r="Y16" s="114">
        <f>X16/S16</f>
        <v>0.29857510911328705</v>
      </c>
      <c r="Z16" s="92"/>
      <c r="AA16" s="88" t="s">
        <v>42</v>
      </c>
      <c r="AB16" s="90" t="s">
        <v>43</v>
      </c>
    </row>
    <row r="17" spans="1:28" ht="25.8" customHeight="1" x14ac:dyDescent="0.25">
      <c r="A17" s="103"/>
      <c r="B17" s="103"/>
      <c r="C17" s="103"/>
      <c r="D17" s="105"/>
      <c r="E17" s="107"/>
      <c r="F17" s="87"/>
      <c r="G17" s="68" t="s">
        <v>89</v>
      </c>
      <c r="H17" s="6"/>
      <c r="I17" s="45"/>
      <c r="J17" s="45"/>
      <c r="K17" s="95"/>
      <c r="L17" s="97"/>
      <c r="M17" s="99"/>
      <c r="N17" s="6" t="s">
        <v>90</v>
      </c>
      <c r="O17" s="75"/>
      <c r="P17" s="80"/>
      <c r="Q17" s="80"/>
      <c r="R17" s="14">
        <v>138409129</v>
      </c>
      <c r="S17" s="101"/>
      <c r="T17" s="8"/>
      <c r="U17" s="80"/>
      <c r="V17" s="80"/>
      <c r="W17" s="8"/>
      <c r="X17" s="101"/>
      <c r="Y17" s="115"/>
      <c r="Z17" s="93"/>
      <c r="AA17" s="89"/>
      <c r="AB17" s="91"/>
    </row>
    <row r="18" spans="1:28" ht="96" customHeight="1" x14ac:dyDescent="0.25">
      <c r="A18" s="49" t="s">
        <v>70</v>
      </c>
      <c r="B18" s="28" t="s">
        <v>73</v>
      </c>
      <c r="C18" s="5" t="s">
        <v>74</v>
      </c>
      <c r="D18" s="60" t="s">
        <v>22</v>
      </c>
      <c r="E18" s="2" t="s">
        <v>11</v>
      </c>
      <c r="F18" s="110">
        <v>20200680010055</v>
      </c>
      <c r="G18" s="108" t="s">
        <v>45</v>
      </c>
      <c r="H18" s="6"/>
      <c r="I18" s="45">
        <v>44211</v>
      </c>
      <c r="J18" s="45">
        <v>43876</v>
      </c>
      <c r="K18" s="42">
        <v>1</v>
      </c>
      <c r="L18" s="57">
        <v>1</v>
      </c>
      <c r="M18" s="3">
        <f>IF(L18/K18&gt;100%,100%,L18/K18)</f>
        <v>1</v>
      </c>
      <c r="N18" s="6" t="s">
        <v>82</v>
      </c>
      <c r="O18" s="75">
        <v>48900000</v>
      </c>
      <c r="P18" s="80"/>
      <c r="Q18" s="80"/>
      <c r="R18" s="80"/>
      <c r="S18" s="77">
        <f>SUM(O18:R18)</f>
        <v>48900000</v>
      </c>
      <c r="T18" s="8">
        <v>33600000</v>
      </c>
      <c r="U18" s="80"/>
      <c r="V18" s="80"/>
      <c r="W18" s="80"/>
      <c r="X18" s="77">
        <f t="shared" si="1"/>
        <v>33600000</v>
      </c>
      <c r="Y18" s="29">
        <f>X18/S18</f>
        <v>0.68711656441717794</v>
      </c>
      <c r="Z18" s="54"/>
      <c r="AA18" s="7" t="s">
        <v>42</v>
      </c>
      <c r="AB18" s="9" t="s">
        <v>43</v>
      </c>
    </row>
    <row r="19" spans="1:28" ht="70.2" customHeight="1" x14ac:dyDescent="0.25">
      <c r="A19" s="102" t="s">
        <v>70</v>
      </c>
      <c r="B19" s="102" t="s">
        <v>71</v>
      </c>
      <c r="C19" s="102" t="s">
        <v>72</v>
      </c>
      <c r="D19" s="123" t="s">
        <v>21</v>
      </c>
      <c r="E19" s="102" t="s">
        <v>10</v>
      </c>
      <c r="F19" s="111"/>
      <c r="G19" s="109"/>
      <c r="H19" s="6"/>
      <c r="I19" s="45">
        <v>44211</v>
      </c>
      <c r="J19" s="45">
        <v>43876</v>
      </c>
      <c r="K19" s="98">
        <v>1</v>
      </c>
      <c r="L19" s="121">
        <v>1</v>
      </c>
      <c r="M19" s="98">
        <f>IF(L19/K19&gt;100%,100%,L19/K19)</f>
        <v>1</v>
      </c>
      <c r="N19" s="6" t="s">
        <v>82</v>
      </c>
      <c r="O19" s="75">
        <f>842800000+128600000</f>
        <v>971400000</v>
      </c>
      <c r="P19" s="8"/>
      <c r="Q19" s="80"/>
      <c r="R19" s="80"/>
      <c r="S19" s="100">
        <f>SUM(O19:R20)</f>
        <v>1119485951</v>
      </c>
      <c r="T19" s="8">
        <v>749050000</v>
      </c>
      <c r="U19" s="8"/>
      <c r="V19" s="80"/>
      <c r="W19" s="80"/>
      <c r="X19" s="100">
        <f>SUM(T19:W20)</f>
        <v>749050000</v>
      </c>
      <c r="Y19" s="114">
        <f>X19/S19</f>
        <v>0.66910174203695749</v>
      </c>
      <c r="Z19" s="92"/>
      <c r="AA19" s="88" t="s">
        <v>42</v>
      </c>
      <c r="AB19" s="90" t="s">
        <v>43</v>
      </c>
    </row>
    <row r="20" spans="1:28" ht="28.8" customHeight="1" x14ac:dyDescent="0.25">
      <c r="A20" s="103"/>
      <c r="B20" s="103"/>
      <c r="C20" s="103"/>
      <c r="D20" s="124"/>
      <c r="E20" s="103"/>
      <c r="F20" s="64"/>
      <c r="G20" s="68" t="s">
        <v>89</v>
      </c>
      <c r="H20" s="6"/>
      <c r="I20" s="45"/>
      <c r="J20" s="45"/>
      <c r="K20" s="99"/>
      <c r="L20" s="122"/>
      <c r="M20" s="99"/>
      <c r="N20" s="6" t="s">
        <v>84</v>
      </c>
      <c r="O20" s="75">
        <v>148085951</v>
      </c>
      <c r="P20" s="80"/>
      <c r="Q20" s="80"/>
      <c r="R20" s="80"/>
      <c r="S20" s="101"/>
      <c r="T20" s="8"/>
      <c r="U20" s="80"/>
      <c r="V20" s="80"/>
      <c r="W20" s="80"/>
      <c r="X20" s="101"/>
      <c r="Y20" s="115"/>
      <c r="Z20" s="93"/>
      <c r="AA20" s="89"/>
      <c r="AB20" s="91"/>
    </row>
    <row r="21" spans="1:28" ht="97.5" customHeight="1" x14ac:dyDescent="0.25">
      <c r="A21" s="49" t="s">
        <v>70</v>
      </c>
      <c r="B21" s="28" t="s">
        <v>76</v>
      </c>
      <c r="C21" s="5" t="s">
        <v>75</v>
      </c>
      <c r="D21" s="59" t="s">
        <v>19</v>
      </c>
      <c r="E21" s="2" t="s">
        <v>5</v>
      </c>
      <c r="F21" s="12"/>
      <c r="G21" s="16" t="s">
        <v>89</v>
      </c>
      <c r="H21" s="6"/>
      <c r="I21" s="45"/>
      <c r="J21" s="45"/>
      <c r="K21" s="42">
        <v>1</v>
      </c>
      <c r="L21" s="57">
        <v>1</v>
      </c>
      <c r="M21" s="3">
        <f>IF(L21/K21&gt;100%,100%,L21/K21)</f>
        <v>1</v>
      </c>
      <c r="N21" s="6" t="s">
        <v>79</v>
      </c>
      <c r="O21" s="75">
        <v>6087898530</v>
      </c>
      <c r="P21" s="80"/>
      <c r="Q21" s="80"/>
      <c r="R21" s="80"/>
      <c r="S21" s="77">
        <f>SUM(O21:R21)</f>
        <v>6087898530</v>
      </c>
      <c r="T21" s="8"/>
      <c r="U21" s="80"/>
      <c r="V21" s="80"/>
      <c r="W21" s="80"/>
      <c r="X21" s="77">
        <f t="shared" si="1"/>
        <v>0</v>
      </c>
      <c r="Y21" s="29">
        <f>X21/S21</f>
        <v>0</v>
      </c>
      <c r="Z21" s="54"/>
      <c r="AA21" s="7" t="s">
        <v>42</v>
      </c>
      <c r="AB21" s="9" t="s">
        <v>43</v>
      </c>
    </row>
    <row r="22" spans="1:28" ht="96.75" customHeight="1" x14ac:dyDescent="0.25">
      <c r="A22" s="49" t="s">
        <v>70</v>
      </c>
      <c r="B22" s="48" t="s">
        <v>76</v>
      </c>
      <c r="C22" s="28" t="s">
        <v>75</v>
      </c>
      <c r="D22" s="61" t="s">
        <v>24</v>
      </c>
      <c r="E22" s="2" t="s">
        <v>6</v>
      </c>
      <c r="F22" s="12"/>
      <c r="G22" s="16" t="s">
        <v>46</v>
      </c>
      <c r="H22" s="6"/>
      <c r="I22" s="45"/>
      <c r="J22" s="45"/>
      <c r="K22" s="42">
        <v>1</v>
      </c>
      <c r="L22" s="56">
        <v>0</v>
      </c>
      <c r="M22" s="3">
        <f>IF(L22/K22&gt;100%,100%,L22/K22)</f>
        <v>0</v>
      </c>
      <c r="N22" s="17" t="s">
        <v>79</v>
      </c>
      <c r="O22" s="75">
        <v>20000000</v>
      </c>
      <c r="P22" s="80"/>
      <c r="Q22" s="80"/>
      <c r="R22" s="80"/>
      <c r="S22" s="77">
        <f>SUM(O22:R22)</f>
        <v>20000000</v>
      </c>
      <c r="T22" s="8"/>
      <c r="U22" s="80"/>
      <c r="V22" s="80"/>
      <c r="W22" s="80"/>
      <c r="X22" s="77">
        <f t="shared" si="1"/>
        <v>0</v>
      </c>
      <c r="Y22" s="29">
        <f>X22/S22</f>
        <v>0</v>
      </c>
      <c r="Z22" s="54"/>
      <c r="AA22" s="7" t="s">
        <v>42</v>
      </c>
      <c r="AB22" s="9" t="s">
        <v>43</v>
      </c>
    </row>
    <row r="23" spans="1:28" ht="95.25" customHeight="1" x14ac:dyDescent="0.25">
      <c r="A23" s="49" t="s">
        <v>70</v>
      </c>
      <c r="B23" s="28" t="s">
        <v>71</v>
      </c>
      <c r="C23" s="13" t="s">
        <v>72</v>
      </c>
      <c r="D23" s="59" t="s">
        <v>25</v>
      </c>
      <c r="E23" s="2" t="s">
        <v>7</v>
      </c>
      <c r="F23" s="12"/>
      <c r="G23" s="16" t="s">
        <v>47</v>
      </c>
      <c r="H23" s="6"/>
      <c r="I23" s="45"/>
      <c r="J23" s="45"/>
      <c r="K23" s="42">
        <v>1</v>
      </c>
      <c r="L23" s="56">
        <v>1</v>
      </c>
      <c r="M23" s="3">
        <f>IF(L23/K23&gt;100%,100%,L23/K23)</f>
        <v>1</v>
      </c>
      <c r="N23" s="6" t="s">
        <v>48</v>
      </c>
      <c r="O23" s="75">
        <v>100000000</v>
      </c>
      <c r="P23" s="80"/>
      <c r="Q23" s="80"/>
      <c r="R23" s="80"/>
      <c r="S23" s="77">
        <f>SUM(O23:R23)</f>
        <v>100000000</v>
      </c>
      <c r="T23" s="8"/>
      <c r="U23" s="80"/>
      <c r="V23" s="80"/>
      <c r="W23" s="80"/>
      <c r="X23" s="77">
        <f t="shared" si="1"/>
        <v>0</v>
      </c>
      <c r="Y23" s="29">
        <f>X23/S23</f>
        <v>0</v>
      </c>
      <c r="Z23" s="54"/>
      <c r="AA23" s="7" t="s">
        <v>42</v>
      </c>
      <c r="AB23" s="9" t="s">
        <v>43</v>
      </c>
    </row>
    <row r="24" spans="1:28" ht="67.8" customHeight="1" x14ac:dyDescent="0.25">
      <c r="A24" s="141" t="s">
        <v>70</v>
      </c>
      <c r="B24" s="141" t="s">
        <v>71</v>
      </c>
      <c r="C24" s="141" t="s">
        <v>72</v>
      </c>
      <c r="D24" s="151" t="s">
        <v>26</v>
      </c>
      <c r="E24" s="152" t="s">
        <v>8</v>
      </c>
      <c r="F24" s="70">
        <v>2020680010085</v>
      </c>
      <c r="G24" s="15" t="s">
        <v>29</v>
      </c>
      <c r="H24" s="6"/>
      <c r="I24" s="67"/>
      <c r="J24" s="67"/>
      <c r="K24" s="94">
        <v>1</v>
      </c>
      <c r="L24" s="96">
        <v>1</v>
      </c>
      <c r="M24" s="98">
        <f>IF(L24/K24&gt;100%,100%,L24/K24)</f>
        <v>1</v>
      </c>
      <c r="N24" s="6" t="s">
        <v>49</v>
      </c>
      <c r="O24" s="75">
        <v>367600000</v>
      </c>
      <c r="P24" s="80"/>
      <c r="Q24" s="80"/>
      <c r="R24" s="80"/>
      <c r="S24" s="100">
        <f>SUM(O24:R25)</f>
        <v>368900000</v>
      </c>
      <c r="T24" s="8">
        <v>256800000</v>
      </c>
      <c r="U24" s="80"/>
      <c r="V24" s="80"/>
      <c r="W24" s="80"/>
      <c r="X24" s="100">
        <f>SUM(T24:W25)</f>
        <v>256800000</v>
      </c>
      <c r="Y24" s="114">
        <f>X24/S24</f>
        <v>0.69612361073461648</v>
      </c>
      <c r="Z24" s="92"/>
      <c r="AA24" s="153" t="s">
        <v>42</v>
      </c>
      <c r="AB24" s="155" t="s">
        <v>43</v>
      </c>
    </row>
    <row r="25" spans="1:28" ht="27" customHeight="1" x14ac:dyDescent="0.25">
      <c r="A25" s="141"/>
      <c r="B25" s="141"/>
      <c r="C25" s="141"/>
      <c r="D25" s="151"/>
      <c r="E25" s="152"/>
      <c r="F25" s="66"/>
      <c r="G25" s="6" t="s">
        <v>89</v>
      </c>
      <c r="H25" s="6"/>
      <c r="I25" s="67"/>
      <c r="J25" s="67"/>
      <c r="K25" s="95"/>
      <c r="L25" s="97"/>
      <c r="M25" s="99"/>
      <c r="N25" s="6" t="s">
        <v>49</v>
      </c>
      <c r="O25" s="75">
        <v>1300000</v>
      </c>
      <c r="P25" s="80"/>
      <c r="Q25" s="80"/>
      <c r="R25" s="80"/>
      <c r="S25" s="101"/>
      <c r="T25" s="8"/>
      <c r="U25" s="80"/>
      <c r="V25" s="80"/>
      <c r="W25" s="80"/>
      <c r="X25" s="101"/>
      <c r="Y25" s="115"/>
      <c r="Z25" s="93"/>
      <c r="AA25" s="154"/>
      <c r="AB25" s="155"/>
    </row>
    <row r="26" spans="1:28" ht="27.75" customHeight="1" x14ac:dyDescent="0.25">
      <c r="A26" s="33"/>
      <c r="B26" s="34"/>
      <c r="C26" s="34"/>
      <c r="D26" s="34"/>
      <c r="E26" s="43"/>
      <c r="F26" s="34"/>
      <c r="G26" s="34"/>
      <c r="H26" s="47"/>
      <c r="I26" s="34"/>
      <c r="J26" s="34"/>
      <c r="K26" s="35"/>
      <c r="L26" s="46" t="s">
        <v>53</v>
      </c>
      <c r="M26" s="30">
        <f>AVERAGE(M6:M25)</f>
        <v>0.62124090909090912</v>
      </c>
      <c r="N26" s="31"/>
      <c r="O26" s="85">
        <f>SUM(O6:O25)</f>
        <v>17087898530</v>
      </c>
      <c r="P26" s="85">
        <f>SUM(P6:P24)</f>
        <v>0</v>
      </c>
      <c r="Q26" s="85">
        <f>SUM(Q6:Q24)</f>
        <v>0</v>
      </c>
      <c r="R26" s="85">
        <f>SUM(R6:R25)</f>
        <v>196695080</v>
      </c>
      <c r="S26" s="32">
        <f>SUM(S6:S25)</f>
        <v>17284593610</v>
      </c>
      <c r="T26" s="85">
        <f>SUM(T6:T25)</f>
        <v>4302910000</v>
      </c>
      <c r="U26" s="85">
        <f>SUM(U6:U24)</f>
        <v>0</v>
      </c>
      <c r="V26" s="85">
        <f>SUM(V6:V24)</f>
        <v>0</v>
      </c>
      <c r="W26" s="85">
        <f>SUM(W6:W24)</f>
        <v>51400000</v>
      </c>
      <c r="X26" s="32">
        <f>SUM(X6:X25)</f>
        <v>4354310000</v>
      </c>
      <c r="Y26" s="36">
        <f>X26/S26</f>
        <v>0.25191856391004847</v>
      </c>
      <c r="Z26" s="32">
        <f>SUM(Z6:Z24)</f>
        <v>420176412</v>
      </c>
      <c r="AA26" s="37"/>
      <c r="AB26" s="38"/>
    </row>
    <row r="27" spans="1:28" s="20" customFormat="1" x14ac:dyDescent="0.25">
      <c r="A27" s="21"/>
      <c r="B27" s="22"/>
      <c r="C27" s="22"/>
      <c r="D27" s="22"/>
      <c r="E27" s="22"/>
      <c r="G27" s="23"/>
      <c r="H27" s="23"/>
      <c r="I27" s="23"/>
      <c r="J27" s="23"/>
      <c r="K27" s="23"/>
      <c r="L27" s="24"/>
      <c r="M27" s="24"/>
      <c r="N27" s="23"/>
    </row>
    <row r="28" spans="1:28" s="20" customFormat="1" x14ac:dyDescent="0.25">
      <c r="A28" s="21"/>
      <c r="B28" s="22"/>
      <c r="C28" s="22"/>
      <c r="D28" s="22"/>
      <c r="E28" s="22"/>
      <c r="G28" s="23"/>
      <c r="H28" s="23"/>
      <c r="I28" s="23"/>
      <c r="J28" s="23"/>
      <c r="K28" s="23"/>
      <c r="L28" s="24"/>
      <c r="M28" s="24"/>
      <c r="N28" s="23"/>
      <c r="X28" s="84"/>
    </row>
    <row r="29" spans="1:28" s="20" customFormat="1" x14ac:dyDescent="0.25">
      <c r="A29" s="21"/>
      <c r="B29" s="22"/>
      <c r="C29" s="22"/>
      <c r="D29" s="22"/>
      <c r="G29" s="23"/>
      <c r="H29" s="23"/>
      <c r="I29" s="23"/>
      <c r="J29" s="23"/>
      <c r="K29" s="23"/>
      <c r="L29" s="24"/>
      <c r="M29" s="24"/>
      <c r="N29" s="23"/>
      <c r="S29" s="83"/>
      <c r="X29" s="86"/>
    </row>
    <row r="30" spans="1:28" s="20" customFormat="1" x14ac:dyDescent="0.25">
      <c r="A30" s="21"/>
      <c r="B30" s="22"/>
      <c r="C30" s="22"/>
      <c r="D30" s="22"/>
      <c r="G30" s="23"/>
      <c r="H30" s="23"/>
      <c r="I30" s="23"/>
      <c r="J30" s="23"/>
      <c r="K30" s="23"/>
      <c r="L30" s="24"/>
      <c r="M30" s="24"/>
      <c r="N30" s="23"/>
      <c r="S30" s="82"/>
      <c r="X30" s="86"/>
    </row>
    <row r="31" spans="1:28" s="20" customFormat="1" x14ac:dyDescent="0.25">
      <c r="A31" s="21"/>
      <c r="B31" s="22"/>
      <c r="C31" s="22"/>
      <c r="D31" s="22"/>
      <c r="G31" s="23"/>
      <c r="H31" s="23"/>
      <c r="I31" s="23"/>
      <c r="J31" s="23"/>
      <c r="K31" s="23"/>
      <c r="L31" s="24"/>
      <c r="M31" s="24"/>
      <c r="N31" s="23"/>
    </row>
    <row r="32" spans="1:28" s="20" customFormat="1" x14ac:dyDescent="0.25">
      <c r="A32" s="21"/>
      <c r="B32" s="22"/>
      <c r="C32" s="22"/>
      <c r="D32" s="22"/>
      <c r="G32" s="23"/>
      <c r="H32" s="23"/>
      <c r="I32" s="23"/>
      <c r="J32" s="23"/>
      <c r="K32" s="23"/>
      <c r="L32" s="24"/>
      <c r="M32" s="24"/>
      <c r="N32" s="23"/>
      <c r="X32" s="82"/>
    </row>
    <row r="33" spans="1:14" s="20" customFormat="1" x14ac:dyDescent="0.25">
      <c r="A33" s="21"/>
      <c r="B33" s="22"/>
      <c r="C33" s="22"/>
      <c r="D33" s="22"/>
      <c r="E33" s="22"/>
      <c r="G33" s="23"/>
      <c r="H33" s="23"/>
      <c r="I33" s="23"/>
      <c r="J33" s="23"/>
      <c r="K33" s="23"/>
      <c r="L33" s="24"/>
      <c r="M33" s="24"/>
      <c r="N33" s="23"/>
    </row>
    <row r="34" spans="1:14" s="20" customFormat="1" x14ac:dyDescent="0.25">
      <c r="A34" s="19"/>
    </row>
    <row r="35" spans="1:14" s="20" customFormat="1" x14ac:dyDescent="0.25">
      <c r="A35" s="19"/>
    </row>
    <row r="36" spans="1:14" s="20" customFormat="1" x14ac:dyDescent="0.25">
      <c r="A36" s="19"/>
    </row>
    <row r="37" spans="1:14" s="20" customFormat="1" x14ac:dyDescent="0.25">
      <c r="A37" s="21"/>
      <c r="B37" s="22"/>
      <c r="C37" s="22"/>
      <c r="D37" s="22"/>
      <c r="E37" s="22"/>
      <c r="G37" s="23"/>
      <c r="H37" s="23"/>
      <c r="I37" s="23"/>
      <c r="J37" s="23"/>
      <c r="K37" s="23"/>
      <c r="L37" s="25"/>
      <c r="M37" s="25"/>
      <c r="N37" s="23"/>
    </row>
    <row r="38" spans="1:14" s="20" customFormat="1" x14ac:dyDescent="0.25">
      <c r="A38" s="19"/>
    </row>
    <row r="39" spans="1:14" s="20" customFormat="1" x14ac:dyDescent="0.25">
      <c r="A39" s="19"/>
    </row>
    <row r="40" spans="1:14" s="20" customFormat="1" x14ac:dyDescent="0.25">
      <c r="A40" s="19"/>
    </row>
  </sheetData>
  <mergeCells count="84">
    <mergeCell ref="Y7:Y10"/>
    <mergeCell ref="Z7:Z10"/>
    <mergeCell ref="AA7:AA10"/>
    <mergeCell ref="AB7:AB10"/>
    <mergeCell ref="X11:X14"/>
    <mergeCell ref="Y11:Y14"/>
    <mergeCell ref="Z11:Z14"/>
    <mergeCell ref="AA11:AA14"/>
    <mergeCell ref="AB11:AB14"/>
    <mergeCell ref="X7:X10"/>
    <mergeCell ref="X24:X25"/>
    <mergeCell ref="Y24:Y25"/>
    <mergeCell ref="Z24:Z25"/>
    <mergeCell ref="AA24:AA25"/>
    <mergeCell ref="AB24:AB25"/>
    <mergeCell ref="S24:S25"/>
    <mergeCell ref="A24:A25"/>
    <mergeCell ref="B24:B25"/>
    <mergeCell ref="C24:C25"/>
    <mergeCell ref="D24:D25"/>
    <mergeCell ref="E24:E25"/>
    <mergeCell ref="L24:L25"/>
    <mergeCell ref="K24:K25"/>
    <mergeCell ref="M24:M25"/>
    <mergeCell ref="D11:D14"/>
    <mergeCell ref="C11:C14"/>
    <mergeCell ref="B11:B14"/>
    <mergeCell ref="A11:A14"/>
    <mergeCell ref="E7:E10"/>
    <mergeCell ref="D7:D10"/>
    <mergeCell ref="C7:C10"/>
    <mergeCell ref="B7:B10"/>
    <mergeCell ref="A7:A10"/>
    <mergeCell ref="E11:E14"/>
    <mergeCell ref="Y1:Z2"/>
    <mergeCell ref="AA4:AB4"/>
    <mergeCell ref="F4:J4"/>
    <mergeCell ref="K4:M4"/>
    <mergeCell ref="Z4:Z5"/>
    <mergeCell ref="T4:X4"/>
    <mergeCell ref="Y4:Y5"/>
    <mergeCell ref="A4:E4"/>
    <mergeCell ref="N4:S4"/>
    <mergeCell ref="F1:Q3"/>
    <mergeCell ref="K7:K10"/>
    <mergeCell ref="L7:L10"/>
    <mergeCell ref="M7:M10"/>
    <mergeCell ref="S7:S10"/>
    <mergeCell ref="A19:A20"/>
    <mergeCell ref="B19:B20"/>
    <mergeCell ref="C19:C20"/>
    <mergeCell ref="E19:E20"/>
    <mergeCell ref="D19:D20"/>
    <mergeCell ref="Z19:Z20"/>
    <mergeCell ref="AA19:AA20"/>
    <mergeCell ref="AB19:AB20"/>
    <mergeCell ref="K19:K20"/>
    <mergeCell ref="L19:L20"/>
    <mergeCell ref="M19:M20"/>
    <mergeCell ref="S19:S20"/>
    <mergeCell ref="X19:X20"/>
    <mergeCell ref="G18:G19"/>
    <mergeCell ref="F18:F19"/>
    <mergeCell ref="G14:G16"/>
    <mergeCell ref="F14:F16"/>
    <mergeCell ref="Y19:Y20"/>
    <mergeCell ref="K11:K14"/>
    <mergeCell ref="L11:L14"/>
    <mergeCell ref="M11:M14"/>
    <mergeCell ref="S11:S14"/>
    <mergeCell ref="Y16:Y17"/>
    <mergeCell ref="A16:A17"/>
    <mergeCell ref="B16:B17"/>
    <mergeCell ref="C16:C17"/>
    <mergeCell ref="D16:D17"/>
    <mergeCell ref="E16:E17"/>
    <mergeCell ref="AA16:AA17"/>
    <mergeCell ref="AB16:AB17"/>
    <mergeCell ref="Z16:Z17"/>
    <mergeCell ref="K16:K17"/>
    <mergeCell ref="L16:L17"/>
    <mergeCell ref="M16:M17"/>
    <mergeCell ref="S16:S17"/>
    <mergeCell ref="X16:X17"/>
  </mergeCells>
  <conditionalFormatting sqref="M6:M8 M21:M24 M15:M16 M11 M18:M19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2021-06-10T20:22:02Z</dcterms:modified>
</cp:coreProperties>
</file>