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3421CBD7-AD2D-4144-978E-225C20BA57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</workbook>
</file>

<file path=xl/calcChain.xml><?xml version="1.0" encoding="utf-8"?>
<calcChain xmlns="http://schemas.openxmlformats.org/spreadsheetml/2006/main">
  <c r="Y75" i="12" l="1"/>
  <c r="X75" i="12"/>
  <c r="X48" i="12"/>
  <c r="W75" i="12"/>
  <c r="X73" i="12"/>
  <c r="X72" i="12"/>
  <c r="X70" i="12"/>
  <c r="X69" i="12"/>
  <c r="X67" i="12"/>
  <c r="X64" i="12"/>
  <c r="X63" i="12"/>
  <c r="X62" i="12"/>
  <c r="X61" i="12"/>
  <c r="X60" i="12"/>
  <c r="X58" i="12"/>
  <c r="X57" i="12"/>
  <c r="X55" i="12"/>
  <c r="X54" i="12"/>
  <c r="X53" i="12"/>
  <c r="X52" i="12"/>
  <c r="X51" i="12"/>
  <c r="X50" i="12"/>
  <c r="X38" i="12"/>
  <c r="X36" i="12"/>
  <c r="X24" i="12"/>
  <c r="X23" i="12"/>
  <c r="X22" i="12"/>
  <c r="X19" i="12"/>
  <c r="X17" i="12"/>
  <c r="X16" i="12"/>
  <c r="X15" i="12"/>
  <c r="X14" i="12"/>
  <c r="X13" i="12"/>
  <c r="X12" i="12"/>
  <c r="X11" i="12"/>
  <c r="X10" i="12"/>
  <c r="X9" i="12"/>
  <c r="X7" i="12"/>
  <c r="X6" i="12"/>
  <c r="X47" i="12"/>
  <c r="X45" i="12"/>
  <c r="X44" i="12"/>
  <c r="X42" i="12"/>
  <c r="X41" i="12"/>
  <c r="X39" i="12"/>
  <c r="X66" i="12"/>
  <c r="Y48" i="12"/>
  <c r="S48" i="12"/>
  <c r="R35" i="12"/>
  <c r="R36" i="12"/>
  <c r="R37" i="12"/>
  <c r="R75" i="12"/>
  <c r="O43" i="12"/>
  <c r="O42" i="12"/>
  <c r="O64" i="12"/>
  <c r="O75" i="12"/>
  <c r="M6" i="12"/>
  <c r="M7" i="12"/>
  <c r="M9" i="12"/>
  <c r="M10" i="12"/>
  <c r="M11" i="12"/>
  <c r="M12" i="12"/>
  <c r="M13" i="12"/>
  <c r="M14" i="12"/>
  <c r="M15" i="12"/>
  <c r="M16" i="12"/>
  <c r="M17" i="12"/>
  <c r="M19" i="12"/>
  <c r="M22" i="12"/>
  <c r="M23" i="12"/>
  <c r="M24" i="12"/>
  <c r="M36" i="12"/>
  <c r="M38" i="12"/>
  <c r="M39" i="12"/>
  <c r="M41" i="12"/>
  <c r="M42" i="12"/>
  <c r="M44" i="12"/>
  <c r="M45" i="12"/>
  <c r="M47" i="12"/>
  <c r="M48" i="12"/>
  <c r="M50" i="12"/>
  <c r="M51" i="12"/>
  <c r="M52" i="12"/>
  <c r="M53" i="12"/>
  <c r="M54" i="12"/>
  <c r="M55" i="12"/>
  <c r="M57" i="12"/>
  <c r="M58" i="12"/>
  <c r="M60" i="12"/>
  <c r="M61" i="12"/>
  <c r="M62" i="12"/>
  <c r="M63" i="12"/>
  <c r="M64" i="12"/>
  <c r="M66" i="12"/>
  <c r="M67" i="12"/>
  <c r="M69" i="12"/>
  <c r="M70" i="12"/>
  <c r="M72" i="12"/>
  <c r="M73" i="12"/>
  <c r="M75" i="12"/>
  <c r="S6" i="12"/>
  <c r="S7" i="12"/>
  <c r="S9" i="12"/>
  <c r="S10" i="12"/>
  <c r="S11" i="12"/>
  <c r="S12" i="12"/>
  <c r="S13" i="12"/>
  <c r="S14" i="12"/>
  <c r="S15" i="12"/>
  <c r="S16" i="12"/>
  <c r="S17" i="12"/>
  <c r="S19" i="12"/>
  <c r="S22" i="12"/>
  <c r="S23" i="12"/>
  <c r="S24" i="12"/>
  <c r="S36" i="12"/>
  <c r="S38" i="12"/>
  <c r="S39" i="12"/>
  <c r="S41" i="12"/>
  <c r="S42" i="12"/>
  <c r="S44" i="12"/>
  <c r="S45" i="12"/>
  <c r="S47" i="12"/>
  <c r="S50" i="12"/>
  <c r="S51" i="12"/>
  <c r="S52" i="12"/>
  <c r="S53" i="12"/>
  <c r="S54" i="12"/>
  <c r="S55" i="12"/>
  <c r="S57" i="12"/>
  <c r="S58" i="12"/>
  <c r="S60" i="12"/>
  <c r="S61" i="12"/>
  <c r="S62" i="12"/>
  <c r="S63" i="12"/>
  <c r="S64" i="12"/>
  <c r="S66" i="12"/>
  <c r="S67" i="12"/>
  <c r="S69" i="12"/>
  <c r="S70" i="12"/>
  <c r="S72" i="12"/>
  <c r="S73" i="12"/>
  <c r="S75" i="12"/>
  <c r="Y66" i="12"/>
  <c r="Y39" i="12"/>
  <c r="P75" i="12"/>
  <c r="Q75" i="12"/>
  <c r="T75" i="12"/>
  <c r="U75" i="12"/>
  <c r="V75" i="12"/>
  <c r="X40" i="12"/>
  <c r="Z75" i="12"/>
  <c r="Y60" i="12"/>
  <c r="Y73" i="12"/>
  <c r="Y19" i="12"/>
  <c r="Y7" i="12"/>
  <c r="Y55" i="12"/>
  <c r="Y24" i="12"/>
  <c r="Y72" i="12"/>
  <c r="Y70" i="12"/>
  <c r="Y69" i="12"/>
  <c r="Y67" i="12"/>
  <c r="Y64" i="12"/>
  <c r="Y63" i="12"/>
  <c r="Y62" i="12"/>
  <c r="Y61" i="12"/>
  <c r="Y58" i="12"/>
  <c r="Y57" i="12"/>
  <c r="Y54" i="12"/>
  <c r="Y53" i="12"/>
  <c r="Y52" i="12"/>
  <c r="Y51" i="12"/>
  <c r="Y50" i="12"/>
  <c r="Y47" i="12"/>
  <c r="Y45" i="12"/>
  <c r="Y44" i="12"/>
  <c r="Y42" i="12"/>
  <c r="Y41" i="12"/>
  <c r="Y38" i="12"/>
  <c r="Y36" i="12"/>
  <c r="Y23" i="12"/>
  <c r="Y22" i="12"/>
  <c r="Y17" i="12"/>
  <c r="Y16" i="12"/>
  <c r="Y15" i="12"/>
  <c r="Y14" i="12"/>
  <c r="Y13" i="12"/>
  <c r="Y12" i="12"/>
  <c r="Y11" i="12"/>
  <c r="Y10" i="12"/>
  <c r="Y9" i="12"/>
  <c r="Y6" i="12"/>
</calcChain>
</file>

<file path=xl/sharedStrings.xml><?xml version="1.0" encoding="utf-8"?>
<sst xmlns="http://schemas.openxmlformats.org/spreadsheetml/2006/main" count="456" uniqueCount="240">
  <si>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</si>
  <si>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</si>
  <si>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</si>
  <si>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</si>
  <si>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</si>
  <si>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</si>
  <si>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</si>
  <si>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</si>
  <si>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</si>
  <si>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</si>
  <si>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</si>
  <si>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</si>
  <si>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</si>
  <si>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</si>
  <si>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</si>
  <si>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</si>
  <si>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</si>
  <si>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</si>
  <si>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</si>
  <si>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</si>
  <si>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</si>
  <si>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</si>
  <si>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</si>
  <si>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</si>
  <si>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</si>
  <si>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</si>
  <si>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</si>
  <si>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</si>
  <si>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</si>
  <si>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</si>
  <si>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</si>
  <si>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</si>
  <si>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</si>
  <si>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</si>
  <si>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</si>
  <si>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</si>
  <si>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</si>
  <si>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</si>
  <si>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</si>
  <si>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</si>
  <si>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</si>
  <si>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</si>
  <si>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</si>
  <si>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</si>
  <si>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</si>
  <si>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</si>
  <si>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</si>
  <si>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</si>
  <si>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</si>
  <si>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</si>
  <si>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</si>
  <si>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Mantener las 4 Plazas de Mercado administradas por el Municipio.</t>
  </si>
  <si>
    <t>Número de plazas de mercado administradas por el Municipio mantenidas.</t>
  </si>
  <si>
    <t>Formular e implementar 1 programa de gestores de convivencia.</t>
  </si>
  <si>
    <t>Número de programas de gestores de convivencia formulados e implementados.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</si>
  <si>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</si>
  <si>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</si>
  <si>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</si>
  <si>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</si>
  <si>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</si>
  <si>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</si>
  <si>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</si>
  <si>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</si>
  <si>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</si>
  <si>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</si>
  <si>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</si>
  <si>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</si>
  <si>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</si>
  <si>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</si>
  <si>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</si>
  <si>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</si>
  <si>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</si>
  <si>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</si>
  <si>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</si>
  <si>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</si>
  <si>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Crear y mantener 1 observatorio de convivencia y seguridad ciudadana.</t>
  </si>
  <si>
    <t>Número de observatorios de convivencia y seguridad ciudadana creados y mantenidos.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</si>
  <si>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</si>
  <si>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</si>
  <si>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</si>
  <si>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</si>
  <si>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</si>
  <si>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</si>
  <si>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</si>
  <si>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</si>
  <si>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</si>
  <si>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</si>
  <si>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</si>
  <si>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</si>
  <si>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</si>
  <si>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</si>
  <si>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</si>
  <si>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</si>
  <si>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</si>
  <si>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</si>
  <si>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</si>
  <si>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</si>
  <si>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</si>
  <si>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</si>
  <si>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</si>
  <si>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</si>
  <si>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</si>
  <si>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</si>
  <si>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</si>
  <si>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</si>
  <si>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</si>
  <si>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</si>
  <si>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</si>
  <si>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</si>
  <si>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</si>
  <si>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</si>
  <si>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</si>
  <si>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</si>
  <si>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</si>
  <si>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</si>
  <si>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 Reducción, Mitigación Del Riesgo Y Adaptación Al Cambio Climático</t>
  </si>
  <si>
    <t>N/A</t>
  </si>
  <si>
    <t>APOYO AL CONOCIMIENTO OPERATIVO DE LA UNIDAD DE GESTIÓN DEL RIESGO. EMERGENCIAS Y DESASTRES PARA RESPUESTA A LOS EFECTOS DEL CAMBIO CLIMÁTICO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</si>
  <si>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</si>
  <si>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</si>
  <si>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</si>
  <si>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FORTALECIMIENTO DEL PROGRAMA “TOLERANCIA EN MOVIMIENTO", COMO PARTE DE LA POLÍTICA PÚBLICA DE SEGURIDAD Y CONVIVENCIA CIUDADANA DEL MUNICIPIO DE BUCARAMANGA</t>
  </si>
  <si>
    <t>FORTALECIMIENTO DE LA CAPACIDAD INSTITUCIONAL A INSPECCIONES Y COMISARIAS DEL MUNICIPIO DE BUCARAMANGA</t>
  </si>
  <si>
    <t>FORTALECIMIENTO A LA GESTIÓN OPERATIVA PARA LA EFICIENCIA DE LA PRESTACIÓN DE SERVICIOS DE LA SECRETARÍA DEL INTERIOR DIRIGIDOS A LA CIUDADANÍA DEL MUNICIPIO DE BUCARAMANGA</t>
  </si>
  <si>
    <t>FORTALECIMIENTO A LA ATENCIÓN INTEGRAL DE LA POBLACIÓN VICTIMA DEL CONFLICTO ARMADO EN EL MUNICIPIO DE BUCARAMANGA</t>
  </si>
  <si>
    <t>MANTENIMIENTO AL CIRCUITO CERRADO DE TELEVISIÓN CCTV PARA LAS ACCIONES DE VIGILANCIA EN EL MUNICIPIO DE BUCARAMANGA</t>
  </si>
  <si>
    <t>ADECUACIÓN DE SALAS DE PASO, ATENCIÓN AL USUARIO Y UNIDAD DE REACCIÓN INMEDIATA DE LA SEDE PRINCIPAL DE LA FISCALÍA GENERAL DE LA NACIÓN EN BUCARAMANGA</t>
  </si>
  <si>
    <t>Sec. Interior</t>
  </si>
  <si>
    <t>Jose David Cavanzo</t>
  </si>
  <si>
    <t>PLAN DE ACCIÓN
SECRETARÍA DE INTERIOR</t>
  </si>
  <si>
    <t>FORTALECIMIENTO DEL HOGAR DE PASO PARA PROTECCIÓN DE NIÑOS, NIÑAS Y ADOLESCENTES DEL MUNICIPIO DE BUCARAMANGA</t>
  </si>
  <si>
    <t>Capacidades Y Oportunidades Para Superar Brechas Sociales</t>
  </si>
  <si>
    <t>BUCARAMANGA EQUITATIVA E INCLUYENTE: UNA CIUDAD DE BIENESTAR</t>
  </si>
  <si>
    <t>RECURSOS GESTIONADOS</t>
  </si>
  <si>
    <t>Aceleradores De Desarrollo Social</t>
  </si>
  <si>
    <t>Conocimiento Del Riesgo Y Adaptación Al Cambio Climático</t>
  </si>
  <si>
    <t>Bucaramanga Gestiona El Riesgo De Desastre Y Se Adapta Al Proceso De Cambio Climático</t>
  </si>
  <si>
    <t>BUCARAMANGA SOSTENIBLE: UNA REGIÓN CON FUTURO</t>
  </si>
  <si>
    <t>Reducción, Mitigación Del Riesgo Y Adaptación Al Cambio Climático</t>
  </si>
  <si>
    <t>Manejo Del Riesgo Y Adaptación Al Cambio Climático</t>
  </si>
  <si>
    <t>BUCARAMANGA CIUDAD VITAL: LA VIDA ES SAGRADA</t>
  </si>
  <si>
    <t>Espacio Público Vital</t>
  </si>
  <si>
    <t>Equipamiento Comunitario</t>
  </si>
  <si>
    <t>Prevención Del Delito</t>
  </si>
  <si>
    <t>Bucaramanga Segura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</si>
  <si>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</si>
  <si>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</si>
  <si>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</si>
  <si>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Transformando Vidas</t>
  </si>
  <si>
    <t>Atención A Víctimas Del Conflicto Armado</t>
  </si>
  <si>
    <t>Sistema Penitenciario Carcelario En El Marco De Los Derechos Humanos</t>
  </si>
  <si>
    <t>Asuntos Religiosos</t>
  </si>
  <si>
    <t>Gobierno Fortalecido Para Ser Y Hacer</t>
  </si>
  <si>
    <t>En Bucaramanga Construimos Un Territorio De Paz</t>
  </si>
  <si>
    <t>Administración Pública Moderna E Innovadora</t>
  </si>
  <si>
    <t>BUCARAMANGA TERRITORIO LIBRE DE CORRUPCIÓN: INSTITUCIONES SÓLIDAS Y CONFIABLES</t>
  </si>
  <si>
    <t>APOYO A LA POBLACIÓN CARCELARIA DEL MUNICIPIO DE BUCARAMANGA</t>
  </si>
  <si>
    <t>IMPLEMENTACIÓN DE LA ESTRATEGIA DENOMINADA "OBSERVATORIO DE SEGURIDAD Y CONVIVENCIA CIUDADANA EN EL MUNICIPIO DE BUCARAMANGA</t>
  </si>
  <si>
    <t xml:space="preserve">APOYO A LA ATENCIÓN INTEGRAL A VÍCTIMAS DE TRATA DE PERSONAS Y LÍDERES SOCIALES </t>
  </si>
  <si>
    <t>SUBSIDIO Y ASIGNACIÓN DE RECURSOS COMPLEMENTARIOS PARA ATENDER EMERGENCIAS Y EVENTOS NATURALES EN EL MUNICIPIO DE BUCARAMANGA</t>
  </si>
  <si>
    <t>ADQUISICIÓN DE COMPONENTES ESTRUCTURALES Y FORMAS BÁSICAS PARA LA REDUCCIÓN Y MITIGACION DEL RIESGO DE DESASTRES EN EL MUNICIPIO DE BUCARAMANGA</t>
  </si>
  <si>
    <t>FORTALECIMIENTO DEL CENTRO ATENCIÓN ESPECIALIZADO PARA EL SISTEMA DE RESPONSABILIDAD PENAL ADOLESCENTE DEL MUNICIPIO DE BUCARAMANGA</t>
  </si>
  <si>
    <t>SGR</t>
  </si>
  <si>
    <t>TOTAL EJECUTADO</t>
  </si>
  <si>
    <t>PENDIENTE POR ADICIONAR</t>
  </si>
  <si>
    <t>2.3.2.01.01.005.02.03.01.01.4503004.201 - $ 22.000.000
2.3.2.02.02.008.4503004.201 - $ 277.740.256</t>
  </si>
  <si>
    <t xml:space="preserve">2.3.2.02.02.008.4503004.201 </t>
  </si>
  <si>
    <t>2.3.2.02.01.003.4503004.201 - $ 856.200.000</t>
  </si>
  <si>
    <t>2.3.2.02.01.002.4503004.201 - $ 1.000.000.000
2.3.2.02.02.009.4503004.201 - $     121.800.000</t>
  </si>
  <si>
    <t>Garantizar una eficaz gestión y funcionamiento de las plazas de mercado que se encuentran bajo la administración de la Alcaldía de Bucaramanga.</t>
  </si>
  <si>
    <t>2.3.2.02.02.006.4002014.201
2.3.2.02.02.008.4002017.201</t>
  </si>
  <si>
    <t>2.3.2.02.02.008.4501004.204</t>
  </si>
  <si>
    <t xml:space="preserve">2.3.2.02.02.008.4501004.204 </t>
  </si>
  <si>
    <t xml:space="preserve">2.3.2.02.02.006.4501056.201 </t>
  </si>
  <si>
    <t>2.3.2.02.02.008.4501056.204 - $1.049.000.000</t>
  </si>
  <si>
    <t>2.3.2.02.02.008.4501056.236 - $100.000.000
2.3.2.02.02.008.4501056.204 - $150.000.000</t>
  </si>
  <si>
    <t>2.3.2.01.01.003.07.01.4501056.204 - $ 162.000.000
2.3.2.01.01.003.07.07.01.4501056.204 - $ 163.270.377</t>
  </si>
  <si>
    <t>2.3.2.02.02.008.4501056.204 - $104.627.439</t>
  </si>
  <si>
    <t>2.3.2.01.01.003.03.02.4501056.204 - $50.000.000
2.3.2.01.01.004.01.01.02.4501056.204 - $50.000.000
2.3.2.01.01.005.02.03.01.01.4501056.204 - $80.000.000
2.3.2.02.02.008.4501056.204 - $249.174.813</t>
  </si>
  <si>
    <t>ADQUISICIÓN DE RECURSOS TECNÓLOGICOS PARA LA SEGURIDAD DEL MUNICIPIO DE BUCARAMANGA</t>
  </si>
  <si>
    <t xml:space="preserve">SUMINISTRO DE MATERIAL DE INTENDENCIA PARA PROTECCIÓN Y SEGUIRIDAD EN LA OPERATIVIDAD DEL PERSONAL DE LA POLICÍA METROPOLITANA DE BUCARAMANGA </t>
  </si>
  <si>
    <t>IMPLEMENTACIÓN  AL  MODELO DE PROFESIONALIZACIÓN Y ENTRENAMIENTO EN PREVENCIÓN Y/O CONTROL DEL DELITO PARA  EL PERSONAL DE LA POLICÍA METROPOLITANA DE BUCARAMANGA</t>
  </si>
  <si>
    <t>2.3.2.02.02.008.4501056.204 - $653.814.000</t>
  </si>
  <si>
    <t>2.3.2.02.01.003.4501056.204 - $800.000.000
2.3.2.02.01.003.4501030.201 - $800.000.000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</si>
  <si>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</si>
  <si>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</si>
  <si>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MANTENIMIENTO VEHIVULOS
GASTOS DE BIENESTAR SOCIAL</t>
  </si>
  <si>
    <t>CAPACITACIONES Y SERVICIOS A LA COMUNIDAD</t>
  </si>
  <si>
    <t>2.3.2.02.02.008.4501056.201 - $80.000.001,50
2.3.2.02.02.008.4501056.261 - $18.064.798,50</t>
  </si>
  <si>
    <t>2.3.2.02.02.009.4501056.204 - $408.029.872</t>
  </si>
  <si>
    <t>2.3.2.02.02.008.4501056.236 - $304.210.000
2.3.2.02.02.008.4501056.237 - $425.000.000</t>
  </si>
  <si>
    <t>2.3.2.02.02.008.4501056.204 - $148.500.000</t>
  </si>
  <si>
    <t>ADQUISICIÓN DE RECURSOS TECNÓLOGICOS PARA LA SEGURIDAD DEL MUNICIPIO DE BUCARAMANGA - PDA</t>
  </si>
  <si>
    <t>2.3.2.02.01.003.4501056.236 - $20.790.000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</si>
  <si>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</si>
  <si>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2.3.2.02.02.006.4102037.201 - $ 360.000.000</t>
  </si>
  <si>
    <t>Reducir los índices de inseguridad ciudadana e intolerancia social en el municipio de Bucaramanga.</t>
  </si>
  <si>
    <t>2.3.2.01.01.003.03.02.4501056.204 - $50.000.000
2.3.2.01.01.004.01.01.02.4501056.204 - $50.000.000
2.3.2.02.02.008.4501056.204 - $34.308.800
2.3.2.02.01.003.4501056.204 - $801.743.650</t>
  </si>
  <si>
    <t>Mantener en óptimas condiciones el CCTV para la vigilancia, control y seguimiento de la inseguridad en el municipio de Bucaramanga.</t>
  </si>
  <si>
    <t>CTP</t>
  </si>
  <si>
    <t>Mejorar la capacidad operativa para la descongestión y atención de los procesos policivo de las Inspecciones y Comisarías del municipio de Bucaramanga.</t>
  </si>
  <si>
    <t>2.3.2.02.02.008.1202002.201 - $211.560.751
2.3.2.02.02.008.1202034.201 - $420.000.000
2.3.2.02.02.008.1202002.262 $3.179.405,26</t>
  </si>
  <si>
    <t>2.3.2.02.02.009.4501056.264 - $159.146.685,48</t>
  </si>
  <si>
    <t>JUSTICIA RESTAURATIVA</t>
  </si>
  <si>
    <t>2.3.2.02.02.006.4102046.201 - $ 2.564.591.998,26</t>
  </si>
  <si>
    <t>ADECUACIÓN DEL CENTRO DE INTERNAMIENTO PREVENTIVO PARA ADOLESCENTES Y JOVENES CON CONDUCTAS PUNIBLES EN EL  MUNICIPIO DE BUCARAMANGA</t>
  </si>
  <si>
    <t>2.3.2.02.02.008.4502021.201 - $ 20.000.000</t>
  </si>
  <si>
    <t xml:space="preserve">Alcanzar en el CAIV altos niveles de atención, asistencia y reparación integral  a la población víctima del conflicto armado reubicadas en el municipio de Bucaramanga. </t>
  </si>
  <si>
    <t>2.3.2.02.02.009.4101031.201 - $313.000.000</t>
  </si>
  <si>
    <t>2.3.2.02.02.008.4502017.201 - $17.000.000</t>
  </si>
  <si>
    <t>2.3.2.02.02.009.4101031.201 - $280.000.000</t>
  </si>
  <si>
    <t>2.3.2.02.02.009.4101031.201 - $70.000.000</t>
  </si>
  <si>
    <t>2.3.2.02.02.009.4101031.201 - $10.000.000</t>
  </si>
  <si>
    <t>2.3.2.02.02.008.4101023.201 - $75.000.000 
2.3.2.02.02.009.4101031.201 - $35.000.000</t>
  </si>
  <si>
    <t>2.3.2.02.02.008.4101023.201 - $13.500.000
2.3.2.02.02.008.4502017.201 - $76.500.000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</si>
  <si>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</si>
  <si>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</si>
  <si>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Mejorar la capacidad y eficiencia en la prestación de los servicios ofertados por la Secretaría del Interior para la ciudadanía del municipio de Bucaramanga.</t>
  </si>
  <si>
    <t>2.3.2.02.02.008.4501056.204 - $33.000.000</t>
  </si>
  <si>
    <t>2.3.2.02.02.008.1202002.201 - $246.500.000
2.3.2.02.02.008.1202034.201 - $102.500.000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</si>
  <si>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</si>
  <si>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Disminuir la prevalencia de conflictos sociales derivados de la frágil convivencia ciudadana en el municipio de Bucaramanga.</t>
  </si>
  <si>
    <t>Mejorar la capacidad operativa de la Unidad Municipal de gestión del Riesgo y Desastre para la respuesta eficiente a los eventos de desastre natural y otros en el municipio de Bucaramanga.</t>
  </si>
  <si>
    <t>Reducir la invasión y el uso inadecuado del espacio público en la ciudad de Bucaramanga.</t>
  </si>
  <si>
    <t>2.3.2.02.02.008.4002012.201
2.3.2.02.02.008.4002031.201</t>
  </si>
  <si>
    <t xml:space="preserve">2.3.2.02.02.008.4002012.201
2.3.2.02.02.008.4002031.201 </t>
  </si>
  <si>
    <t>2.3.2.02.02.008.4501056.204</t>
  </si>
  <si>
    <t xml:space="preserve">2.3.2.02.02.008.4502017.201
2.3.2.02.02.008.4502022.201 </t>
  </si>
  <si>
    <t>2.3.2.02.02.008.4502017.201
2.3.2.02.02.008.4502022.201</t>
  </si>
  <si>
    <t>31/06/2021</t>
  </si>
  <si>
    <t>2,3,2,02,02,006,4501056,201</t>
  </si>
  <si>
    <t xml:space="preserve">2.3.2.02.02.008.4501056.236 
2.3.2.02.02.008.4501056.237 </t>
  </si>
  <si>
    <t>2.3.2.02.02.008.4501056.236 
2.3.2.02.02.008.4501056.204</t>
  </si>
  <si>
    <t xml:space="preserve">2.3.2.02.02.006.4102037.201 </t>
  </si>
  <si>
    <t>2.3.2.02.02.008.4502017.201 
2.3.2.01.01.003.01.06.4101018.201</t>
  </si>
  <si>
    <t>2.3.2.02.02.006.4002014.201
2.3.2.02.02.008.4002017.201
2.3.2.02.02.008.4501004.204</t>
  </si>
  <si>
    <t>POR DEFINIR</t>
  </si>
  <si>
    <t>ADECUACIÓN DE SALA TRANSITORIA, ANTEJARDÍN Y OFICINAS ADMINISTRATIVAS DEL CENTRO FACILITADOR DE SERVICIOS MIGRATORIOS – CFSM DE MIGRACIÓN COLOMBIA – REGIONAL ORIENTE
EN EL MUNICIPIO DE BUCARAMANGA</t>
  </si>
  <si>
    <t>ADQUISICIÓN DE VEHÍCULOS PARA EL TRANSPORTE DE TROPA DEL BATALLÓN DE SERVICIOS N° 5 “MERCEDES ABREGO” DEL MUNICIPIO DE BUCARAMANGA</t>
  </si>
  <si>
    <t>2.3.2.02.02.008.1202002.262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</si>
</sst>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6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7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/>
    <xf numFmtId="0" fontId="1" fillId="3" borderId="2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165" fontId="7" fillId="2" borderId="2" xfId="108" applyNumberFormat="1" applyFont="1" applyFill="1" applyBorder="1" applyAlignment="1">
      <alignment vertical="center"/>
    </xf>
    <xf numFmtId="1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9" fontId="3" fillId="4" borderId="2" xfId="107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vertical="center" wrapText="1"/>
    </xf>
    <xf numFmtId="5" fontId="1" fillId="0" borderId="2" xfId="108" applyNumberFormat="1" applyFont="1" applyFill="1" applyBorder="1" applyAlignment="1">
      <alignment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5" fontId="13" fillId="0" borderId="2" xfId="108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1" fillId="0" borderId="1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5" fontId="2" fillId="0" borderId="5" xfId="108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 wrapText="1"/>
    </xf>
    <xf numFmtId="1" fontId="11" fillId="0" borderId="8" xfId="0" applyNumberFormat="1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1" fontId="2" fillId="0" borderId="5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justify" vertical="center" wrapText="1"/>
    </xf>
    <xf numFmtId="164" fontId="2" fillId="0" borderId="5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164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165" fontId="2" fillId="0" borderId="0" xfId="0" applyNumberFormat="1" applyFont="1" applyBorder="1"/>
    <xf numFmtId="9" fontId="1" fillId="0" borderId="1" xfId="107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5" xfId="108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5" fontId="1" fillId="4" borderId="8" xfId="108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1" fontId="11" fillId="0" borderId="1" xfId="0" applyNumberFormat="1" applyFont="1" applyBorder="1" applyAlignment="1">
      <alignment horizontal="justify" vertical="center" wrapText="1"/>
    </xf>
    <xf numFmtId="1" fontId="11" fillId="0" borderId="8" xfId="0" applyNumberFormat="1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justify" vertical="center" wrapText="1"/>
    </xf>
    <xf numFmtId="1" fontId="11" fillId="0" borderId="8" xfId="0" applyNumberFormat="1" applyFont="1" applyFill="1" applyBorder="1" applyAlignment="1">
      <alignment horizontal="justify" vertical="center" wrapText="1"/>
    </xf>
    <xf numFmtId="1" fontId="11" fillId="0" borderId="5" xfId="0" applyNumberFormat="1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925137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showGridLines="0" tabSelected="1" zoomScale="50" zoomScaleNormal="50" zoomScaleSheetLayoutView="90" workbookViewId="0">
      <pane ySplit="5" topLeftCell="A21" activePane="bottomLeft" state="frozen"/>
      <selection pane="bottomLeft" activeCell="G26" sqref="G26"/>
    </sheetView>
  </sheetViews>
  <sheetFormatPr baseColWidth="10" defaultColWidth="11" defaultRowHeight="15" x14ac:dyDescent="0.25"/>
  <cols>
    <col min="1" max="1" width="23" style="13" customWidth="1"/>
    <col min="2" max="3" width="23" style="1" customWidth="1"/>
    <col min="4" max="4" width="29.3984375" style="1" customWidth="1"/>
    <col min="5" max="5" width="27" style="1" customWidth="1"/>
    <col min="6" max="6" width="22.3984375" style="1" customWidth="1"/>
    <col min="7" max="7" width="42.8984375" style="1" customWidth="1"/>
    <col min="8" max="8" width="39.8984375" style="1" customWidth="1"/>
    <col min="9" max="9" width="14.8984375" style="1" customWidth="1"/>
    <col min="10" max="10" width="19.69921875" style="1" customWidth="1"/>
    <col min="11" max="11" width="17.59765625" style="1" customWidth="1"/>
    <col min="12" max="12" width="17.5" style="1" customWidth="1"/>
    <col min="13" max="13" width="19.69921875" style="1" customWidth="1"/>
    <col min="14" max="14" width="39.3984375" style="1" customWidth="1"/>
    <col min="15" max="18" width="24.59765625" style="1" customWidth="1"/>
    <col min="19" max="19" width="27.796875" style="1" customWidth="1"/>
    <col min="20" max="23" width="24.59765625" style="1" customWidth="1"/>
    <col min="24" max="24" width="27.59765625" style="1" customWidth="1"/>
    <col min="25" max="25" width="18.0976562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1"/>
  </cols>
  <sheetData>
    <row r="1" spans="1:28" s="1" customFormat="1" ht="15.6" x14ac:dyDescent="0.25">
      <c r="A1" s="4" t="s">
        <v>20</v>
      </c>
      <c r="F1" s="178" t="s">
        <v>129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Y1" s="179"/>
      <c r="Z1" s="47"/>
    </row>
    <row r="2" spans="1:28" s="1" customFormat="1" ht="15" customHeight="1" x14ac:dyDescent="0.25">
      <c r="A2" s="22">
        <v>44255</v>
      </c>
      <c r="B2" s="21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Y2" s="179"/>
      <c r="Z2" s="47"/>
    </row>
    <row r="3" spans="1:28" s="1" customFormat="1" ht="15.6" x14ac:dyDescent="0.25">
      <c r="A3" s="13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Y3" s="180"/>
      <c r="Z3" s="48"/>
    </row>
    <row r="4" spans="1:28" s="36" customFormat="1" ht="23.25" customHeight="1" x14ac:dyDescent="0.25">
      <c r="A4" s="175" t="s">
        <v>12</v>
      </c>
      <c r="B4" s="176"/>
      <c r="C4" s="176"/>
      <c r="D4" s="176"/>
      <c r="E4" s="176"/>
      <c r="F4" s="175" t="s">
        <v>13</v>
      </c>
      <c r="G4" s="176"/>
      <c r="H4" s="176"/>
      <c r="I4" s="176"/>
      <c r="J4" s="176"/>
      <c r="K4" s="177" t="s">
        <v>30</v>
      </c>
      <c r="L4" s="177"/>
      <c r="M4" s="177"/>
      <c r="N4" s="177" t="s">
        <v>28</v>
      </c>
      <c r="O4" s="177"/>
      <c r="P4" s="177"/>
      <c r="Q4" s="177"/>
      <c r="R4" s="177"/>
      <c r="S4" s="177"/>
      <c r="T4" s="175" t="s">
        <v>22</v>
      </c>
      <c r="U4" s="176"/>
      <c r="V4" s="176"/>
      <c r="W4" s="176"/>
      <c r="X4" s="183"/>
      <c r="Y4" s="181" t="s">
        <v>23</v>
      </c>
      <c r="Z4" s="181" t="s">
        <v>133</v>
      </c>
      <c r="AA4" s="174" t="s">
        <v>29</v>
      </c>
      <c r="AB4" s="174"/>
    </row>
    <row r="5" spans="1:28" s="1" customFormat="1" ht="42" customHeight="1" x14ac:dyDescent="0.25">
      <c r="A5" s="5" t="s">
        <v>2</v>
      </c>
      <c r="B5" s="5" t="s">
        <v>7</v>
      </c>
      <c r="C5" s="5" t="s">
        <v>3</v>
      </c>
      <c r="D5" s="5" t="s">
        <v>9</v>
      </c>
      <c r="E5" s="35" t="s">
        <v>24</v>
      </c>
      <c r="F5" s="6" t="s">
        <v>18</v>
      </c>
      <c r="G5" s="6" t="s">
        <v>4</v>
      </c>
      <c r="H5" s="6" t="s">
        <v>19</v>
      </c>
      <c r="I5" s="20" t="s">
        <v>26</v>
      </c>
      <c r="J5" s="20" t="s">
        <v>27</v>
      </c>
      <c r="K5" s="6" t="s">
        <v>5</v>
      </c>
      <c r="L5" s="6" t="s">
        <v>6</v>
      </c>
      <c r="M5" s="20" t="s">
        <v>0</v>
      </c>
      <c r="N5" s="5" t="s">
        <v>11</v>
      </c>
      <c r="O5" s="6" t="s">
        <v>14</v>
      </c>
      <c r="P5" s="6" t="s">
        <v>10</v>
      </c>
      <c r="Q5" s="49" t="s">
        <v>162</v>
      </c>
      <c r="R5" s="6" t="s">
        <v>15</v>
      </c>
      <c r="S5" s="6" t="s">
        <v>25</v>
      </c>
      <c r="T5" s="49" t="s">
        <v>14</v>
      </c>
      <c r="U5" s="49" t="s">
        <v>10</v>
      </c>
      <c r="V5" s="49" t="s">
        <v>162</v>
      </c>
      <c r="W5" s="49" t="s">
        <v>15</v>
      </c>
      <c r="X5" s="49" t="s">
        <v>163</v>
      </c>
      <c r="Y5" s="182"/>
      <c r="Z5" s="182"/>
      <c r="AA5" s="6" t="s">
        <v>16</v>
      </c>
      <c r="AB5" s="6" t="s">
        <v>17</v>
      </c>
    </row>
    <row r="6" spans="1:28" ht="172.5" customHeight="1" x14ac:dyDescent="0.25">
      <c r="A6" s="12" t="s">
        <v>132</v>
      </c>
      <c r="B6" s="12" t="s">
        <v>131</v>
      </c>
      <c r="C6" s="40" t="s">
        <v>134</v>
      </c>
      <c r="D6" s="54" t="s">
        <v>31</v>
      </c>
      <c r="E6" s="2" t="s">
        <v>32</v>
      </c>
      <c r="F6" s="42" t="s">
        <v>116</v>
      </c>
      <c r="G6" s="50" t="s">
        <v>116</v>
      </c>
      <c r="H6" s="41"/>
      <c r="I6" s="37"/>
      <c r="J6" s="37"/>
      <c r="K6" s="43">
        <v>1</v>
      </c>
      <c r="L6" s="56"/>
      <c r="M6" s="3">
        <f t="shared" ref="M6:M19" si="0">IFERROR(IF(L6/K6&gt;100%,100%,L6/K6),"-")</f>
        <v>0</v>
      </c>
      <c r="N6" s="7"/>
      <c r="O6" s="23"/>
      <c r="P6" s="9"/>
      <c r="Q6" s="9"/>
      <c r="R6" s="9"/>
      <c r="S6" s="60">
        <f>SUM(O6:R6)</f>
        <v>0</v>
      </c>
      <c r="T6" s="23"/>
      <c r="U6" s="9"/>
      <c r="V6" s="9"/>
      <c r="W6" s="9"/>
      <c r="X6" s="60">
        <f>SUM(T6:W6)</f>
        <v>0</v>
      </c>
      <c r="Y6" s="24" t="str">
        <f>IFERROR(X6/S6,"-")</f>
        <v>-</v>
      </c>
      <c r="Z6" s="23">
        <v>0</v>
      </c>
      <c r="AA6" s="8" t="s">
        <v>127</v>
      </c>
      <c r="AB6" s="10" t="s">
        <v>128</v>
      </c>
    </row>
    <row r="7" spans="1:28" ht="198.75" customHeight="1" x14ac:dyDescent="0.25">
      <c r="A7" s="156" t="s">
        <v>137</v>
      </c>
      <c r="B7" s="156" t="s">
        <v>136</v>
      </c>
      <c r="C7" s="158" t="s">
        <v>135</v>
      </c>
      <c r="D7" s="160" t="s">
        <v>33</v>
      </c>
      <c r="E7" s="162" t="s">
        <v>34</v>
      </c>
      <c r="F7" s="68">
        <v>20200680010038</v>
      </c>
      <c r="G7" s="51" t="s">
        <v>117</v>
      </c>
      <c r="H7" s="69" t="s">
        <v>222</v>
      </c>
      <c r="I7" s="37">
        <v>44202</v>
      </c>
      <c r="J7" s="37">
        <v>44561</v>
      </c>
      <c r="K7" s="166">
        <v>0</v>
      </c>
      <c r="L7" s="220">
        <v>0.1</v>
      </c>
      <c r="M7" s="164" t="str">
        <f t="shared" si="0"/>
        <v>-</v>
      </c>
      <c r="N7" s="7" t="s">
        <v>165</v>
      </c>
      <c r="O7" s="23">
        <v>299740256</v>
      </c>
      <c r="P7" s="9"/>
      <c r="Q7" s="9"/>
      <c r="R7" s="9"/>
      <c r="S7" s="170">
        <f>SUM(O7:R8)</f>
        <v>522000000</v>
      </c>
      <c r="T7" s="23">
        <v>92000000</v>
      </c>
      <c r="U7" s="9"/>
      <c r="V7" s="9"/>
      <c r="W7" s="9"/>
      <c r="X7" s="170">
        <f>SUM(T7:W8)</f>
        <v>92000000</v>
      </c>
      <c r="Y7" s="148">
        <f>IFERROR(X7/S7,"-")</f>
        <v>0.17624521072796934</v>
      </c>
      <c r="Z7" s="150">
        <v>0</v>
      </c>
      <c r="AA7" s="152" t="s">
        <v>127</v>
      </c>
      <c r="AB7" s="154" t="s">
        <v>128</v>
      </c>
    </row>
    <row r="8" spans="1:28" ht="39" customHeight="1" x14ac:dyDescent="0.25">
      <c r="A8" s="157"/>
      <c r="B8" s="157"/>
      <c r="C8" s="159"/>
      <c r="D8" s="161"/>
      <c r="E8" s="163"/>
      <c r="F8" s="66"/>
      <c r="G8" s="67" t="s">
        <v>164</v>
      </c>
      <c r="H8" s="2"/>
      <c r="I8" s="111"/>
      <c r="J8" s="111"/>
      <c r="K8" s="167"/>
      <c r="L8" s="238"/>
      <c r="M8" s="165"/>
      <c r="N8" s="123" t="s">
        <v>166</v>
      </c>
      <c r="O8" s="23">
        <v>222259744</v>
      </c>
      <c r="P8" s="9"/>
      <c r="Q8" s="9"/>
      <c r="R8" s="9"/>
      <c r="S8" s="171"/>
      <c r="T8" s="23"/>
      <c r="U8" s="9"/>
      <c r="V8" s="9"/>
      <c r="W8" s="9"/>
      <c r="X8" s="171"/>
      <c r="Y8" s="149"/>
      <c r="Z8" s="151"/>
      <c r="AA8" s="153"/>
      <c r="AB8" s="155"/>
    </row>
    <row r="9" spans="1:28" ht="90" customHeight="1" x14ac:dyDescent="0.25">
      <c r="A9" s="12" t="s">
        <v>137</v>
      </c>
      <c r="B9" s="12" t="s">
        <v>136</v>
      </c>
      <c r="C9" s="40" t="s">
        <v>135</v>
      </c>
      <c r="D9" s="54" t="s">
        <v>35</v>
      </c>
      <c r="E9" s="2" t="s">
        <v>36</v>
      </c>
      <c r="F9" s="41"/>
      <c r="G9" s="52"/>
      <c r="H9" s="41"/>
      <c r="I9" s="37"/>
      <c r="J9" s="37"/>
      <c r="K9" s="44">
        <v>3</v>
      </c>
      <c r="L9" s="57"/>
      <c r="M9" s="3">
        <f t="shared" si="0"/>
        <v>0</v>
      </c>
      <c r="N9" s="7"/>
      <c r="O9" s="23"/>
      <c r="P9" s="9"/>
      <c r="Q9" s="9"/>
      <c r="R9" s="9"/>
      <c r="S9" s="60">
        <f>SUM(O9:R9)</f>
        <v>0</v>
      </c>
      <c r="T9" s="23"/>
      <c r="U9" s="9"/>
      <c r="V9" s="9"/>
      <c r="W9" s="9"/>
      <c r="X9" s="60">
        <f t="shared" ref="X9:X16" si="1">SUM(T9:W9)</f>
        <v>0</v>
      </c>
      <c r="Y9" s="24" t="str">
        <f t="shared" ref="Y9:Y17" si="2">IFERROR(X9/S9,"-")</f>
        <v>-</v>
      </c>
      <c r="Z9" s="23">
        <v>0</v>
      </c>
      <c r="AA9" s="8" t="s">
        <v>127</v>
      </c>
      <c r="AB9" s="10" t="s">
        <v>128</v>
      </c>
    </row>
    <row r="10" spans="1:28" ht="92.25" customHeight="1" x14ac:dyDescent="0.25">
      <c r="A10" s="12" t="s">
        <v>137</v>
      </c>
      <c r="B10" s="12" t="s">
        <v>136</v>
      </c>
      <c r="C10" s="40" t="s">
        <v>135</v>
      </c>
      <c r="D10" s="54" t="s">
        <v>37</v>
      </c>
      <c r="E10" s="2" t="s">
        <v>38</v>
      </c>
      <c r="F10" s="41"/>
      <c r="G10" s="50"/>
      <c r="H10" s="41"/>
      <c r="I10" s="37"/>
      <c r="J10" s="37"/>
      <c r="K10" s="44">
        <v>0</v>
      </c>
      <c r="L10" s="57"/>
      <c r="M10" s="3" t="str">
        <f t="shared" si="0"/>
        <v>-</v>
      </c>
      <c r="N10" s="7"/>
      <c r="O10" s="23"/>
      <c r="P10" s="9"/>
      <c r="Q10" s="9"/>
      <c r="R10" s="9"/>
      <c r="S10" s="60">
        <f>SUM(O10:R10)</f>
        <v>0</v>
      </c>
      <c r="T10" s="23"/>
      <c r="U10" s="9"/>
      <c r="V10" s="9"/>
      <c r="W10" s="9"/>
      <c r="X10" s="60">
        <f t="shared" si="1"/>
        <v>0</v>
      </c>
      <c r="Y10" s="24" t="str">
        <f t="shared" si="2"/>
        <v>-</v>
      </c>
      <c r="Z10" s="23">
        <v>0</v>
      </c>
      <c r="AA10" s="8" t="s">
        <v>127</v>
      </c>
      <c r="AB10" s="10" t="s">
        <v>128</v>
      </c>
    </row>
    <row r="11" spans="1:28" ht="168.75" customHeight="1" x14ac:dyDescent="0.25">
      <c r="A11" s="12" t="s">
        <v>137</v>
      </c>
      <c r="B11" s="12" t="s">
        <v>136</v>
      </c>
      <c r="C11" s="40" t="s">
        <v>138</v>
      </c>
      <c r="D11" s="54" t="s">
        <v>39</v>
      </c>
      <c r="E11" s="2" t="s">
        <v>40</v>
      </c>
      <c r="F11" s="41"/>
      <c r="G11" s="52"/>
      <c r="H11" s="41"/>
      <c r="I11" s="37"/>
      <c r="J11" s="37"/>
      <c r="K11" s="44">
        <v>1</v>
      </c>
      <c r="L11" s="57"/>
      <c r="M11" s="3">
        <f t="shared" si="0"/>
        <v>0</v>
      </c>
      <c r="N11" s="7"/>
      <c r="O11" s="23"/>
      <c r="P11" s="9"/>
      <c r="Q11" s="9"/>
      <c r="R11" s="9"/>
      <c r="S11" s="60">
        <f>SUM(O11:R11)</f>
        <v>0</v>
      </c>
      <c r="T11" s="23"/>
      <c r="U11" s="9"/>
      <c r="V11" s="9"/>
      <c r="W11" s="9"/>
      <c r="X11" s="60">
        <f t="shared" si="1"/>
        <v>0</v>
      </c>
      <c r="Y11" s="24" t="str">
        <f t="shared" si="2"/>
        <v>-</v>
      </c>
      <c r="Z11" s="23">
        <v>0</v>
      </c>
      <c r="AA11" s="8" t="s">
        <v>127</v>
      </c>
      <c r="AB11" s="10" t="s">
        <v>128</v>
      </c>
    </row>
    <row r="12" spans="1:28" ht="93" customHeight="1" x14ac:dyDescent="0.25">
      <c r="A12" s="12" t="s">
        <v>137</v>
      </c>
      <c r="B12" s="12" t="s">
        <v>136</v>
      </c>
      <c r="C12" s="40" t="s">
        <v>138</v>
      </c>
      <c r="D12" s="54" t="s">
        <v>41</v>
      </c>
      <c r="E12" s="2" t="s">
        <v>42</v>
      </c>
      <c r="F12" s="41"/>
      <c r="G12" s="52"/>
      <c r="H12" s="41"/>
      <c r="I12" s="37"/>
      <c r="J12" s="37"/>
      <c r="K12" s="44">
        <v>10</v>
      </c>
      <c r="L12" s="57"/>
      <c r="M12" s="3">
        <f t="shared" si="0"/>
        <v>0</v>
      </c>
      <c r="N12" s="7"/>
      <c r="O12" s="23"/>
      <c r="P12" s="9"/>
      <c r="Q12" s="9"/>
      <c r="R12" s="9"/>
      <c r="S12" s="60">
        <f>SUM(O12:R12)</f>
        <v>0</v>
      </c>
      <c r="T12" s="23"/>
      <c r="U12" s="9"/>
      <c r="V12" s="9"/>
      <c r="W12" s="9"/>
      <c r="X12" s="60">
        <f t="shared" si="1"/>
        <v>0</v>
      </c>
      <c r="Y12" s="24" t="str">
        <f t="shared" si="2"/>
        <v>-</v>
      </c>
      <c r="Z12" s="23">
        <v>0</v>
      </c>
      <c r="AA12" s="8" t="s">
        <v>127</v>
      </c>
      <c r="AB12" s="10" t="s">
        <v>128</v>
      </c>
    </row>
    <row r="13" spans="1:28" ht="101.25" customHeight="1" x14ac:dyDescent="0.25">
      <c r="A13" s="12" t="s">
        <v>137</v>
      </c>
      <c r="B13" s="12" t="s">
        <v>136</v>
      </c>
      <c r="C13" s="40" t="s">
        <v>138</v>
      </c>
      <c r="D13" s="54" t="s">
        <v>43</v>
      </c>
      <c r="E13" s="2" t="s">
        <v>44</v>
      </c>
      <c r="F13" s="41"/>
      <c r="G13" s="53"/>
      <c r="H13" s="41"/>
      <c r="I13" s="37"/>
      <c r="J13" s="37"/>
      <c r="K13" s="44">
        <v>2</v>
      </c>
      <c r="L13" s="57"/>
      <c r="M13" s="3">
        <f t="shared" si="0"/>
        <v>0</v>
      </c>
      <c r="N13" s="7"/>
      <c r="O13" s="23"/>
      <c r="P13" s="9"/>
      <c r="Q13" s="9"/>
      <c r="R13" s="9"/>
      <c r="S13" s="60">
        <f>SUM(O13:R13)</f>
        <v>0</v>
      </c>
      <c r="T13" s="23"/>
      <c r="U13" s="9"/>
      <c r="V13" s="9"/>
      <c r="W13" s="9"/>
      <c r="X13" s="60">
        <f t="shared" si="1"/>
        <v>0</v>
      </c>
      <c r="Y13" s="24" t="str">
        <f t="shared" si="2"/>
        <v>-</v>
      </c>
      <c r="Z13" s="23">
        <v>0</v>
      </c>
      <c r="AA13" s="8" t="s">
        <v>127</v>
      </c>
      <c r="AB13" s="10" t="s">
        <v>128</v>
      </c>
    </row>
    <row r="14" spans="1:28" ht="130.5" customHeight="1" x14ac:dyDescent="0.25">
      <c r="A14" s="12" t="s">
        <v>137</v>
      </c>
      <c r="B14" s="12" t="s">
        <v>136</v>
      </c>
      <c r="C14" s="40" t="s">
        <v>115</v>
      </c>
      <c r="D14" s="54" t="s">
        <v>45</v>
      </c>
      <c r="E14" s="2" t="s">
        <v>46</v>
      </c>
      <c r="F14" s="41"/>
      <c r="G14" s="50" t="s">
        <v>116</v>
      </c>
      <c r="H14" s="41"/>
      <c r="I14" s="37"/>
      <c r="J14" s="37"/>
      <c r="K14" s="44">
        <v>0</v>
      </c>
      <c r="L14" s="57"/>
      <c r="M14" s="3" t="str">
        <f t="shared" si="0"/>
        <v>-</v>
      </c>
      <c r="N14" s="7"/>
      <c r="O14" s="23"/>
      <c r="P14" s="9"/>
      <c r="Q14" s="9"/>
      <c r="R14" s="9"/>
      <c r="S14" s="60">
        <f t="shared" ref="S14" si="3">SUM(O14:R14)</f>
        <v>0</v>
      </c>
      <c r="T14" s="23"/>
      <c r="U14" s="9"/>
      <c r="V14" s="9"/>
      <c r="W14" s="9"/>
      <c r="X14" s="60">
        <f t="shared" si="1"/>
        <v>0</v>
      </c>
      <c r="Y14" s="24" t="str">
        <f t="shared" si="2"/>
        <v>-</v>
      </c>
      <c r="Z14" s="23">
        <v>0</v>
      </c>
      <c r="AA14" s="8" t="s">
        <v>127</v>
      </c>
      <c r="AB14" s="10" t="s">
        <v>128</v>
      </c>
    </row>
    <row r="15" spans="1:28" ht="135.6" customHeight="1" x14ac:dyDescent="0.25">
      <c r="A15" s="12" t="s">
        <v>137</v>
      </c>
      <c r="B15" s="12" t="s">
        <v>136</v>
      </c>
      <c r="C15" s="40" t="s">
        <v>138</v>
      </c>
      <c r="D15" s="54" t="s">
        <v>47</v>
      </c>
      <c r="E15" s="2" t="s">
        <v>48</v>
      </c>
      <c r="F15" s="41"/>
      <c r="G15" s="53" t="s">
        <v>160</v>
      </c>
      <c r="H15" s="41"/>
      <c r="I15" s="37"/>
      <c r="J15" s="37"/>
      <c r="K15" s="45">
        <v>1</v>
      </c>
      <c r="L15" s="58"/>
      <c r="M15" s="3">
        <f t="shared" si="0"/>
        <v>0</v>
      </c>
      <c r="N15" s="7" t="s">
        <v>167</v>
      </c>
      <c r="O15" s="23">
        <v>856200000</v>
      </c>
      <c r="P15" s="9"/>
      <c r="Q15" s="9"/>
      <c r="R15" s="9"/>
      <c r="S15" s="60">
        <f>SUM(O15:R15)</f>
        <v>856200000</v>
      </c>
      <c r="T15" s="23"/>
      <c r="U15" s="9"/>
      <c r="V15" s="9"/>
      <c r="W15" s="9"/>
      <c r="X15" s="60">
        <f t="shared" si="1"/>
        <v>0</v>
      </c>
      <c r="Y15" s="24">
        <f t="shared" si="2"/>
        <v>0</v>
      </c>
      <c r="Z15" s="23">
        <v>0</v>
      </c>
      <c r="AA15" s="8" t="s">
        <v>127</v>
      </c>
      <c r="AB15" s="10" t="s">
        <v>128</v>
      </c>
    </row>
    <row r="16" spans="1:28" ht="138" customHeight="1" x14ac:dyDescent="0.25">
      <c r="A16" s="12" t="s">
        <v>137</v>
      </c>
      <c r="B16" s="12" t="s">
        <v>136</v>
      </c>
      <c r="C16" s="40" t="s">
        <v>139</v>
      </c>
      <c r="D16" s="54" t="s">
        <v>49</v>
      </c>
      <c r="E16" s="2" t="s">
        <v>50</v>
      </c>
      <c r="F16" s="41"/>
      <c r="G16" s="53" t="s">
        <v>159</v>
      </c>
      <c r="H16" s="41"/>
      <c r="I16" s="37"/>
      <c r="J16" s="37"/>
      <c r="K16" s="46">
        <v>1</v>
      </c>
      <c r="L16" s="59"/>
      <c r="M16" s="3">
        <f t="shared" si="0"/>
        <v>0</v>
      </c>
      <c r="N16" s="7" t="s">
        <v>168</v>
      </c>
      <c r="O16" s="23">
        <v>1121800000</v>
      </c>
      <c r="P16" s="9"/>
      <c r="Q16" s="9"/>
      <c r="R16" s="9"/>
      <c r="S16" s="60">
        <f>SUM(O16:R16)</f>
        <v>1121800000</v>
      </c>
      <c r="T16" s="23"/>
      <c r="U16" s="9"/>
      <c r="V16" s="9"/>
      <c r="W16" s="9"/>
      <c r="X16" s="60">
        <f t="shared" si="1"/>
        <v>0</v>
      </c>
      <c r="Y16" s="24">
        <f t="shared" si="2"/>
        <v>0</v>
      </c>
      <c r="Z16" s="23">
        <v>0</v>
      </c>
      <c r="AA16" s="8" t="s">
        <v>127</v>
      </c>
      <c r="AB16" s="10" t="s">
        <v>128</v>
      </c>
    </row>
    <row r="17" spans="1:28" ht="105.75" customHeight="1" x14ac:dyDescent="0.25">
      <c r="A17" s="156" t="s">
        <v>140</v>
      </c>
      <c r="B17" s="156" t="s">
        <v>141</v>
      </c>
      <c r="C17" s="158" t="s">
        <v>142</v>
      </c>
      <c r="D17" s="160" t="s">
        <v>51</v>
      </c>
      <c r="E17" s="162" t="s">
        <v>52</v>
      </c>
      <c r="F17" s="68">
        <v>20200680010110</v>
      </c>
      <c r="G17" s="51" t="s">
        <v>118</v>
      </c>
      <c r="H17" s="69" t="s">
        <v>169</v>
      </c>
      <c r="I17" s="172">
        <v>44222</v>
      </c>
      <c r="J17" s="172">
        <v>44561</v>
      </c>
      <c r="K17" s="166">
        <v>4</v>
      </c>
      <c r="L17" s="168">
        <v>4</v>
      </c>
      <c r="M17" s="164">
        <f>IFERROR(IF(L17/K17&gt;100%,100%,L17/K17),"-")</f>
        <v>1</v>
      </c>
      <c r="N17" s="7" t="s">
        <v>225</v>
      </c>
      <c r="O17" s="23">
        <v>587726775</v>
      </c>
      <c r="P17" s="9"/>
      <c r="Q17" s="9"/>
      <c r="R17" s="9"/>
      <c r="S17" s="170">
        <f>SUM(O17:R18)</f>
        <v>617000000</v>
      </c>
      <c r="T17" s="23">
        <v>149600000</v>
      </c>
      <c r="U17" s="9"/>
      <c r="V17" s="9"/>
      <c r="W17" s="9"/>
      <c r="X17" s="170">
        <f>SUM(T17:W18)</f>
        <v>149600000</v>
      </c>
      <c r="Y17" s="148">
        <f t="shared" si="2"/>
        <v>0.24246353322528363</v>
      </c>
      <c r="Z17" s="150">
        <v>0</v>
      </c>
      <c r="AA17" s="152" t="s">
        <v>127</v>
      </c>
      <c r="AB17" s="154" t="s">
        <v>128</v>
      </c>
    </row>
    <row r="18" spans="1:28" ht="42.6" customHeight="1" x14ac:dyDescent="0.25">
      <c r="A18" s="157"/>
      <c r="B18" s="157"/>
      <c r="C18" s="159"/>
      <c r="D18" s="161"/>
      <c r="E18" s="163"/>
      <c r="F18" s="68"/>
      <c r="G18" s="67" t="s">
        <v>164</v>
      </c>
      <c r="H18" s="2"/>
      <c r="I18" s="173"/>
      <c r="J18" s="173"/>
      <c r="K18" s="167"/>
      <c r="L18" s="169"/>
      <c r="M18" s="165"/>
      <c r="N18" s="123" t="s">
        <v>224</v>
      </c>
      <c r="O18" s="23">
        <v>29273225</v>
      </c>
      <c r="P18" s="23"/>
      <c r="Q18" s="9"/>
      <c r="R18" s="9"/>
      <c r="S18" s="171"/>
      <c r="T18" s="23"/>
      <c r="U18" s="9"/>
      <c r="V18" s="9"/>
      <c r="W18" s="9"/>
      <c r="X18" s="171"/>
      <c r="Y18" s="149"/>
      <c r="Z18" s="151"/>
      <c r="AA18" s="153"/>
      <c r="AB18" s="155"/>
    </row>
    <row r="19" spans="1:28" ht="78" customHeight="1" x14ac:dyDescent="0.25">
      <c r="A19" s="199" t="s">
        <v>140</v>
      </c>
      <c r="B19" s="199" t="s">
        <v>144</v>
      </c>
      <c r="C19" s="199" t="s">
        <v>143</v>
      </c>
      <c r="D19" s="184" t="s">
        <v>53</v>
      </c>
      <c r="E19" s="199" t="s">
        <v>54</v>
      </c>
      <c r="F19" s="68">
        <v>20200680010062</v>
      </c>
      <c r="G19" s="51" t="s">
        <v>119</v>
      </c>
      <c r="H19" s="69" t="s">
        <v>223</v>
      </c>
      <c r="I19" s="217">
        <v>44209</v>
      </c>
      <c r="J19" s="172">
        <v>44561</v>
      </c>
      <c r="K19" s="166">
        <v>1</v>
      </c>
      <c r="L19" s="168">
        <v>1</v>
      </c>
      <c r="M19" s="164">
        <f t="shared" si="0"/>
        <v>1</v>
      </c>
      <c r="N19" s="70" t="s">
        <v>170</v>
      </c>
      <c r="O19" s="23">
        <v>577500000</v>
      </c>
      <c r="P19" s="62"/>
      <c r="Q19" s="62"/>
      <c r="R19" s="62"/>
      <c r="S19" s="170">
        <f>SUM(O19:R21)</f>
        <v>990500000</v>
      </c>
      <c r="T19" s="23">
        <v>300000000</v>
      </c>
      <c r="U19" s="62"/>
      <c r="V19" s="62"/>
      <c r="W19" s="62"/>
      <c r="X19" s="170">
        <f>SUM(T19:W21)</f>
        <v>700000000</v>
      </c>
      <c r="Y19" s="148">
        <f>IFERROR(X19/S19,"-")</f>
        <v>0.70671378091872794</v>
      </c>
      <c r="Z19" s="150">
        <v>0</v>
      </c>
      <c r="AA19" s="152" t="s">
        <v>127</v>
      </c>
      <c r="AB19" s="154" t="s">
        <v>128</v>
      </c>
    </row>
    <row r="20" spans="1:28" ht="64.8" customHeight="1" x14ac:dyDescent="0.25">
      <c r="A20" s="212"/>
      <c r="B20" s="212"/>
      <c r="C20" s="212"/>
      <c r="D20" s="213"/>
      <c r="E20" s="212"/>
      <c r="F20" s="124"/>
      <c r="G20" s="119" t="s">
        <v>164</v>
      </c>
      <c r="H20" s="121"/>
      <c r="I20" s="218"/>
      <c r="J20" s="216"/>
      <c r="K20" s="215"/>
      <c r="L20" s="214"/>
      <c r="M20" s="219"/>
      <c r="N20" s="116" t="s">
        <v>235</v>
      </c>
      <c r="O20" s="118">
        <v>5500000</v>
      </c>
      <c r="P20" s="61"/>
      <c r="Q20" s="61"/>
      <c r="R20" s="23">
        <v>1800000</v>
      </c>
      <c r="S20" s="209"/>
      <c r="T20" s="61"/>
      <c r="U20" s="61"/>
      <c r="V20" s="61"/>
      <c r="W20" s="61"/>
      <c r="X20" s="209"/>
      <c r="Y20" s="208"/>
      <c r="Z20" s="207"/>
      <c r="AA20" s="211"/>
      <c r="AB20" s="210"/>
    </row>
    <row r="21" spans="1:28" ht="30" customHeight="1" x14ac:dyDescent="0.25">
      <c r="A21" s="212"/>
      <c r="B21" s="212"/>
      <c r="C21" s="212"/>
      <c r="D21" s="213"/>
      <c r="E21" s="212"/>
      <c r="F21" s="197">
        <v>20200680010156</v>
      </c>
      <c r="G21" s="195" t="s">
        <v>120</v>
      </c>
      <c r="H21" s="158" t="s">
        <v>221</v>
      </c>
      <c r="I21" s="218"/>
      <c r="J21" s="216"/>
      <c r="K21" s="215"/>
      <c r="L21" s="214"/>
      <c r="M21" s="219"/>
      <c r="N21" s="101" t="s">
        <v>171</v>
      </c>
      <c r="O21" s="61"/>
      <c r="P21" s="61"/>
      <c r="Q21" s="61"/>
      <c r="R21" s="23">
        <v>405700000</v>
      </c>
      <c r="S21" s="171"/>
      <c r="T21" s="61"/>
      <c r="U21" s="61"/>
      <c r="V21" s="61"/>
      <c r="W21" s="23">
        <v>400000000</v>
      </c>
      <c r="X21" s="209"/>
      <c r="Y21" s="208"/>
      <c r="Z21" s="207"/>
      <c r="AA21" s="211"/>
      <c r="AB21" s="210"/>
    </row>
    <row r="22" spans="1:28" ht="66" customHeight="1" x14ac:dyDescent="0.25">
      <c r="A22" s="106" t="s">
        <v>140</v>
      </c>
      <c r="B22" s="106" t="s">
        <v>144</v>
      </c>
      <c r="C22" s="110" t="s">
        <v>143</v>
      </c>
      <c r="D22" s="109" t="s">
        <v>61</v>
      </c>
      <c r="E22" s="103" t="s">
        <v>62</v>
      </c>
      <c r="F22" s="222"/>
      <c r="G22" s="223"/>
      <c r="H22" s="224"/>
      <c r="I22" s="100">
        <v>44202</v>
      </c>
      <c r="J22" s="100">
        <v>44561</v>
      </c>
      <c r="K22" s="95">
        <v>3</v>
      </c>
      <c r="L22" s="96">
        <v>1</v>
      </c>
      <c r="M22" s="94">
        <f>IFERROR(IF(L22/K22&gt;100%,100%,L22/K22),"-")</f>
        <v>0.33333333333333331</v>
      </c>
      <c r="N22" s="7" t="s">
        <v>171</v>
      </c>
      <c r="O22" s="23"/>
      <c r="P22" s="9"/>
      <c r="Q22" s="9"/>
      <c r="R22" s="23">
        <v>87300000</v>
      </c>
      <c r="S22" s="92">
        <f>SUM(O22:R22)</f>
        <v>87300000</v>
      </c>
      <c r="T22" s="23"/>
      <c r="U22" s="9"/>
      <c r="V22" s="9"/>
      <c r="W22" s="23">
        <v>40000000</v>
      </c>
      <c r="X22" s="92">
        <f>SUM(T22:W22)</f>
        <v>40000000</v>
      </c>
      <c r="Y22" s="93">
        <f>IFERROR(X22/S22,"-")</f>
        <v>0.45819014891179838</v>
      </c>
      <c r="Z22" s="99">
        <v>0</v>
      </c>
      <c r="AA22" s="98" t="s">
        <v>127</v>
      </c>
      <c r="AB22" s="97" t="s">
        <v>128</v>
      </c>
    </row>
    <row r="23" spans="1:28" ht="114.6" customHeight="1" x14ac:dyDescent="0.25">
      <c r="A23" s="106" t="s">
        <v>140</v>
      </c>
      <c r="B23" s="106" t="s">
        <v>144</v>
      </c>
      <c r="C23" s="110" t="s">
        <v>145</v>
      </c>
      <c r="D23" s="109" t="s">
        <v>77</v>
      </c>
      <c r="E23" s="103" t="s">
        <v>78</v>
      </c>
      <c r="F23" s="198"/>
      <c r="G23" s="196"/>
      <c r="H23" s="159"/>
      <c r="I23" s="172">
        <v>44202</v>
      </c>
      <c r="J23" s="172">
        <v>44561</v>
      </c>
      <c r="K23" s="95">
        <v>1</v>
      </c>
      <c r="L23" s="96"/>
      <c r="M23" s="94">
        <f>IFERROR(IF(L23/K23&gt;100%,100%,L23/K23),"-")</f>
        <v>0</v>
      </c>
      <c r="N23" s="7" t="s">
        <v>172</v>
      </c>
      <c r="O23" s="23"/>
      <c r="P23" s="9"/>
      <c r="Q23" s="9"/>
      <c r="R23" s="23">
        <v>35200000</v>
      </c>
      <c r="S23" s="92">
        <f>SUM(O23:R23)</f>
        <v>35200000</v>
      </c>
      <c r="T23" s="23"/>
      <c r="U23" s="9"/>
      <c r="V23" s="9"/>
      <c r="W23" s="23">
        <v>25600000</v>
      </c>
      <c r="X23" s="92">
        <f>SUM(T23:W23)</f>
        <v>25600000</v>
      </c>
      <c r="Y23" s="93">
        <f>IFERROR(X23/S23,"-")</f>
        <v>0.72727272727272729</v>
      </c>
      <c r="Z23" s="99">
        <v>0</v>
      </c>
      <c r="AA23" s="98" t="s">
        <v>127</v>
      </c>
      <c r="AB23" s="97" t="s">
        <v>128</v>
      </c>
    </row>
    <row r="24" spans="1:28" ht="30" customHeight="1" x14ac:dyDescent="0.25">
      <c r="A24" s="199" t="s">
        <v>140</v>
      </c>
      <c r="B24" s="199" t="s">
        <v>144</v>
      </c>
      <c r="C24" s="199" t="s">
        <v>146</v>
      </c>
      <c r="D24" s="184" t="s">
        <v>63</v>
      </c>
      <c r="E24" s="199" t="s">
        <v>64</v>
      </c>
      <c r="F24" s="127"/>
      <c r="G24" s="130" t="s">
        <v>236</v>
      </c>
      <c r="H24" s="129"/>
      <c r="I24" s="216"/>
      <c r="J24" s="216"/>
      <c r="K24" s="166">
        <v>1</v>
      </c>
      <c r="L24" s="220">
        <v>0.5</v>
      </c>
      <c r="M24" s="164">
        <f>IFERROR(IF(L24/K24&gt;100%,100%,L24/K24),"-")</f>
        <v>0.5</v>
      </c>
      <c r="N24" s="131" t="s">
        <v>173</v>
      </c>
      <c r="O24" s="23">
        <v>400000000</v>
      </c>
      <c r="P24" s="62"/>
      <c r="Q24" s="62"/>
      <c r="R24" s="23"/>
      <c r="S24" s="170">
        <f>SUM(O24:R35)</f>
        <v>5317981301</v>
      </c>
      <c r="T24" s="62"/>
      <c r="U24" s="62"/>
      <c r="V24" s="62"/>
      <c r="W24" s="62"/>
      <c r="X24" s="170">
        <f>SUM(T24:W35)</f>
        <v>0</v>
      </c>
      <c r="Y24" s="148">
        <f>IFERROR(X24/S24,"-")</f>
        <v>0</v>
      </c>
      <c r="Z24" s="150">
        <v>0</v>
      </c>
      <c r="AA24" s="152" t="s">
        <v>127</v>
      </c>
      <c r="AB24" s="154" t="s">
        <v>128</v>
      </c>
    </row>
    <row r="25" spans="1:28" ht="141.6" customHeight="1" x14ac:dyDescent="0.25">
      <c r="A25" s="212"/>
      <c r="B25" s="212"/>
      <c r="C25" s="212"/>
      <c r="D25" s="213"/>
      <c r="E25" s="212"/>
      <c r="F25" s="68">
        <v>20200680010131</v>
      </c>
      <c r="G25" s="51" t="s">
        <v>126</v>
      </c>
      <c r="H25" s="69" t="s">
        <v>220</v>
      </c>
      <c r="I25" s="37">
        <v>44221</v>
      </c>
      <c r="J25" s="37" t="s">
        <v>229</v>
      </c>
      <c r="K25" s="215"/>
      <c r="L25" s="221"/>
      <c r="M25" s="219"/>
      <c r="N25" s="70" t="s">
        <v>174</v>
      </c>
      <c r="O25" s="61"/>
      <c r="P25" s="61"/>
      <c r="Q25" s="61"/>
      <c r="R25" s="23">
        <v>1049000000</v>
      </c>
      <c r="S25" s="209"/>
      <c r="T25" s="62"/>
      <c r="U25" s="62"/>
      <c r="V25" s="62"/>
      <c r="W25" s="62"/>
      <c r="X25" s="209"/>
      <c r="Y25" s="208"/>
      <c r="Z25" s="207"/>
      <c r="AA25" s="211"/>
      <c r="AB25" s="210"/>
    </row>
    <row r="26" spans="1:28" ht="84" customHeight="1" x14ac:dyDescent="0.25">
      <c r="A26" s="212"/>
      <c r="B26" s="212"/>
      <c r="C26" s="212"/>
      <c r="D26" s="213"/>
      <c r="E26" s="212"/>
      <c r="F26" s="66"/>
      <c r="G26" s="71" t="s">
        <v>238</v>
      </c>
      <c r="H26" s="2"/>
      <c r="I26" s="37"/>
      <c r="J26" s="37"/>
      <c r="K26" s="215"/>
      <c r="L26" s="221"/>
      <c r="M26" s="219"/>
      <c r="N26" s="70" t="s">
        <v>176</v>
      </c>
      <c r="O26" s="61"/>
      <c r="P26" s="61"/>
      <c r="Q26" s="61"/>
      <c r="R26" s="23">
        <v>325270377</v>
      </c>
      <c r="S26" s="209"/>
      <c r="T26" s="61"/>
      <c r="U26" s="61"/>
      <c r="V26" s="61"/>
      <c r="W26" s="61"/>
      <c r="X26" s="209"/>
      <c r="Y26" s="208"/>
      <c r="Z26" s="207"/>
      <c r="AA26" s="211"/>
      <c r="AB26" s="210"/>
    </row>
    <row r="27" spans="1:28" ht="123.6" customHeight="1" x14ac:dyDescent="0.25">
      <c r="A27" s="212"/>
      <c r="B27" s="212"/>
      <c r="C27" s="212"/>
      <c r="D27" s="213"/>
      <c r="E27" s="212"/>
      <c r="F27" s="64"/>
      <c r="G27" s="71" t="s">
        <v>237</v>
      </c>
      <c r="H27" s="2"/>
      <c r="I27" s="37"/>
      <c r="J27" s="37"/>
      <c r="K27" s="215"/>
      <c r="L27" s="221"/>
      <c r="M27" s="219"/>
      <c r="N27" s="70" t="s">
        <v>177</v>
      </c>
      <c r="O27" s="61"/>
      <c r="P27" s="61"/>
      <c r="Q27" s="61"/>
      <c r="R27" s="23">
        <v>104627439</v>
      </c>
      <c r="S27" s="209"/>
      <c r="T27" s="61"/>
      <c r="U27" s="61"/>
      <c r="V27" s="61"/>
      <c r="W27" s="61"/>
      <c r="X27" s="209"/>
      <c r="Y27" s="208"/>
      <c r="Z27" s="207"/>
      <c r="AA27" s="211"/>
      <c r="AB27" s="210"/>
    </row>
    <row r="28" spans="1:28" ht="131.4" customHeight="1" x14ac:dyDescent="0.25">
      <c r="A28" s="212"/>
      <c r="B28" s="212"/>
      <c r="C28" s="212"/>
      <c r="D28" s="213"/>
      <c r="E28" s="212"/>
      <c r="F28" s="64"/>
      <c r="G28" s="71" t="s">
        <v>179</v>
      </c>
      <c r="H28" s="2"/>
      <c r="I28" s="37"/>
      <c r="J28" s="37"/>
      <c r="K28" s="215"/>
      <c r="L28" s="221"/>
      <c r="M28" s="219"/>
      <c r="N28" s="70" t="s">
        <v>178</v>
      </c>
      <c r="O28" s="61"/>
      <c r="P28" s="61"/>
      <c r="Q28" s="61"/>
      <c r="R28" s="23">
        <v>429174813</v>
      </c>
      <c r="S28" s="209"/>
      <c r="T28" s="61"/>
      <c r="U28" s="61"/>
      <c r="V28" s="61"/>
      <c r="W28" s="61"/>
      <c r="X28" s="209"/>
      <c r="Y28" s="208"/>
      <c r="Z28" s="207"/>
      <c r="AA28" s="211"/>
      <c r="AB28" s="210"/>
    </row>
    <row r="29" spans="1:28" ht="108" customHeight="1" x14ac:dyDescent="0.25">
      <c r="A29" s="212"/>
      <c r="B29" s="212"/>
      <c r="C29" s="212"/>
      <c r="D29" s="213"/>
      <c r="E29" s="212"/>
      <c r="F29" s="64"/>
      <c r="G29" s="71" t="s">
        <v>180</v>
      </c>
      <c r="H29" s="2"/>
      <c r="I29" s="37"/>
      <c r="J29" s="37"/>
      <c r="K29" s="215"/>
      <c r="L29" s="221"/>
      <c r="M29" s="219"/>
      <c r="N29" s="70" t="s">
        <v>183</v>
      </c>
      <c r="O29" s="23">
        <v>800000000</v>
      </c>
      <c r="P29" s="61"/>
      <c r="Q29" s="61"/>
      <c r="R29" s="23">
        <v>800000000</v>
      </c>
      <c r="S29" s="209"/>
      <c r="T29" s="61"/>
      <c r="U29" s="61"/>
      <c r="V29" s="61"/>
      <c r="W29" s="61"/>
      <c r="X29" s="209"/>
      <c r="Y29" s="208"/>
      <c r="Z29" s="207"/>
      <c r="AA29" s="211"/>
      <c r="AB29" s="210"/>
    </row>
    <row r="30" spans="1:28" ht="114" customHeight="1" x14ac:dyDescent="0.25">
      <c r="A30" s="212"/>
      <c r="B30" s="212"/>
      <c r="C30" s="212"/>
      <c r="D30" s="213"/>
      <c r="E30" s="212"/>
      <c r="F30" s="64"/>
      <c r="G30" s="71" t="s">
        <v>181</v>
      </c>
      <c r="H30" s="2"/>
      <c r="I30" s="37"/>
      <c r="J30" s="37"/>
      <c r="K30" s="215"/>
      <c r="L30" s="221"/>
      <c r="M30" s="219"/>
      <c r="N30" s="70" t="s">
        <v>182</v>
      </c>
      <c r="O30" s="63"/>
      <c r="P30" s="61"/>
      <c r="Q30" s="61"/>
      <c r="R30" s="23">
        <v>653814000</v>
      </c>
      <c r="S30" s="209"/>
      <c r="T30" s="61"/>
      <c r="U30" s="61"/>
      <c r="V30" s="61"/>
      <c r="W30" s="61"/>
      <c r="X30" s="209"/>
      <c r="Y30" s="208"/>
      <c r="Z30" s="207"/>
      <c r="AA30" s="211"/>
      <c r="AB30" s="210"/>
    </row>
    <row r="31" spans="1:28" ht="112.8" customHeight="1" x14ac:dyDescent="0.25">
      <c r="A31" s="212"/>
      <c r="B31" s="212"/>
      <c r="C31" s="212"/>
      <c r="D31" s="213"/>
      <c r="E31" s="212"/>
      <c r="F31" s="68">
        <v>20200680010136</v>
      </c>
      <c r="G31" s="141" t="s">
        <v>184</v>
      </c>
      <c r="H31" s="2" t="s">
        <v>185</v>
      </c>
      <c r="I31" s="111">
        <v>44252</v>
      </c>
      <c r="J31" s="111">
        <v>44561</v>
      </c>
      <c r="K31" s="215"/>
      <c r="L31" s="221"/>
      <c r="M31" s="219"/>
      <c r="N31" s="116" t="s">
        <v>230</v>
      </c>
      <c r="O31" s="87"/>
      <c r="P31" s="61"/>
      <c r="Q31" s="61"/>
      <c r="R31" s="23">
        <v>0</v>
      </c>
      <c r="S31" s="209"/>
      <c r="T31" s="61"/>
      <c r="U31" s="61"/>
      <c r="V31" s="61"/>
      <c r="W31" s="61"/>
      <c r="X31" s="209"/>
      <c r="Y31" s="208"/>
      <c r="Z31" s="207"/>
      <c r="AA31" s="211"/>
      <c r="AB31" s="210"/>
    </row>
    <row r="32" spans="1:28" ht="78" customHeight="1" x14ac:dyDescent="0.25">
      <c r="A32" s="212"/>
      <c r="B32" s="212"/>
      <c r="C32" s="212"/>
      <c r="D32" s="213"/>
      <c r="E32" s="212"/>
      <c r="F32" s="64"/>
      <c r="G32" s="72" t="s">
        <v>186</v>
      </c>
      <c r="H32" s="69"/>
      <c r="I32" s="37"/>
      <c r="J32" s="37"/>
      <c r="K32" s="215"/>
      <c r="L32" s="221"/>
      <c r="M32" s="219"/>
      <c r="N32" s="70" t="s">
        <v>188</v>
      </c>
      <c r="O32" s="23">
        <v>80000001.5</v>
      </c>
      <c r="P32" s="73"/>
      <c r="Q32" s="73"/>
      <c r="R32" s="23">
        <v>18064798.5</v>
      </c>
      <c r="S32" s="209"/>
      <c r="T32" s="61"/>
      <c r="U32" s="61"/>
      <c r="V32" s="61"/>
      <c r="W32" s="61"/>
      <c r="X32" s="209"/>
      <c r="Y32" s="208"/>
      <c r="Z32" s="207"/>
      <c r="AA32" s="211"/>
      <c r="AB32" s="210"/>
    </row>
    <row r="33" spans="1:28" ht="42" customHeight="1" x14ac:dyDescent="0.25">
      <c r="A33" s="212"/>
      <c r="B33" s="212"/>
      <c r="C33" s="212"/>
      <c r="D33" s="213"/>
      <c r="E33" s="212"/>
      <c r="F33" s="66"/>
      <c r="G33" s="71" t="s">
        <v>187</v>
      </c>
      <c r="H33" s="69"/>
      <c r="I33" s="37"/>
      <c r="J33" s="37"/>
      <c r="K33" s="215"/>
      <c r="L33" s="221"/>
      <c r="M33" s="219"/>
      <c r="N33" s="70" t="s">
        <v>189</v>
      </c>
      <c r="O33" s="23"/>
      <c r="P33" s="73"/>
      <c r="Q33" s="73"/>
      <c r="R33" s="23">
        <v>408029872</v>
      </c>
      <c r="S33" s="209"/>
      <c r="T33" s="61"/>
      <c r="U33" s="61"/>
      <c r="V33" s="61"/>
      <c r="W33" s="61"/>
      <c r="X33" s="209"/>
      <c r="Y33" s="208"/>
      <c r="Z33" s="207"/>
      <c r="AA33" s="211"/>
      <c r="AB33" s="210"/>
    </row>
    <row r="34" spans="1:28" ht="37.200000000000003" customHeight="1" x14ac:dyDescent="0.25">
      <c r="A34" s="212"/>
      <c r="B34" s="212"/>
      <c r="C34" s="212"/>
      <c r="D34" s="213"/>
      <c r="E34" s="212"/>
      <c r="F34" s="126"/>
      <c r="G34" s="133" t="s">
        <v>164</v>
      </c>
      <c r="H34" s="128"/>
      <c r="I34" s="132"/>
      <c r="J34" s="132"/>
      <c r="K34" s="215"/>
      <c r="L34" s="221"/>
      <c r="M34" s="219"/>
      <c r="N34" s="116" t="s">
        <v>232</v>
      </c>
      <c r="O34" s="114"/>
      <c r="P34" s="114"/>
      <c r="Q34" s="114"/>
      <c r="R34" s="112">
        <v>96785435</v>
      </c>
      <c r="S34" s="209"/>
      <c r="T34" s="61"/>
      <c r="U34" s="61"/>
      <c r="V34" s="61"/>
      <c r="W34" s="61"/>
      <c r="X34" s="209"/>
      <c r="Y34" s="208"/>
      <c r="Z34" s="207"/>
      <c r="AA34" s="211"/>
      <c r="AB34" s="210"/>
    </row>
    <row r="35" spans="1:28" ht="66" customHeight="1" x14ac:dyDescent="0.25">
      <c r="A35" s="212"/>
      <c r="B35" s="212"/>
      <c r="C35" s="212"/>
      <c r="D35" s="213"/>
      <c r="E35" s="212"/>
      <c r="F35" s="225">
        <v>20200680010162</v>
      </c>
      <c r="G35" s="227" t="s">
        <v>121</v>
      </c>
      <c r="H35" s="229" t="s">
        <v>196</v>
      </c>
      <c r="I35" s="117">
        <v>44225</v>
      </c>
      <c r="J35" s="117">
        <v>44561</v>
      </c>
      <c r="K35" s="215"/>
      <c r="L35" s="221"/>
      <c r="M35" s="219"/>
      <c r="N35" s="70" t="s">
        <v>175</v>
      </c>
      <c r="O35" s="114"/>
      <c r="P35" s="114"/>
      <c r="Q35" s="114"/>
      <c r="R35" s="112">
        <f>100000000+53214565</f>
        <v>153214565</v>
      </c>
      <c r="S35" s="209"/>
      <c r="T35" s="61"/>
      <c r="U35" s="61"/>
      <c r="V35" s="61"/>
      <c r="W35" s="61"/>
      <c r="X35" s="209"/>
      <c r="Y35" s="208"/>
      <c r="Z35" s="207"/>
      <c r="AA35" s="211"/>
      <c r="AB35" s="210"/>
    </row>
    <row r="36" spans="1:28" ht="156" customHeight="1" x14ac:dyDescent="0.25">
      <c r="A36" s="156" t="s">
        <v>140</v>
      </c>
      <c r="B36" s="156" t="s">
        <v>144</v>
      </c>
      <c r="C36" s="158" t="s">
        <v>143</v>
      </c>
      <c r="D36" s="160" t="s">
        <v>59</v>
      </c>
      <c r="E36" s="162" t="s">
        <v>60</v>
      </c>
      <c r="F36" s="226"/>
      <c r="G36" s="228"/>
      <c r="H36" s="230"/>
      <c r="I36" s="172">
        <v>44225</v>
      </c>
      <c r="J36" s="172">
        <v>44561</v>
      </c>
      <c r="K36" s="166">
        <v>1</v>
      </c>
      <c r="L36" s="168">
        <v>1</v>
      </c>
      <c r="M36" s="164">
        <f t="shared" ref="M36:M73" si="4">IFERROR(IF(L36/K36&gt;100%,100%,L36/K36),"-")</f>
        <v>1</v>
      </c>
      <c r="N36" s="70" t="s">
        <v>190</v>
      </c>
      <c r="O36" s="112"/>
      <c r="P36" s="113"/>
      <c r="Q36" s="113"/>
      <c r="R36" s="112">
        <f>256300000+182600000</f>
        <v>438900000</v>
      </c>
      <c r="S36" s="170">
        <f>SUM(O36:R37)</f>
        <v>729210000</v>
      </c>
      <c r="T36" s="23"/>
      <c r="U36" s="9"/>
      <c r="V36" s="9"/>
      <c r="W36" s="23">
        <v>236000000</v>
      </c>
      <c r="X36" s="170">
        <f>SUM(T36:W37)</f>
        <v>236000000</v>
      </c>
      <c r="Y36" s="148">
        <f>IFERROR(X36/S36,"-")</f>
        <v>0.32363790951852006</v>
      </c>
      <c r="Z36" s="150">
        <v>0</v>
      </c>
      <c r="AA36" s="152" t="s">
        <v>127</v>
      </c>
      <c r="AB36" s="154" t="s">
        <v>128</v>
      </c>
    </row>
    <row r="37" spans="1:28" ht="46.2" customHeight="1" x14ac:dyDescent="0.25">
      <c r="A37" s="157"/>
      <c r="B37" s="157"/>
      <c r="C37" s="159"/>
      <c r="D37" s="161"/>
      <c r="E37" s="163"/>
      <c r="F37" s="134"/>
      <c r="G37" s="135" t="s">
        <v>164</v>
      </c>
      <c r="H37" s="2"/>
      <c r="I37" s="173"/>
      <c r="J37" s="173"/>
      <c r="K37" s="167"/>
      <c r="L37" s="169"/>
      <c r="M37" s="165"/>
      <c r="N37" s="123" t="s">
        <v>231</v>
      </c>
      <c r="O37" s="112"/>
      <c r="P37" s="113"/>
      <c r="Q37" s="113"/>
      <c r="R37" s="112">
        <f>242400000+47910000</f>
        <v>290310000</v>
      </c>
      <c r="S37" s="171"/>
      <c r="T37" s="23"/>
      <c r="U37" s="9"/>
      <c r="V37" s="9"/>
      <c r="W37" s="9"/>
      <c r="X37" s="171"/>
      <c r="Y37" s="149"/>
      <c r="Z37" s="151"/>
      <c r="AA37" s="153"/>
      <c r="AB37" s="155"/>
    </row>
    <row r="38" spans="1:28" ht="159.6" customHeight="1" x14ac:dyDescent="0.25">
      <c r="A38" s="12" t="s">
        <v>140</v>
      </c>
      <c r="B38" s="12" t="s">
        <v>144</v>
      </c>
      <c r="C38" s="40" t="s">
        <v>147</v>
      </c>
      <c r="D38" s="54" t="s">
        <v>81</v>
      </c>
      <c r="E38" s="2" t="s">
        <v>82</v>
      </c>
      <c r="F38" s="233">
        <v>20200680010162</v>
      </c>
      <c r="G38" s="227" t="s">
        <v>121</v>
      </c>
      <c r="H38" s="229" t="s">
        <v>196</v>
      </c>
      <c r="I38" s="37">
        <v>44225</v>
      </c>
      <c r="J38" s="37">
        <v>44561</v>
      </c>
      <c r="K38" s="44">
        <v>1</v>
      </c>
      <c r="L38" s="57"/>
      <c r="M38" s="3">
        <f t="shared" si="4"/>
        <v>0</v>
      </c>
      <c r="N38" s="7" t="s">
        <v>218</v>
      </c>
      <c r="O38" s="23"/>
      <c r="P38" s="9"/>
      <c r="Q38" s="9"/>
      <c r="R38" s="112">
        <v>33000000</v>
      </c>
      <c r="S38" s="60">
        <f>SUM(O38:R38)</f>
        <v>33000000</v>
      </c>
      <c r="T38" s="23"/>
      <c r="U38" s="9"/>
      <c r="V38" s="9"/>
      <c r="W38" s="9"/>
      <c r="X38" s="60">
        <f>SUM(T38:W38)</f>
        <v>0</v>
      </c>
      <c r="Y38" s="24">
        <f>IFERROR(X38/S38,"-")</f>
        <v>0</v>
      </c>
      <c r="Z38" s="23">
        <v>0</v>
      </c>
      <c r="AA38" s="8" t="s">
        <v>127</v>
      </c>
      <c r="AB38" s="10" t="s">
        <v>128</v>
      </c>
    </row>
    <row r="39" spans="1:28" ht="162" customHeight="1" x14ac:dyDescent="0.25">
      <c r="A39" s="156" t="s">
        <v>140</v>
      </c>
      <c r="B39" s="156" t="s">
        <v>144</v>
      </c>
      <c r="C39" s="156" t="s">
        <v>145</v>
      </c>
      <c r="D39" s="160" t="s">
        <v>71</v>
      </c>
      <c r="E39" s="162" t="s">
        <v>72</v>
      </c>
      <c r="F39" s="233"/>
      <c r="G39" s="228"/>
      <c r="H39" s="230"/>
      <c r="I39" s="37">
        <v>44225</v>
      </c>
      <c r="J39" s="37">
        <v>44561</v>
      </c>
      <c r="K39" s="166">
        <v>1</v>
      </c>
      <c r="L39" s="168">
        <v>1</v>
      </c>
      <c r="M39" s="164">
        <f>IFERROR(IF(L39/K39&gt;100%,100%,L39/K39),"-")</f>
        <v>1</v>
      </c>
      <c r="N39" s="70" t="s">
        <v>191</v>
      </c>
      <c r="O39" s="23"/>
      <c r="P39" s="9"/>
      <c r="Q39" s="9"/>
      <c r="R39" s="112">
        <v>148500000</v>
      </c>
      <c r="S39" s="170">
        <f>SUM(O39:R40)</f>
        <v>169290000</v>
      </c>
      <c r="T39" s="23"/>
      <c r="U39" s="9"/>
      <c r="V39" s="9"/>
      <c r="W39" s="9"/>
      <c r="X39" s="170">
        <f>SUM(T39:W40)</f>
        <v>0</v>
      </c>
      <c r="Y39" s="148">
        <f>IFERROR(X39/S39,"-")</f>
        <v>0</v>
      </c>
      <c r="Z39" s="150">
        <v>0</v>
      </c>
      <c r="AA39" s="152" t="s">
        <v>127</v>
      </c>
      <c r="AB39" s="154" t="s">
        <v>128</v>
      </c>
    </row>
    <row r="40" spans="1:28" ht="74.400000000000006" customHeight="1" x14ac:dyDescent="0.25">
      <c r="A40" s="157"/>
      <c r="B40" s="157"/>
      <c r="C40" s="157"/>
      <c r="D40" s="161"/>
      <c r="E40" s="163"/>
      <c r="F40" s="65"/>
      <c r="G40" s="74" t="s">
        <v>192</v>
      </c>
      <c r="H40" s="2"/>
      <c r="I40" s="37"/>
      <c r="J40" s="37"/>
      <c r="K40" s="167"/>
      <c r="L40" s="169"/>
      <c r="M40" s="165"/>
      <c r="N40" s="70" t="s">
        <v>193</v>
      </c>
      <c r="O40" s="23"/>
      <c r="P40" s="9"/>
      <c r="Q40" s="9"/>
      <c r="R40" s="23">
        <v>20790000</v>
      </c>
      <c r="S40" s="171"/>
      <c r="T40" s="23"/>
      <c r="U40" s="9"/>
      <c r="V40" s="9"/>
      <c r="W40" s="9"/>
      <c r="X40" s="171">
        <f>SUM(T40:W40)</f>
        <v>0</v>
      </c>
      <c r="Y40" s="149"/>
      <c r="Z40" s="151"/>
      <c r="AA40" s="153"/>
      <c r="AB40" s="155"/>
    </row>
    <row r="41" spans="1:28" ht="198" customHeight="1" x14ac:dyDescent="0.25">
      <c r="A41" s="12" t="s">
        <v>140</v>
      </c>
      <c r="B41" s="12" t="s">
        <v>144</v>
      </c>
      <c r="C41" s="40" t="s">
        <v>143</v>
      </c>
      <c r="D41" s="54" t="s">
        <v>55</v>
      </c>
      <c r="E41" s="2" t="s">
        <v>56</v>
      </c>
      <c r="F41" s="43"/>
      <c r="G41" s="52"/>
      <c r="H41" s="41"/>
      <c r="I41" s="37"/>
      <c r="J41" s="37"/>
      <c r="K41" s="44">
        <v>1</v>
      </c>
      <c r="L41" s="57"/>
      <c r="M41" s="3">
        <f t="shared" si="4"/>
        <v>0</v>
      </c>
      <c r="N41" s="7"/>
      <c r="O41" s="23"/>
      <c r="P41" s="9"/>
      <c r="Q41" s="9"/>
      <c r="R41" s="9"/>
      <c r="S41" s="60">
        <f>SUM(O41:R41)</f>
        <v>0</v>
      </c>
      <c r="T41" s="23"/>
      <c r="U41" s="9"/>
      <c r="V41" s="9"/>
      <c r="W41" s="9"/>
      <c r="X41" s="60">
        <f>SUM(T41:W41)</f>
        <v>0</v>
      </c>
      <c r="Y41" s="24" t="str">
        <f>IFERROR(X41/S41,"-")</f>
        <v>-</v>
      </c>
      <c r="Z41" s="23">
        <v>0</v>
      </c>
      <c r="AA41" s="8" t="s">
        <v>127</v>
      </c>
      <c r="AB41" s="10" t="s">
        <v>128</v>
      </c>
    </row>
    <row r="42" spans="1:28" ht="142.19999999999999" customHeight="1" x14ac:dyDescent="0.25">
      <c r="A42" s="205" t="s">
        <v>140</v>
      </c>
      <c r="B42" s="205" t="s">
        <v>144</v>
      </c>
      <c r="C42" s="203" t="s">
        <v>143</v>
      </c>
      <c r="D42" s="184" t="s">
        <v>57</v>
      </c>
      <c r="E42" s="199" t="s">
        <v>58</v>
      </c>
      <c r="F42" s="140">
        <v>20210680010009</v>
      </c>
      <c r="G42" s="139" t="s">
        <v>130</v>
      </c>
      <c r="H42" s="69" t="s">
        <v>194</v>
      </c>
      <c r="I42" s="172">
        <v>44232</v>
      </c>
      <c r="J42" s="172">
        <v>44561</v>
      </c>
      <c r="K42" s="166">
        <v>1</v>
      </c>
      <c r="L42" s="168"/>
      <c r="M42" s="164">
        <f t="shared" si="4"/>
        <v>0</v>
      </c>
      <c r="N42" s="7" t="s">
        <v>195</v>
      </c>
      <c r="O42" s="23">
        <f>360000000-O43</f>
        <v>355773880</v>
      </c>
      <c r="P42" s="9"/>
      <c r="Q42" s="9"/>
      <c r="R42" s="9"/>
      <c r="S42" s="170">
        <f>SUM(O42:R43)</f>
        <v>360000000</v>
      </c>
      <c r="T42" s="23"/>
      <c r="U42" s="9"/>
      <c r="V42" s="9"/>
      <c r="W42" s="9"/>
      <c r="X42" s="170">
        <f>SUM(T42:W42)</f>
        <v>0</v>
      </c>
      <c r="Y42" s="148">
        <f>IFERROR(X42/S42,"-")</f>
        <v>0</v>
      </c>
      <c r="Z42" s="150">
        <v>0</v>
      </c>
      <c r="AA42" s="152" t="s">
        <v>127</v>
      </c>
      <c r="AB42" s="154" t="s">
        <v>128</v>
      </c>
    </row>
    <row r="43" spans="1:28" ht="39" customHeight="1" x14ac:dyDescent="0.25">
      <c r="A43" s="206"/>
      <c r="B43" s="206"/>
      <c r="C43" s="204"/>
      <c r="D43" s="185"/>
      <c r="E43" s="200"/>
      <c r="F43" s="136"/>
      <c r="G43" s="40" t="s">
        <v>164</v>
      </c>
      <c r="H43" s="2"/>
      <c r="I43" s="173"/>
      <c r="J43" s="173"/>
      <c r="K43" s="167"/>
      <c r="L43" s="169"/>
      <c r="M43" s="165"/>
      <c r="N43" s="123" t="s">
        <v>233</v>
      </c>
      <c r="O43" s="23">
        <f>360000000-355773880</f>
        <v>4226120</v>
      </c>
      <c r="P43" s="9"/>
      <c r="Q43" s="9"/>
      <c r="R43" s="9"/>
      <c r="S43" s="171"/>
      <c r="T43" s="23"/>
      <c r="U43" s="9"/>
      <c r="V43" s="9"/>
      <c r="W43" s="9"/>
      <c r="X43" s="171"/>
      <c r="Y43" s="149"/>
      <c r="Z43" s="151"/>
      <c r="AA43" s="153"/>
      <c r="AB43" s="155"/>
    </row>
    <row r="44" spans="1:28" ht="138.6" customHeight="1" x14ac:dyDescent="0.25">
      <c r="A44" s="12" t="s">
        <v>140</v>
      </c>
      <c r="B44" s="12" t="s">
        <v>144</v>
      </c>
      <c r="C44" s="40" t="s">
        <v>146</v>
      </c>
      <c r="D44" s="54" t="s">
        <v>65</v>
      </c>
      <c r="E44" s="2" t="s">
        <v>66</v>
      </c>
      <c r="F44" s="43"/>
      <c r="G44" s="75" t="s">
        <v>179</v>
      </c>
      <c r="H44" s="2"/>
      <c r="I44" s="37"/>
      <c r="J44" s="37"/>
      <c r="K44" s="45">
        <v>1</v>
      </c>
      <c r="L44" s="58"/>
      <c r="M44" s="3">
        <f t="shared" si="4"/>
        <v>0</v>
      </c>
      <c r="N44" s="7" t="s">
        <v>197</v>
      </c>
      <c r="O44" s="23"/>
      <c r="P44" s="9"/>
      <c r="Q44" s="9"/>
      <c r="R44" s="23">
        <v>936052450</v>
      </c>
      <c r="S44" s="60">
        <f>SUM(O44:R44)</f>
        <v>936052450</v>
      </c>
      <c r="T44" s="23"/>
      <c r="U44" s="9"/>
      <c r="V44" s="9"/>
      <c r="W44" s="9"/>
      <c r="X44" s="60">
        <f>SUM(T44:W44)</f>
        <v>0</v>
      </c>
      <c r="Y44" s="24">
        <f>IFERROR(X44/S44,"-")</f>
        <v>0</v>
      </c>
      <c r="Z44" s="23">
        <v>0</v>
      </c>
      <c r="AA44" s="8" t="s">
        <v>127</v>
      </c>
      <c r="AB44" s="10" t="s">
        <v>128</v>
      </c>
    </row>
    <row r="45" spans="1:28" ht="123" customHeight="1" x14ac:dyDescent="0.25">
      <c r="A45" s="156" t="s">
        <v>140</v>
      </c>
      <c r="B45" s="156" t="s">
        <v>144</v>
      </c>
      <c r="C45" s="156" t="s">
        <v>146</v>
      </c>
      <c r="D45" s="160" t="s">
        <v>67</v>
      </c>
      <c r="E45" s="156" t="s">
        <v>68</v>
      </c>
      <c r="F45" s="68">
        <v>20200680010176</v>
      </c>
      <c r="G45" s="51" t="s">
        <v>125</v>
      </c>
      <c r="H45" s="69" t="s">
        <v>198</v>
      </c>
      <c r="I45" s="172">
        <v>44221</v>
      </c>
      <c r="J45" s="172">
        <v>44561</v>
      </c>
      <c r="K45" s="166">
        <v>1</v>
      </c>
      <c r="L45" s="168"/>
      <c r="M45" s="164">
        <f t="shared" si="4"/>
        <v>0</v>
      </c>
      <c r="N45" s="7" t="s">
        <v>226</v>
      </c>
      <c r="O45" s="23"/>
      <c r="P45" s="9"/>
      <c r="Q45" s="9"/>
      <c r="R45" s="23">
        <v>379490560</v>
      </c>
      <c r="S45" s="170">
        <f>SUM(O45:R46)</f>
        <v>457000000</v>
      </c>
      <c r="T45" s="23"/>
      <c r="U45" s="9"/>
      <c r="V45" s="9"/>
      <c r="W45" s="9"/>
      <c r="X45" s="170">
        <f>SUM(T45:W46)</f>
        <v>0</v>
      </c>
      <c r="Y45" s="148">
        <f>IFERROR(X45/S45,"-")</f>
        <v>0</v>
      </c>
      <c r="Z45" s="150">
        <v>0</v>
      </c>
      <c r="AA45" s="152" t="s">
        <v>127</v>
      </c>
      <c r="AB45" s="154" t="s">
        <v>128</v>
      </c>
    </row>
    <row r="46" spans="1:28" ht="31.8" customHeight="1" x14ac:dyDescent="0.25">
      <c r="A46" s="157"/>
      <c r="B46" s="157"/>
      <c r="C46" s="157"/>
      <c r="D46" s="161"/>
      <c r="E46" s="157"/>
      <c r="F46" s="66"/>
      <c r="G46" s="67" t="s">
        <v>164</v>
      </c>
      <c r="H46" s="2"/>
      <c r="I46" s="173"/>
      <c r="J46" s="173"/>
      <c r="K46" s="167"/>
      <c r="L46" s="169"/>
      <c r="M46" s="165"/>
      <c r="N46" s="123" t="s">
        <v>226</v>
      </c>
      <c r="O46" s="23"/>
      <c r="P46" s="9"/>
      <c r="Q46" s="23"/>
      <c r="R46" s="23">
        <v>77509440</v>
      </c>
      <c r="S46" s="171"/>
      <c r="T46" s="23"/>
      <c r="U46" s="9"/>
      <c r="V46" s="9"/>
      <c r="W46" s="9"/>
      <c r="X46" s="171"/>
      <c r="Y46" s="149"/>
      <c r="Z46" s="151"/>
      <c r="AA46" s="153"/>
      <c r="AB46" s="155"/>
    </row>
    <row r="47" spans="1:28" ht="194.25" customHeight="1" x14ac:dyDescent="0.25">
      <c r="A47" s="12" t="s">
        <v>140</v>
      </c>
      <c r="B47" s="12" t="s">
        <v>144</v>
      </c>
      <c r="C47" s="40" t="s">
        <v>146</v>
      </c>
      <c r="D47" s="54" t="s">
        <v>69</v>
      </c>
      <c r="E47" s="2" t="s">
        <v>70</v>
      </c>
      <c r="F47" s="43"/>
      <c r="G47" s="50" t="s">
        <v>199</v>
      </c>
      <c r="H47" s="41"/>
      <c r="I47" s="37"/>
      <c r="J47" s="37"/>
      <c r="K47" s="44">
        <v>1</v>
      </c>
      <c r="L47" s="57"/>
      <c r="M47" s="3">
        <f t="shared" si="4"/>
        <v>0</v>
      </c>
      <c r="N47" s="7"/>
      <c r="O47" s="23"/>
      <c r="P47" s="9"/>
      <c r="Q47" s="9"/>
      <c r="R47" s="9"/>
      <c r="S47" s="60">
        <f t="shared" ref="S47:S54" si="5">SUM(O47:R47)</f>
        <v>0</v>
      </c>
      <c r="T47" s="23"/>
      <c r="U47" s="9"/>
      <c r="V47" s="9"/>
      <c r="W47" s="9"/>
      <c r="X47" s="60">
        <f>SUM(T47:W47)</f>
        <v>0</v>
      </c>
      <c r="Y47" s="24" t="str">
        <f t="shared" ref="Y47:Y55" si="6">IFERROR(X47/S47,"-")</f>
        <v>-</v>
      </c>
      <c r="Z47" s="23">
        <v>0</v>
      </c>
      <c r="AA47" s="8" t="s">
        <v>127</v>
      </c>
      <c r="AB47" s="10" t="s">
        <v>128</v>
      </c>
    </row>
    <row r="48" spans="1:28" ht="30" customHeight="1" x14ac:dyDescent="0.25">
      <c r="A48" s="156" t="s">
        <v>140</v>
      </c>
      <c r="B48" s="156" t="s">
        <v>144</v>
      </c>
      <c r="C48" s="158" t="s">
        <v>145</v>
      </c>
      <c r="D48" s="160" t="s">
        <v>73</v>
      </c>
      <c r="E48" s="162" t="s">
        <v>74</v>
      </c>
      <c r="F48" s="124"/>
      <c r="G48" s="143" t="s">
        <v>164</v>
      </c>
      <c r="H48" s="144"/>
      <c r="I48" s="145"/>
      <c r="J48" s="145"/>
      <c r="K48" s="166">
        <v>1</v>
      </c>
      <c r="L48" s="168">
        <v>1</v>
      </c>
      <c r="M48" s="164">
        <f>IFERROR(IF(L48/K48&gt;100%,100%,L48/K48),"-")</f>
        <v>1</v>
      </c>
      <c r="N48" s="146" t="s">
        <v>239</v>
      </c>
      <c r="O48" s="23"/>
      <c r="P48" s="9"/>
      <c r="Q48" s="9"/>
      <c r="R48" s="23">
        <v>1440156.2599999998</v>
      </c>
      <c r="S48" s="170">
        <f>SUM(O48:R49)</f>
        <v>634740156.25999999</v>
      </c>
      <c r="T48" s="23"/>
      <c r="U48" s="9"/>
      <c r="V48" s="9"/>
      <c r="W48" s="9"/>
      <c r="X48" s="170">
        <f>SUM(T48:W49)</f>
        <v>442400000</v>
      </c>
      <c r="Y48" s="148">
        <f>IFERROR(X48/S48,"-")</f>
        <v>0.69697811874184579</v>
      </c>
      <c r="Z48" s="150">
        <v>0</v>
      </c>
      <c r="AA48" s="152" t="s">
        <v>127</v>
      </c>
      <c r="AB48" s="154" t="s">
        <v>128</v>
      </c>
    </row>
    <row r="49" spans="1:28" ht="170.25" customHeight="1" x14ac:dyDescent="0.25">
      <c r="A49" s="157"/>
      <c r="B49" s="157"/>
      <c r="C49" s="159"/>
      <c r="D49" s="161"/>
      <c r="E49" s="163"/>
      <c r="F49" s="197">
        <v>20200680010034</v>
      </c>
      <c r="G49" s="195" t="s">
        <v>122</v>
      </c>
      <c r="H49" s="162" t="s">
        <v>200</v>
      </c>
      <c r="I49" s="91">
        <v>44202</v>
      </c>
      <c r="J49" s="91">
        <v>44561</v>
      </c>
      <c r="K49" s="167"/>
      <c r="L49" s="169"/>
      <c r="M49" s="165"/>
      <c r="N49" s="115" t="s">
        <v>201</v>
      </c>
      <c r="O49" s="112">
        <v>631560751</v>
      </c>
      <c r="P49" s="78"/>
      <c r="Q49" s="77"/>
      <c r="R49" s="23">
        <v>1739249</v>
      </c>
      <c r="S49" s="171"/>
      <c r="T49" s="23">
        <v>440660751</v>
      </c>
      <c r="U49" s="9"/>
      <c r="V49" s="9"/>
      <c r="W49" s="23">
        <v>1739249</v>
      </c>
      <c r="X49" s="171"/>
      <c r="Y49" s="149"/>
      <c r="Z49" s="151"/>
      <c r="AA49" s="153"/>
      <c r="AB49" s="155"/>
    </row>
    <row r="50" spans="1:28" ht="118.5" customHeight="1" x14ac:dyDescent="0.25">
      <c r="A50" s="105" t="s">
        <v>140</v>
      </c>
      <c r="B50" s="105" t="s">
        <v>144</v>
      </c>
      <c r="C50" s="107" t="s">
        <v>147</v>
      </c>
      <c r="D50" s="108" t="s">
        <v>83</v>
      </c>
      <c r="E50" s="102" t="s">
        <v>84</v>
      </c>
      <c r="F50" s="198"/>
      <c r="G50" s="196"/>
      <c r="H50" s="163"/>
      <c r="I50" s="91">
        <v>44202</v>
      </c>
      <c r="J50" s="91">
        <v>44561</v>
      </c>
      <c r="K50" s="89">
        <v>3</v>
      </c>
      <c r="L50" s="90">
        <v>3</v>
      </c>
      <c r="M50" s="84">
        <f t="shared" si="4"/>
        <v>1</v>
      </c>
      <c r="N50" s="115" t="s">
        <v>219</v>
      </c>
      <c r="O50" s="112">
        <v>349000000</v>
      </c>
      <c r="P50" s="78"/>
      <c r="Q50" s="78"/>
      <c r="R50" s="78"/>
      <c r="S50" s="82">
        <f t="shared" si="5"/>
        <v>349000000</v>
      </c>
      <c r="T50" s="23">
        <v>212000000</v>
      </c>
      <c r="U50" s="9"/>
      <c r="V50" s="9"/>
      <c r="W50" s="9"/>
      <c r="X50" s="82">
        <f>SUM(T50:W50)</f>
        <v>212000000</v>
      </c>
      <c r="Y50" s="85">
        <f t="shared" si="6"/>
        <v>0.60744985673352436</v>
      </c>
      <c r="Z50" s="86">
        <v>0</v>
      </c>
      <c r="AA50" s="88" t="s">
        <v>127</v>
      </c>
      <c r="AB50" s="83" t="s">
        <v>128</v>
      </c>
    </row>
    <row r="51" spans="1:28" ht="70.2" customHeight="1" x14ac:dyDescent="0.25">
      <c r="A51" s="12" t="s">
        <v>140</v>
      </c>
      <c r="B51" s="12" t="s">
        <v>144</v>
      </c>
      <c r="C51" s="40" t="s">
        <v>145</v>
      </c>
      <c r="D51" s="54" t="s">
        <v>75</v>
      </c>
      <c r="E51" s="2" t="s">
        <v>76</v>
      </c>
      <c r="F51" s="43"/>
      <c r="G51" s="201" t="s">
        <v>157</v>
      </c>
      <c r="H51" s="41"/>
      <c r="I51" s="37"/>
      <c r="J51" s="37"/>
      <c r="K51" s="44">
        <v>1</v>
      </c>
      <c r="L51" s="57"/>
      <c r="M51" s="3">
        <f t="shared" si="4"/>
        <v>0</v>
      </c>
      <c r="N51" s="7" t="s">
        <v>202</v>
      </c>
      <c r="O51" s="23"/>
      <c r="P51" s="9"/>
      <c r="Q51" s="9"/>
      <c r="R51" s="23">
        <v>159146685.47999999</v>
      </c>
      <c r="S51" s="60">
        <f t="shared" si="5"/>
        <v>159146685.47999999</v>
      </c>
      <c r="T51" s="23"/>
      <c r="U51" s="9"/>
      <c r="V51" s="9"/>
      <c r="W51" s="9"/>
      <c r="X51" s="60">
        <f>SUM(T51:W51)</f>
        <v>0</v>
      </c>
      <c r="Y51" s="24">
        <f t="shared" si="6"/>
        <v>0</v>
      </c>
      <c r="Z51" s="23">
        <v>0</v>
      </c>
      <c r="AA51" s="8" t="s">
        <v>127</v>
      </c>
      <c r="AB51" s="10" t="s">
        <v>128</v>
      </c>
    </row>
    <row r="52" spans="1:28" ht="95.4" customHeight="1" x14ac:dyDescent="0.25">
      <c r="A52" s="12" t="s">
        <v>140</v>
      </c>
      <c r="B52" s="12" t="s">
        <v>144</v>
      </c>
      <c r="C52" s="40" t="s">
        <v>145</v>
      </c>
      <c r="D52" s="54" t="s">
        <v>79</v>
      </c>
      <c r="E52" s="2" t="s">
        <v>80</v>
      </c>
      <c r="F52" s="43"/>
      <c r="G52" s="202"/>
      <c r="H52" s="41"/>
      <c r="I52" s="37"/>
      <c r="J52" s="37"/>
      <c r="K52" s="44">
        <v>1</v>
      </c>
      <c r="L52" s="57"/>
      <c r="M52" s="3">
        <f t="shared" si="4"/>
        <v>0</v>
      </c>
      <c r="N52" s="7"/>
      <c r="O52" s="23"/>
      <c r="P52" s="9"/>
      <c r="Q52" s="9"/>
      <c r="R52" s="9"/>
      <c r="S52" s="60">
        <f t="shared" si="5"/>
        <v>0</v>
      </c>
      <c r="T52" s="23"/>
      <c r="U52" s="9"/>
      <c r="V52" s="9"/>
      <c r="W52" s="9"/>
      <c r="X52" s="60">
        <f>SUM(T52:W52)</f>
        <v>0</v>
      </c>
      <c r="Y52" s="24" t="str">
        <f t="shared" si="6"/>
        <v>-</v>
      </c>
      <c r="Z52" s="23">
        <v>0</v>
      </c>
      <c r="AA52" s="8" t="s">
        <v>127</v>
      </c>
      <c r="AB52" s="10" t="s">
        <v>128</v>
      </c>
    </row>
    <row r="53" spans="1:28" ht="168" customHeight="1" x14ac:dyDescent="0.25">
      <c r="A53" s="12" t="s">
        <v>140</v>
      </c>
      <c r="B53" s="12" t="s">
        <v>144</v>
      </c>
      <c r="C53" s="40" t="s">
        <v>147</v>
      </c>
      <c r="D53" s="54" t="s">
        <v>85</v>
      </c>
      <c r="E53" s="2" t="s">
        <v>86</v>
      </c>
      <c r="F53" s="43"/>
      <c r="G53" s="76" t="s">
        <v>203</v>
      </c>
      <c r="H53" s="41"/>
      <c r="I53" s="37"/>
      <c r="J53" s="37"/>
      <c r="K53" s="44">
        <v>1</v>
      </c>
      <c r="L53" s="57"/>
      <c r="M53" s="3">
        <f t="shared" si="4"/>
        <v>0</v>
      </c>
      <c r="N53" s="7"/>
      <c r="O53" s="23"/>
      <c r="P53" s="9"/>
      <c r="Q53" s="9"/>
      <c r="R53" s="9"/>
      <c r="S53" s="60">
        <f t="shared" si="5"/>
        <v>0</v>
      </c>
      <c r="T53" s="23"/>
      <c r="U53" s="9"/>
      <c r="V53" s="9"/>
      <c r="W53" s="9"/>
      <c r="X53" s="60">
        <f>SUM(T53:W53)</f>
        <v>0</v>
      </c>
      <c r="Y53" s="24" t="str">
        <f t="shared" si="6"/>
        <v>-</v>
      </c>
      <c r="Z53" s="23">
        <v>0</v>
      </c>
      <c r="AA53" s="8" t="s">
        <v>127</v>
      </c>
      <c r="AB53" s="10" t="s">
        <v>128</v>
      </c>
    </row>
    <row r="54" spans="1:28" ht="105.75" customHeight="1" x14ac:dyDescent="0.25">
      <c r="A54" s="12" t="s">
        <v>140</v>
      </c>
      <c r="B54" s="12" t="s">
        <v>153</v>
      </c>
      <c r="C54" s="40" t="s">
        <v>148</v>
      </c>
      <c r="D54" s="54" t="s">
        <v>87</v>
      </c>
      <c r="E54" s="2" t="s">
        <v>88</v>
      </c>
      <c r="F54" s="43"/>
      <c r="G54" s="50" t="s">
        <v>236</v>
      </c>
      <c r="H54" s="41"/>
      <c r="I54" s="37"/>
      <c r="J54" s="37"/>
      <c r="K54" s="44">
        <v>1</v>
      </c>
      <c r="L54" s="57"/>
      <c r="M54" s="3">
        <f t="shared" si="4"/>
        <v>0</v>
      </c>
      <c r="N54" s="7"/>
      <c r="O54" s="23"/>
      <c r="P54" s="9"/>
      <c r="Q54" s="9"/>
      <c r="R54" s="9"/>
      <c r="S54" s="60">
        <f t="shared" si="5"/>
        <v>0</v>
      </c>
      <c r="T54" s="23"/>
      <c r="U54" s="9"/>
      <c r="V54" s="9"/>
      <c r="W54" s="9"/>
      <c r="X54" s="60">
        <f>SUM(T54:W54)</f>
        <v>0</v>
      </c>
      <c r="Y54" s="24" t="str">
        <f t="shared" si="6"/>
        <v>-</v>
      </c>
      <c r="Z54" s="23">
        <v>0</v>
      </c>
      <c r="AA54" s="8" t="s">
        <v>127</v>
      </c>
      <c r="AB54" s="10" t="s">
        <v>128</v>
      </c>
    </row>
    <row r="55" spans="1:28" ht="105.75" customHeight="1" x14ac:dyDescent="0.25">
      <c r="A55" s="156" t="s">
        <v>140</v>
      </c>
      <c r="B55" s="156" t="s">
        <v>153</v>
      </c>
      <c r="C55" s="158" t="s">
        <v>148</v>
      </c>
      <c r="D55" s="160" t="s">
        <v>89</v>
      </c>
      <c r="E55" s="162" t="s">
        <v>90</v>
      </c>
      <c r="F55" s="43"/>
      <c r="G55" s="53" t="s">
        <v>161</v>
      </c>
      <c r="H55" s="41"/>
      <c r="I55" s="37"/>
      <c r="J55" s="37"/>
      <c r="K55" s="186">
        <v>1</v>
      </c>
      <c r="L55" s="188"/>
      <c r="M55" s="164">
        <f t="shared" si="4"/>
        <v>0</v>
      </c>
      <c r="N55" s="70" t="s">
        <v>204</v>
      </c>
      <c r="O55" s="23">
        <v>2564591998.2600002</v>
      </c>
      <c r="P55" s="9"/>
      <c r="Q55" s="9"/>
      <c r="R55" s="9"/>
      <c r="S55" s="170">
        <f>SUM(O55:R56)</f>
        <v>2564591998.2600002</v>
      </c>
      <c r="T55" s="23"/>
      <c r="U55" s="9"/>
      <c r="V55" s="9"/>
      <c r="W55" s="9"/>
      <c r="X55" s="170">
        <f>SUM(T55:W56)</f>
        <v>0</v>
      </c>
      <c r="Y55" s="148">
        <f t="shared" si="6"/>
        <v>0</v>
      </c>
      <c r="Z55" s="150">
        <v>0</v>
      </c>
      <c r="AA55" s="152" t="s">
        <v>127</v>
      </c>
      <c r="AB55" s="154" t="s">
        <v>128</v>
      </c>
    </row>
    <row r="56" spans="1:28" ht="105.75" customHeight="1" x14ac:dyDescent="0.25">
      <c r="A56" s="157"/>
      <c r="B56" s="157"/>
      <c r="C56" s="159"/>
      <c r="D56" s="161"/>
      <c r="E56" s="163"/>
      <c r="F56" s="66"/>
      <c r="G56" s="75" t="s">
        <v>205</v>
      </c>
      <c r="H56" s="41"/>
      <c r="I56" s="37"/>
      <c r="J56" s="37"/>
      <c r="K56" s="187"/>
      <c r="L56" s="189"/>
      <c r="M56" s="165"/>
      <c r="N56" s="70"/>
      <c r="O56" s="23"/>
      <c r="P56" s="9"/>
      <c r="Q56" s="9"/>
      <c r="R56" s="9"/>
      <c r="S56" s="171"/>
      <c r="T56" s="23"/>
      <c r="U56" s="9"/>
      <c r="V56" s="9"/>
      <c r="W56" s="9"/>
      <c r="X56" s="171"/>
      <c r="Y56" s="149"/>
      <c r="Z56" s="151"/>
      <c r="AA56" s="153"/>
      <c r="AB56" s="155"/>
    </row>
    <row r="57" spans="1:28" ht="123" customHeight="1" x14ac:dyDescent="0.25">
      <c r="A57" s="12" t="s">
        <v>140</v>
      </c>
      <c r="B57" s="12" t="s">
        <v>153</v>
      </c>
      <c r="C57" s="40" t="s">
        <v>148</v>
      </c>
      <c r="D57" s="54" t="s">
        <v>91</v>
      </c>
      <c r="E57" s="2" t="s">
        <v>92</v>
      </c>
      <c r="F57" s="43"/>
      <c r="G57" s="53" t="s">
        <v>158</v>
      </c>
      <c r="H57" s="41"/>
      <c r="I57" s="37"/>
      <c r="J57" s="37"/>
      <c r="K57" s="44">
        <v>1</v>
      </c>
      <c r="L57" s="57"/>
      <c r="M57" s="3">
        <f t="shared" si="4"/>
        <v>0</v>
      </c>
      <c r="N57" s="7" t="s">
        <v>206</v>
      </c>
      <c r="O57" s="23">
        <v>20000000</v>
      </c>
      <c r="P57" s="9"/>
      <c r="Q57" s="9"/>
      <c r="R57" s="9"/>
      <c r="S57" s="60">
        <f>SUM(O57:R57)</f>
        <v>20000000</v>
      </c>
      <c r="T57" s="23"/>
      <c r="U57" s="9"/>
      <c r="V57" s="9"/>
      <c r="W57" s="9"/>
      <c r="X57" s="60">
        <f>SUM(T57:W57)</f>
        <v>0</v>
      </c>
      <c r="Y57" s="24">
        <f t="shared" ref="Y57:Y73" si="7">IFERROR(X57/S57,"-")</f>
        <v>0</v>
      </c>
      <c r="Z57" s="23">
        <v>0</v>
      </c>
      <c r="AA57" s="8" t="s">
        <v>127</v>
      </c>
      <c r="AB57" s="10" t="s">
        <v>128</v>
      </c>
    </row>
    <row r="58" spans="1:28" ht="43.8" customHeight="1" x14ac:dyDescent="0.25">
      <c r="A58" s="205" t="s">
        <v>140</v>
      </c>
      <c r="B58" s="205" t="s">
        <v>153</v>
      </c>
      <c r="C58" s="203" t="s">
        <v>149</v>
      </c>
      <c r="D58" s="184" t="s">
        <v>93</v>
      </c>
      <c r="E58" s="199" t="s">
        <v>94</v>
      </c>
      <c r="F58" s="125"/>
      <c r="G58" s="79" t="s">
        <v>164</v>
      </c>
      <c r="H58" s="80"/>
      <c r="I58" s="172">
        <v>44211</v>
      </c>
      <c r="J58" s="172">
        <v>44561</v>
      </c>
      <c r="K58" s="166">
        <v>1</v>
      </c>
      <c r="L58" s="168">
        <v>1</v>
      </c>
      <c r="M58" s="164">
        <f t="shared" si="4"/>
        <v>1</v>
      </c>
      <c r="N58" s="70" t="s">
        <v>208</v>
      </c>
      <c r="O58" s="112">
        <v>313000000</v>
      </c>
      <c r="P58" s="77"/>
      <c r="Q58" s="9"/>
      <c r="R58" s="9"/>
      <c r="S58" s="170">
        <f>SUM(O58:R59)</f>
        <v>313000000</v>
      </c>
      <c r="T58" s="23"/>
      <c r="U58" s="9"/>
      <c r="V58" s="9"/>
      <c r="W58" s="9"/>
      <c r="X58" s="170">
        <f>SUM(T58:W59)</f>
        <v>0</v>
      </c>
      <c r="Y58" s="148">
        <f t="shared" si="7"/>
        <v>0</v>
      </c>
      <c r="Z58" s="150">
        <v>0</v>
      </c>
      <c r="AA58" s="152" t="s">
        <v>127</v>
      </c>
      <c r="AB58" s="154" t="s">
        <v>128</v>
      </c>
    </row>
    <row r="59" spans="1:28" ht="32.4" customHeight="1" x14ac:dyDescent="0.25">
      <c r="A59" s="206"/>
      <c r="B59" s="206"/>
      <c r="C59" s="204"/>
      <c r="D59" s="185"/>
      <c r="E59" s="200"/>
      <c r="F59" s="234">
        <v>20200680010052</v>
      </c>
      <c r="G59" s="195" t="s">
        <v>124</v>
      </c>
      <c r="H59" s="229" t="s">
        <v>207</v>
      </c>
      <c r="I59" s="173"/>
      <c r="J59" s="173"/>
      <c r="K59" s="167"/>
      <c r="L59" s="169"/>
      <c r="M59" s="165"/>
      <c r="N59" s="142"/>
      <c r="O59" s="112"/>
      <c r="P59" s="77"/>
      <c r="Q59" s="9"/>
      <c r="R59" s="9"/>
      <c r="S59" s="171"/>
      <c r="T59" s="23"/>
      <c r="U59" s="9"/>
      <c r="V59" s="9"/>
      <c r="W59" s="9"/>
      <c r="X59" s="171"/>
      <c r="Y59" s="149"/>
      <c r="Z59" s="151"/>
      <c r="AA59" s="153"/>
      <c r="AB59" s="155"/>
    </row>
    <row r="60" spans="1:28" ht="169.5" customHeight="1" x14ac:dyDescent="0.25">
      <c r="A60" s="105" t="s">
        <v>140</v>
      </c>
      <c r="B60" s="105" t="s">
        <v>153</v>
      </c>
      <c r="C60" s="107" t="s">
        <v>149</v>
      </c>
      <c r="D60" s="108" t="s">
        <v>95</v>
      </c>
      <c r="E60" s="102" t="s">
        <v>96</v>
      </c>
      <c r="F60" s="235"/>
      <c r="G60" s="223"/>
      <c r="H60" s="230"/>
      <c r="I60" s="91">
        <v>44211</v>
      </c>
      <c r="J60" s="91">
        <v>44561</v>
      </c>
      <c r="K60" s="89">
        <v>1</v>
      </c>
      <c r="L60" s="90"/>
      <c r="M60" s="84">
        <f t="shared" si="4"/>
        <v>0</v>
      </c>
      <c r="N60" s="115" t="s">
        <v>209</v>
      </c>
      <c r="O60" s="112">
        <v>17000000</v>
      </c>
      <c r="P60" s="77"/>
      <c r="Q60" s="9"/>
      <c r="R60" s="9"/>
      <c r="S60" s="82">
        <f>SUM(O60:R60)</f>
        <v>17000000</v>
      </c>
      <c r="T60" s="23">
        <v>16000000</v>
      </c>
      <c r="U60" s="9"/>
      <c r="V60" s="9"/>
      <c r="W60" s="9"/>
      <c r="X60" s="82">
        <f>SUM(T60:W60)</f>
        <v>16000000</v>
      </c>
      <c r="Y60" s="85">
        <f>IFERROR(X60/S60,"-")</f>
        <v>0.94117647058823528</v>
      </c>
      <c r="Z60" s="86">
        <v>0</v>
      </c>
      <c r="AA60" s="88" t="s">
        <v>127</v>
      </c>
      <c r="AB60" s="83" t="s">
        <v>128</v>
      </c>
    </row>
    <row r="61" spans="1:28" ht="161.25" customHeight="1" x14ac:dyDescent="0.25">
      <c r="A61" s="12" t="s">
        <v>140</v>
      </c>
      <c r="B61" s="12" t="s">
        <v>153</v>
      </c>
      <c r="C61" s="40" t="s">
        <v>149</v>
      </c>
      <c r="D61" s="54" t="s">
        <v>97</v>
      </c>
      <c r="E61" s="2" t="s">
        <v>98</v>
      </c>
      <c r="F61" s="235"/>
      <c r="G61" s="223"/>
      <c r="H61" s="230"/>
      <c r="I61" s="37">
        <v>44211</v>
      </c>
      <c r="J61" s="37">
        <v>44561</v>
      </c>
      <c r="K61" s="45">
        <v>1</v>
      </c>
      <c r="L61" s="58">
        <v>1</v>
      </c>
      <c r="M61" s="3">
        <f t="shared" si="4"/>
        <v>1</v>
      </c>
      <c r="N61" s="7" t="s">
        <v>210</v>
      </c>
      <c r="O61" s="112">
        <v>280000000</v>
      </c>
      <c r="P61" s="77"/>
      <c r="Q61" s="9"/>
      <c r="R61" s="9"/>
      <c r="S61" s="60">
        <f>SUM(O61:R61)</f>
        <v>280000000</v>
      </c>
      <c r="T61" s="23">
        <v>15213274</v>
      </c>
      <c r="U61" s="9"/>
      <c r="V61" s="9"/>
      <c r="W61" s="9"/>
      <c r="X61" s="60">
        <f>SUM(T61:W61)</f>
        <v>15213274</v>
      </c>
      <c r="Y61" s="24">
        <f t="shared" si="7"/>
        <v>5.4333121428571426E-2</v>
      </c>
      <c r="Z61" s="23">
        <v>0</v>
      </c>
      <c r="AA61" s="8" t="s">
        <v>127</v>
      </c>
      <c r="AB61" s="10" t="s">
        <v>128</v>
      </c>
    </row>
    <row r="62" spans="1:28" ht="105.75" customHeight="1" x14ac:dyDescent="0.25">
      <c r="A62" s="12" t="s">
        <v>140</v>
      </c>
      <c r="B62" s="12" t="s">
        <v>153</v>
      </c>
      <c r="C62" s="40" t="s">
        <v>149</v>
      </c>
      <c r="D62" s="54" t="s">
        <v>99</v>
      </c>
      <c r="E62" s="2" t="s">
        <v>100</v>
      </c>
      <c r="F62" s="235"/>
      <c r="G62" s="223"/>
      <c r="H62" s="230"/>
      <c r="I62" s="37">
        <v>44211</v>
      </c>
      <c r="J62" s="37">
        <v>44561</v>
      </c>
      <c r="K62" s="45">
        <v>1</v>
      </c>
      <c r="L62" s="58"/>
      <c r="M62" s="3">
        <f t="shared" si="4"/>
        <v>0</v>
      </c>
      <c r="N62" s="7" t="s">
        <v>211</v>
      </c>
      <c r="O62" s="112">
        <v>70000000</v>
      </c>
      <c r="P62" s="77"/>
      <c r="Q62" s="9"/>
      <c r="R62" s="9"/>
      <c r="S62" s="60">
        <f>SUM(O62:R62)</f>
        <v>70000000</v>
      </c>
      <c r="T62" s="23"/>
      <c r="U62" s="9"/>
      <c r="V62" s="9"/>
      <c r="W62" s="9"/>
      <c r="X62" s="60">
        <f>SUM(T62:W62)</f>
        <v>0</v>
      </c>
      <c r="Y62" s="24">
        <f t="shared" si="7"/>
        <v>0</v>
      </c>
      <c r="Z62" s="23">
        <v>0</v>
      </c>
      <c r="AA62" s="8" t="s">
        <v>127</v>
      </c>
      <c r="AB62" s="10" t="s">
        <v>128</v>
      </c>
    </row>
    <row r="63" spans="1:28" ht="167.25" customHeight="1" x14ac:dyDescent="0.25">
      <c r="A63" s="12" t="s">
        <v>140</v>
      </c>
      <c r="B63" s="12" t="s">
        <v>153</v>
      </c>
      <c r="C63" s="40" t="s">
        <v>149</v>
      </c>
      <c r="D63" s="54" t="s">
        <v>101</v>
      </c>
      <c r="E63" s="2" t="s">
        <v>102</v>
      </c>
      <c r="F63" s="235"/>
      <c r="G63" s="223"/>
      <c r="H63" s="230"/>
      <c r="I63" s="37">
        <v>44211</v>
      </c>
      <c r="J63" s="37">
        <v>44561</v>
      </c>
      <c r="K63" s="45">
        <v>1</v>
      </c>
      <c r="L63" s="58"/>
      <c r="M63" s="3">
        <f t="shared" si="4"/>
        <v>0</v>
      </c>
      <c r="N63" s="7" t="s">
        <v>212</v>
      </c>
      <c r="O63" s="112">
        <v>10000000</v>
      </c>
      <c r="P63" s="77"/>
      <c r="Q63" s="9"/>
      <c r="R63" s="9"/>
      <c r="S63" s="60">
        <f>SUM(O63:R63)</f>
        <v>10000000</v>
      </c>
      <c r="T63" s="23">
        <v>778633</v>
      </c>
      <c r="U63" s="9"/>
      <c r="V63" s="9"/>
      <c r="W63" s="9"/>
      <c r="X63" s="60">
        <f>SUM(T63:W63)</f>
        <v>778633</v>
      </c>
      <c r="Y63" s="24">
        <f t="shared" si="7"/>
        <v>7.7863299999999996E-2</v>
      </c>
      <c r="Z63" s="23">
        <v>0</v>
      </c>
      <c r="AA63" s="8" t="s">
        <v>127</v>
      </c>
      <c r="AB63" s="10" t="s">
        <v>128</v>
      </c>
    </row>
    <row r="64" spans="1:28" ht="105.75" customHeight="1" x14ac:dyDescent="0.25">
      <c r="A64" s="205" t="s">
        <v>140</v>
      </c>
      <c r="B64" s="205" t="s">
        <v>153</v>
      </c>
      <c r="C64" s="203" t="s">
        <v>149</v>
      </c>
      <c r="D64" s="184" t="s">
        <v>103</v>
      </c>
      <c r="E64" s="199" t="s">
        <v>104</v>
      </c>
      <c r="F64" s="236"/>
      <c r="G64" s="196"/>
      <c r="H64" s="237"/>
      <c r="I64" s="172">
        <v>44211</v>
      </c>
      <c r="J64" s="172">
        <v>44561</v>
      </c>
      <c r="K64" s="166">
        <v>1</v>
      </c>
      <c r="L64" s="168">
        <v>1</v>
      </c>
      <c r="M64" s="164">
        <f t="shared" si="4"/>
        <v>1</v>
      </c>
      <c r="N64" s="231" t="s">
        <v>234</v>
      </c>
      <c r="O64" s="112">
        <f>310000000-O65</f>
        <v>292100000</v>
      </c>
      <c r="P64" s="112"/>
      <c r="Q64" s="113"/>
      <c r="R64" s="113"/>
      <c r="S64" s="170">
        <f>SUM(O64:R65)</f>
        <v>310000000</v>
      </c>
      <c r="T64" s="23">
        <v>188800000</v>
      </c>
      <c r="U64" s="9"/>
      <c r="V64" s="9"/>
      <c r="W64" s="9"/>
      <c r="X64" s="170">
        <f>SUM(T64:W65)</f>
        <v>188800000</v>
      </c>
      <c r="Y64" s="148">
        <f t="shared" si="7"/>
        <v>0.60903225806451611</v>
      </c>
      <c r="Z64" s="150">
        <v>0</v>
      </c>
      <c r="AA64" s="152" t="s">
        <v>127</v>
      </c>
      <c r="AB64" s="154" t="s">
        <v>128</v>
      </c>
    </row>
    <row r="65" spans="1:28" ht="43.8" customHeight="1" x14ac:dyDescent="0.25">
      <c r="A65" s="206"/>
      <c r="B65" s="206"/>
      <c r="C65" s="204"/>
      <c r="D65" s="185"/>
      <c r="E65" s="200"/>
      <c r="F65" s="137"/>
      <c r="G65" s="40" t="s">
        <v>164</v>
      </c>
      <c r="H65" s="138"/>
      <c r="I65" s="173"/>
      <c r="J65" s="173"/>
      <c r="K65" s="167"/>
      <c r="L65" s="169"/>
      <c r="M65" s="165"/>
      <c r="N65" s="232"/>
      <c r="O65" s="112">
        <v>17900000</v>
      </c>
      <c r="P65" s="112"/>
      <c r="Q65" s="113"/>
      <c r="R65" s="113"/>
      <c r="S65" s="171"/>
      <c r="T65" s="23"/>
      <c r="U65" s="9"/>
      <c r="V65" s="9"/>
      <c r="W65" s="9"/>
      <c r="X65" s="171"/>
      <c r="Y65" s="149"/>
      <c r="Z65" s="151"/>
      <c r="AA65" s="153"/>
      <c r="AB65" s="155"/>
    </row>
    <row r="66" spans="1:28" ht="97.2" customHeight="1" x14ac:dyDescent="0.25">
      <c r="A66" s="12" t="s">
        <v>140</v>
      </c>
      <c r="B66" s="12" t="s">
        <v>153</v>
      </c>
      <c r="C66" s="40" t="s">
        <v>149</v>
      </c>
      <c r="D66" s="54" t="s">
        <v>107</v>
      </c>
      <c r="E66" s="2" t="s">
        <v>108</v>
      </c>
      <c r="F66" s="234">
        <v>20200680010052</v>
      </c>
      <c r="G66" s="195" t="s">
        <v>124</v>
      </c>
      <c r="H66" s="229" t="s">
        <v>207</v>
      </c>
      <c r="I66" s="37">
        <v>44211</v>
      </c>
      <c r="J66" s="37">
        <v>44561</v>
      </c>
      <c r="K66" s="44">
        <v>1</v>
      </c>
      <c r="L66" s="57"/>
      <c r="M66" s="3">
        <f t="shared" ref="M66" si="8">IFERROR(IF(L66/K66&gt;100%,100%,L66/K66),"-")</f>
        <v>0</v>
      </c>
      <c r="N66" s="7" t="s">
        <v>214</v>
      </c>
      <c r="O66" s="112">
        <v>90000000</v>
      </c>
      <c r="P66" s="77"/>
      <c r="Q66" s="9"/>
      <c r="R66" s="9"/>
      <c r="S66" s="120">
        <f>SUM(O66:R66)</f>
        <v>90000000</v>
      </c>
      <c r="T66" s="23"/>
      <c r="U66" s="9"/>
      <c r="V66" s="9"/>
      <c r="W66" s="9"/>
      <c r="X66" s="120">
        <f>SUM(T66:W66)</f>
        <v>0</v>
      </c>
      <c r="Y66" s="24">
        <f t="shared" ref="Y66" si="9">IFERROR(X66/S66,"-")</f>
        <v>0</v>
      </c>
      <c r="Z66" s="23">
        <v>0</v>
      </c>
      <c r="AA66" s="8" t="s">
        <v>127</v>
      </c>
      <c r="AB66" s="122" t="s">
        <v>128</v>
      </c>
    </row>
    <row r="67" spans="1:28" ht="63" customHeight="1" x14ac:dyDescent="0.25">
      <c r="A67" s="205" t="s">
        <v>140</v>
      </c>
      <c r="B67" s="205" t="s">
        <v>153</v>
      </c>
      <c r="C67" s="203" t="s">
        <v>149</v>
      </c>
      <c r="D67" s="184" t="s">
        <v>105</v>
      </c>
      <c r="E67" s="199" t="s">
        <v>106</v>
      </c>
      <c r="F67" s="236"/>
      <c r="G67" s="196"/>
      <c r="H67" s="237"/>
      <c r="I67" s="172">
        <v>44211</v>
      </c>
      <c r="J67" s="172">
        <v>44561</v>
      </c>
      <c r="K67" s="186">
        <v>1</v>
      </c>
      <c r="L67" s="188"/>
      <c r="M67" s="164">
        <f t="shared" si="4"/>
        <v>0</v>
      </c>
      <c r="N67" s="231" t="s">
        <v>213</v>
      </c>
      <c r="O67" s="112">
        <v>35000000</v>
      </c>
      <c r="P67" s="77"/>
      <c r="Q67" s="9"/>
      <c r="R67" s="9"/>
      <c r="S67" s="170">
        <f>SUM(O67:R68)</f>
        <v>110000000</v>
      </c>
      <c r="T67" s="23"/>
      <c r="U67" s="9"/>
      <c r="V67" s="9"/>
      <c r="W67" s="9"/>
      <c r="X67" s="170">
        <f>SUM(T67:W68)</f>
        <v>0</v>
      </c>
      <c r="Y67" s="148">
        <f t="shared" si="7"/>
        <v>0</v>
      </c>
      <c r="Z67" s="150">
        <v>0</v>
      </c>
      <c r="AA67" s="152" t="s">
        <v>127</v>
      </c>
      <c r="AB67" s="154" t="s">
        <v>128</v>
      </c>
    </row>
    <row r="68" spans="1:28" ht="48" customHeight="1" x14ac:dyDescent="0.25">
      <c r="A68" s="206"/>
      <c r="B68" s="206"/>
      <c r="C68" s="204"/>
      <c r="D68" s="185"/>
      <c r="E68" s="200"/>
      <c r="F68" s="137"/>
      <c r="G68" s="40" t="s">
        <v>164</v>
      </c>
      <c r="H68" s="138"/>
      <c r="I68" s="173"/>
      <c r="J68" s="173"/>
      <c r="K68" s="187"/>
      <c r="L68" s="189"/>
      <c r="M68" s="165"/>
      <c r="N68" s="232"/>
      <c r="O68" s="112">
        <v>75000000</v>
      </c>
      <c r="P68" s="77"/>
      <c r="Q68" s="9"/>
      <c r="R68" s="9"/>
      <c r="S68" s="171"/>
      <c r="T68" s="23"/>
      <c r="U68" s="9"/>
      <c r="V68" s="9"/>
      <c r="W68" s="9"/>
      <c r="X68" s="171"/>
      <c r="Y68" s="149"/>
      <c r="Z68" s="151"/>
      <c r="AA68" s="153"/>
      <c r="AB68" s="155"/>
    </row>
    <row r="69" spans="1:28" ht="165" customHeight="1" x14ac:dyDescent="0.25">
      <c r="A69" s="12" t="s">
        <v>140</v>
      </c>
      <c r="B69" s="12" t="s">
        <v>153</v>
      </c>
      <c r="C69" s="40" t="s">
        <v>150</v>
      </c>
      <c r="D69" s="54" t="s">
        <v>109</v>
      </c>
      <c r="E69" s="2" t="s">
        <v>110</v>
      </c>
      <c r="F69" s="43"/>
      <c r="G69" s="79" t="s">
        <v>236</v>
      </c>
      <c r="H69" s="80"/>
      <c r="I69" s="37"/>
      <c r="J69" s="37"/>
      <c r="K69" s="44">
        <v>1</v>
      </c>
      <c r="L69" s="57"/>
      <c r="M69" s="3">
        <f t="shared" si="4"/>
        <v>0</v>
      </c>
      <c r="N69" s="7"/>
      <c r="O69" s="23"/>
      <c r="P69" s="9"/>
      <c r="Q69" s="9"/>
      <c r="R69" s="9"/>
      <c r="S69" s="60">
        <f>SUM(O69:R69)</f>
        <v>0</v>
      </c>
      <c r="T69" s="23"/>
      <c r="U69" s="9"/>
      <c r="V69" s="9"/>
      <c r="W69" s="9"/>
      <c r="X69" s="60">
        <f>SUM(T69:W69)</f>
        <v>0</v>
      </c>
      <c r="Y69" s="24" t="str">
        <f t="shared" si="7"/>
        <v>-</v>
      </c>
      <c r="Z69" s="23">
        <v>0</v>
      </c>
      <c r="AA69" s="8" t="s">
        <v>127</v>
      </c>
      <c r="AB69" s="10" t="s">
        <v>128</v>
      </c>
    </row>
    <row r="70" spans="1:28" ht="105.75" customHeight="1" x14ac:dyDescent="0.25">
      <c r="A70" s="205" t="s">
        <v>140</v>
      </c>
      <c r="B70" s="205" t="s">
        <v>153</v>
      </c>
      <c r="C70" s="203" t="s">
        <v>150</v>
      </c>
      <c r="D70" s="184" t="s">
        <v>111</v>
      </c>
      <c r="E70" s="199" t="s">
        <v>112</v>
      </c>
      <c r="F70" s="68">
        <v>20200680010164</v>
      </c>
      <c r="G70" s="81" t="s">
        <v>156</v>
      </c>
      <c r="H70" s="80" t="s">
        <v>215</v>
      </c>
      <c r="I70" s="172">
        <v>44245</v>
      </c>
      <c r="J70" s="172">
        <v>44561</v>
      </c>
      <c r="K70" s="166">
        <v>1</v>
      </c>
      <c r="L70" s="168"/>
      <c r="M70" s="164">
        <f t="shared" si="4"/>
        <v>0</v>
      </c>
      <c r="N70" s="7" t="s">
        <v>216</v>
      </c>
      <c r="O70" s="112">
        <v>148569000</v>
      </c>
      <c r="P70" s="77"/>
      <c r="Q70" s="9"/>
      <c r="R70" s="9"/>
      <c r="S70" s="170">
        <f>SUM(O70:R71)</f>
        <v>200000000</v>
      </c>
      <c r="T70" s="23"/>
      <c r="U70" s="9"/>
      <c r="V70" s="9"/>
      <c r="W70" s="9"/>
      <c r="X70" s="170">
        <f>SUM(T70:W71)</f>
        <v>0</v>
      </c>
      <c r="Y70" s="148">
        <f t="shared" si="7"/>
        <v>0</v>
      </c>
      <c r="Z70" s="150">
        <v>0</v>
      </c>
      <c r="AA70" s="152" t="s">
        <v>127</v>
      </c>
      <c r="AB70" s="154" t="s">
        <v>128</v>
      </c>
    </row>
    <row r="71" spans="1:28" ht="39.6" customHeight="1" x14ac:dyDescent="0.25">
      <c r="A71" s="206"/>
      <c r="B71" s="206"/>
      <c r="C71" s="204"/>
      <c r="D71" s="185"/>
      <c r="E71" s="200"/>
      <c r="F71" s="66"/>
      <c r="G71" s="67" t="s">
        <v>164</v>
      </c>
      <c r="H71" s="2"/>
      <c r="I71" s="173"/>
      <c r="J71" s="173"/>
      <c r="K71" s="167"/>
      <c r="L71" s="169"/>
      <c r="M71" s="165"/>
      <c r="N71" s="123"/>
      <c r="O71" s="23">
        <v>51431000</v>
      </c>
      <c r="P71" s="77"/>
      <c r="Q71" s="9"/>
      <c r="R71" s="9"/>
      <c r="S71" s="171"/>
      <c r="T71" s="23"/>
      <c r="U71" s="9"/>
      <c r="V71" s="9"/>
      <c r="W71" s="9"/>
      <c r="X71" s="171"/>
      <c r="Y71" s="149"/>
      <c r="Z71" s="151"/>
      <c r="AA71" s="153"/>
      <c r="AB71" s="155"/>
    </row>
    <row r="72" spans="1:28" ht="189" customHeight="1" x14ac:dyDescent="0.25">
      <c r="A72" s="12" t="s">
        <v>140</v>
      </c>
      <c r="B72" s="12" t="s">
        <v>153</v>
      </c>
      <c r="C72" s="40" t="s">
        <v>151</v>
      </c>
      <c r="D72" s="54" t="s">
        <v>113</v>
      </c>
      <c r="E72" s="2" t="s">
        <v>114</v>
      </c>
      <c r="F72" s="43"/>
      <c r="G72" s="50" t="s">
        <v>236</v>
      </c>
      <c r="H72" s="41"/>
      <c r="I72" s="37"/>
      <c r="J72" s="37"/>
      <c r="K72" s="44">
        <v>1</v>
      </c>
      <c r="L72" s="57"/>
      <c r="M72" s="3">
        <f t="shared" si="4"/>
        <v>0</v>
      </c>
      <c r="N72" s="7"/>
      <c r="O72" s="23"/>
      <c r="P72" s="9"/>
      <c r="Q72" s="9"/>
      <c r="R72" s="9"/>
      <c r="S72" s="60">
        <f>SUM(O72:R72)</f>
        <v>0</v>
      </c>
      <c r="T72" s="23"/>
      <c r="U72" s="9"/>
      <c r="V72" s="9"/>
      <c r="W72" s="9"/>
      <c r="X72" s="60">
        <f>SUM(T72:W72)</f>
        <v>0</v>
      </c>
      <c r="Y72" s="24" t="str">
        <f t="shared" si="7"/>
        <v>-</v>
      </c>
      <c r="Z72" s="23">
        <v>0</v>
      </c>
      <c r="AA72" s="8" t="s">
        <v>127</v>
      </c>
      <c r="AB72" s="10" t="s">
        <v>128</v>
      </c>
    </row>
    <row r="73" spans="1:28" ht="148.19999999999999" customHeight="1" x14ac:dyDescent="0.25">
      <c r="A73" s="156" t="s">
        <v>155</v>
      </c>
      <c r="B73" s="156" t="s">
        <v>154</v>
      </c>
      <c r="C73" s="158" t="s">
        <v>152</v>
      </c>
      <c r="D73" s="160" t="s">
        <v>8</v>
      </c>
      <c r="E73" s="162" t="s">
        <v>1</v>
      </c>
      <c r="F73" s="68">
        <v>20200680010035</v>
      </c>
      <c r="G73" s="51" t="s">
        <v>123</v>
      </c>
      <c r="H73" s="69" t="s">
        <v>217</v>
      </c>
      <c r="I73" s="172">
        <v>44202</v>
      </c>
      <c r="J73" s="172">
        <v>44561</v>
      </c>
      <c r="K73" s="190">
        <v>1</v>
      </c>
      <c r="L73" s="188">
        <v>1</v>
      </c>
      <c r="M73" s="164">
        <f t="shared" si="4"/>
        <v>1</v>
      </c>
      <c r="N73" s="7" t="s">
        <v>227</v>
      </c>
      <c r="O73" s="23">
        <v>828400000</v>
      </c>
      <c r="P73" s="9"/>
      <c r="Q73" s="9"/>
      <c r="R73" s="9"/>
      <c r="S73" s="170">
        <f>SUM(O73:R74)</f>
        <v>839300000</v>
      </c>
      <c r="T73" s="23">
        <v>531400000</v>
      </c>
      <c r="U73" s="9"/>
      <c r="V73" s="9"/>
      <c r="W73" s="9"/>
      <c r="X73" s="170">
        <f>SUM(T73:W74)</f>
        <v>531400000</v>
      </c>
      <c r="Y73" s="148">
        <f t="shared" si="7"/>
        <v>0.63314666984391754</v>
      </c>
      <c r="Z73" s="150">
        <v>0</v>
      </c>
      <c r="AA73" s="192" t="s">
        <v>127</v>
      </c>
      <c r="AB73" s="194" t="s">
        <v>128</v>
      </c>
    </row>
    <row r="74" spans="1:28" ht="34.200000000000003" customHeight="1" x14ac:dyDescent="0.25">
      <c r="A74" s="157"/>
      <c r="B74" s="157"/>
      <c r="C74" s="159"/>
      <c r="D74" s="161"/>
      <c r="E74" s="163"/>
      <c r="F74" s="66"/>
      <c r="G74" s="67" t="s">
        <v>164</v>
      </c>
      <c r="H74" s="2"/>
      <c r="I74" s="173"/>
      <c r="J74" s="173"/>
      <c r="K74" s="191"/>
      <c r="L74" s="189"/>
      <c r="M74" s="165"/>
      <c r="N74" s="123" t="s">
        <v>228</v>
      </c>
      <c r="O74" s="23">
        <v>10900000</v>
      </c>
      <c r="P74" s="9"/>
      <c r="Q74" s="9"/>
      <c r="R74" s="9"/>
      <c r="S74" s="171"/>
      <c r="T74" s="23"/>
      <c r="U74" s="9"/>
      <c r="V74" s="9"/>
      <c r="W74" s="9"/>
      <c r="X74" s="171"/>
      <c r="Y74" s="149"/>
      <c r="Z74" s="151"/>
      <c r="AA74" s="193"/>
      <c r="AB74" s="194"/>
    </row>
    <row r="75" spans="1:28" ht="27.75" customHeight="1" x14ac:dyDescent="0.25">
      <c r="A75" s="28"/>
      <c r="B75" s="29"/>
      <c r="C75" s="29"/>
      <c r="D75" s="29"/>
      <c r="E75" s="34"/>
      <c r="F75" s="29"/>
      <c r="G75" s="29"/>
      <c r="H75" s="39"/>
      <c r="I75" s="29"/>
      <c r="J75" s="29"/>
      <c r="K75" s="30"/>
      <c r="L75" s="38" t="s">
        <v>21</v>
      </c>
      <c r="M75" s="25">
        <f>AVERAGE(M6:M74)</f>
        <v>0.27083333333333337</v>
      </c>
      <c r="N75" s="26"/>
      <c r="O75" s="55">
        <f>SUM(O6:O74)</f>
        <v>11144452750.76</v>
      </c>
      <c r="P75" s="55">
        <f t="shared" ref="P75:V75" si="10">SUM(P6:P74)</f>
        <v>0</v>
      </c>
      <c r="Q75" s="55">
        <f t="shared" si="10"/>
        <v>0</v>
      </c>
      <c r="R75" s="55">
        <f>SUM(R6:R74)</f>
        <v>7054859840.2399998</v>
      </c>
      <c r="S75" s="27">
        <f>SUM(S6:S74)</f>
        <v>18199312591</v>
      </c>
      <c r="T75" s="55">
        <f t="shared" si="10"/>
        <v>1946452658</v>
      </c>
      <c r="U75" s="55">
        <f t="shared" si="10"/>
        <v>0</v>
      </c>
      <c r="V75" s="55">
        <f t="shared" si="10"/>
        <v>0</v>
      </c>
      <c r="W75" s="55">
        <f>SUM(W6:W74)</f>
        <v>703339249</v>
      </c>
      <c r="X75" s="55">
        <f>SUM(X6:X74)</f>
        <v>2649791907</v>
      </c>
      <c r="Y75" s="31">
        <f>IFERROR(X75/S75,"-")</f>
        <v>0.14559846113695449</v>
      </c>
      <c r="Z75" s="27">
        <f>SUM(Z6:Z73)</f>
        <v>0</v>
      </c>
      <c r="AA75" s="32"/>
      <c r="AB75" s="33"/>
    </row>
    <row r="76" spans="1:28" s="104" customFormat="1" x14ac:dyDescent="0.25">
      <c r="A76" s="14"/>
      <c r="B76" s="15"/>
      <c r="C76" s="15"/>
      <c r="D76" s="15"/>
      <c r="E76" s="15"/>
      <c r="F76" s="15"/>
      <c r="G7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s="104" customFormat="1" x14ac:dyDescent="0.25">
      <c r="A77" s="16"/>
      <c r="B77" s="17"/>
      <c r="C77" s="17"/>
      <c r="D77" s="17"/>
      <c r="E77" s="17"/>
      <c r="F77" s="15"/>
      <c r="G77"/>
      <c r="H77" s="18"/>
      <c r="I77" s="18"/>
      <c r="J77" s="18"/>
      <c r="K77" s="18"/>
      <c r="L77" s="19"/>
      <c r="M77" s="19"/>
      <c r="N77" s="1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s="104" customFormat="1" x14ac:dyDescent="0.25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s="104" customFormat="1" x14ac:dyDescent="0.2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47"/>
      <c r="Y79" s="15"/>
      <c r="Z79" s="15"/>
      <c r="AA79" s="15"/>
      <c r="AB79" s="15"/>
    </row>
  </sheetData>
  <mergeCells count="263">
    <mergeCell ref="E36:E37"/>
    <mergeCell ref="S39:S40"/>
    <mergeCell ref="X39:X40"/>
    <mergeCell ref="Y39:Y40"/>
    <mergeCell ref="Z39:Z40"/>
    <mergeCell ref="I36:I37"/>
    <mergeCell ref="A39:A40"/>
    <mergeCell ref="B39:B40"/>
    <mergeCell ref="C39:C40"/>
    <mergeCell ref="I67:I68"/>
    <mergeCell ref="A70:A71"/>
    <mergeCell ref="E70:E71"/>
    <mergeCell ref="M70:M71"/>
    <mergeCell ref="L70:L71"/>
    <mergeCell ref="K70:K71"/>
    <mergeCell ref="I70:I71"/>
    <mergeCell ref="J70:J71"/>
    <mergeCell ref="A67:A68"/>
    <mergeCell ref="B67:B68"/>
    <mergeCell ref="C67:C68"/>
    <mergeCell ref="D70:D71"/>
    <mergeCell ref="E67:E68"/>
    <mergeCell ref="D67:D68"/>
    <mergeCell ref="F66:F67"/>
    <mergeCell ref="G66:G67"/>
    <mergeCell ref="H66:H67"/>
    <mergeCell ref="X58:X59"/>
    <mergeCell ref="AB58:AB59"/>
    <mergeCell ref="AA58:AA59"/>
    <mergeCell ref="Z58:Z59"/>
    <mergeCell ref="Y58:Y59"/>
    <mergeCell ref="S70:S71"/>
    <mergeCell ref="S67:S68"/>
    <mergeCell ref="D73:D74"/>
    <mergeCell ref="K39:K40"/>
    <mergeCell ref="L39:L40"/>
    <mergeCell ref="M39:M40"/>
    <mergeCell ref="M64:M65"/>
    <mergeCell ref="L64:L65"/>
    <mergeCell ref="F38:F39"/>
    <mergeCell ref="G38:G39"/>
    <mergeCell ref="H38:H39"/>
    <mergeCell ref="F59:F64"/>
    <mergeCell ref="G59:G64"/>
    <mergeCell ref="H59:H64"/>
    <mergeCell ref="J73:J74"/>
    <mergeCell ref="I73:I74"/>
    <mergeCell ref="S58:S59"/>
    <mergeCell ref="N64:N65"/>
    <mergeCell ref="S64:S65"/>
    <mergeCell ref="AB70:AB71"/>
    <mergeCell ref="AA70:AA71"/>
    <mergeCell ref="Z70:Z71"/>
    <mergeCell ref="Y70:Y71"/>
    <mergeCell ref="X70:X71"/>
    <mergeCell ref="L67:L68"/>
    <mergeCell ref="K67:K68"/>
    <mergeCell ref="J67:J68"/>
    <mergeCell ref="M58:M59"/>
    <mergeCell ref="L58:L59"/>
    <mergeCell ref="K58:K59"/>
    <mergeCell ref="J58:J59"/>
    <mergeCell ref="X67:X68"/>
    <mergeCell ref="AB67:AB68"/>
    <mergeCell ref="AA67:AA68"/>
    <mergeCell ref="Z67:Z68"/>
    <mergeCell ref="Y67:Y68"/>
    <mergeCell ref="N67:N68"/>
    <mergeCell ref="M67:M68"/>
    <mergeCell ref="X64:X65"/>
    <mergeCell ref="AB64:AB65"/>
    <mergeCell ref="AA64:AA65"/>
    <mergeCell ref="Z64:Z65"/>
    <mergeCell ref="Y64:Y65"/>
    <mergeCell ref="A55:A56"/>
    <mergeCell ref="B55:B56"/>
    <mergeCell ref="C55:C56"/>
    <mergeCell ref="K64:K65"/>
    <mergeCell ref="J64:J65"/>
    <mergeCell ref="I64:I65"/>
    <mergeCell ref="E58:E59"/>
    <mergeCell ref="D58:D59"/>
    <mergeCell ref="C58:C59"/>
    <mergeCell ref="B58:B59"/>
    <mergeCell ref="A58:A59"/>
    <mergeCell ref="A64:A65"/>
    <mergeCell ref="B64:B65"/>
    <mergeCell ref="I58:I59"/>
    <mergeCell ref="A42:A43"/>
    <mergeCell ref="M42:M43"/>
    <mergeCell ref="L42:L43"/>
    <mergeCell ref="K42:K43"/>
    <mergeCell ref="I42:I43"/>
    <mergeCell ref="J42:J43"/>
    <mergeCell ref="D45:D46"/>
    <mergeCell ref="E45:E46"/>
    <mergeCell ref="C42:C43"/>
    <mergeCell ref="M45:M46"/>
    <mergeCell ref="L45:L46"/>
    <mergeCell ref="K45:K46"/>
    <mergeCell ref="AB24:AB35"/>
    <mergeCell ref="AA24:AA35"/>
    <mergeCell ref="Z24:Z35"/>
    <mergeCell ref="Y24:Y35"/>
    <mergeCell ref="X24:X35"/>
    <mergeCell ref="S42:S43"/>
    <mergeCell ref="AB42:AB43"/>
    <mergeCell ref="AA42:AA43"/>
    <mergeCell ref="Z42:Z43"/>
    <mergeCell ref="Y42:Y43"/>
    <mergeCell ref="X42:X43"/>
    <mergeCell ref="AB36:AB37"/>
    <mergeCell ref="AA36:AA37"/>
    <mergeCell ref="Z36:Z37"/>
    <mergeCell ref="Y36:Y37"/>
    <mergeCell ref="X36:X37"/>
    <mergeCell ref="S36:S37"/>
    <mergeCell ref="S24:S35"/>
    <mergeCell ref="AA39:AA40"/>
    <mergeCell ref="AB39:AB40"/>
    <mergeCell ref="E24:E35"/>
    <mergeCell ref="D24:D35"/>
    <mergeCell ref="C24:C35"/>
    <mergeCell ref="B24:B35"/>
    <mergeCell ref="A24:A35"/>
    <mergeCell ref="M24:M35"/>
    <mergeCell ref="L24:L35"/>
    <mergeCell ref="K24:K35"/>
    <mergeCell ref="I23:I24"/>
    <mergeCell ref="J23:J24"/>
    <mergeCell ref="F21:F23"/>
    <mergeCell ref="G21:G23"/>
    <mergeCell ref="H21:H23"/>
    <mergeCell ref="F35:F36"/>
    <mergeCell ref="G35:G36"/>
    <mergeCell ref="H35:H36"/>
    <mergeCell ref="M36:M37"/>
    <mergeCell ref="L36:L37"/>
    <mergeCell ref="K36:K37"/>
    <mergeCell ref="J36:J37"/>
    <mergeCell ref="A36:A37"/>
    <mergeCell ref="B36:B37"/>
    <mergeCell ref="C36:C37"/>
    <mergeCell ref="D36:D37"/>
    <mergeCell ref="Z19:Z21"/>
    <mergeCell ref="Y19:Y21"/>
    <mergeCell ref="X19:X21"/>
    <mergeCell ref="AB19:AB21"/>
    <mergeCell ref="AA19:AA21"/>
    <mergeCell ref="A19:A21"/>
    <mergeCell ref="B19:B21"/>
    <mergeCell ref="C19:C21"/>
    <mergeCell ref="D19:D21"/>
    <mergeCell ref="E19:E21"/>
    <mergeCell ref="L19:L21"/>
    <mergeCell ref="K19:K21"/>
    <mergeCell ref="J19:J21"/>
    <mergeCell ref="I19:I21"/>
    <mergeCell ref="M19:M21"/>
    <mergeCell ref="S19:S21"/>
    <mergeCell ref="C73:C74"/>
    <mergeCell ref="B73:B74"/>
    <mergeCell ref="H49:H50"/>
    <mergeCell ref="G49:G50"/>
    <mergeCell ref="F49:F50"/>
    <mergeCell ref="E42:E43"/>
    <mergeCell ref="G51:G52"/>
    <mergeCell ref="E55:E56"/>
    <mergeCell ref="E64:E65"/>
    <mergeCell ref="D64:D65"/>
    <mergeCell ref="C64:C65"/>
    <mergeCell ref="B42:B43"/>
    <mergeCell ref="C70:C71"/>
    <mergeCell ref="B70:B71"/>
    <mergeCell ref="A73:A74"/>
    <mergeCell ref="S73:S74"/>
    <mergeCell ref="AB45:AB46"/>
    <mergeCell ref="M73:M74"/>
    <mergeCell ref="L73:L74"/>
    <mergeCell ref="K73:K74"/>
    <mergeCell ref="E73:E74"/>
    <mergeCell ref="X73:X74"/>
    <mergeCell ref="Y73:Y74"/>
    <mergeCell ref="Z73:Z74"/>
    <mergeCell ref="AA73:AA74"/>
    <mergeCell ref="AB73:AB74"/>
    <mergeCell ref="S45:S46"/>
    <mergeCell ref="X45:X46"/>
    <mergeCell ref="Y45:Y46"/>
    <mergeCell ref="Z45:Z46"/>
    <mergeCell ref="AA45:AA46"/>
    <mergeCell ref="Y55:Y56"/>
    <mergeCell ref="Z55:Z56"/>
    <mergeCell ref="A45:A46"/>
    <mergeCell ref="B45:B46"/>
    <mergeCell ref="C45:C46"/>
    <mergeCell ref="AA55:AA56"/>
    <mergeCell ref="AB55:AB56"/>
    <mergeCell ref="S55:S56"/>
    <mergeCell ref="X55:X56"/>
    <mergeCell ref="D39:D40"/>
    <mergeCell ref="E39:E40"/>
    <mergeCell ref="D42:D43"/>
    <mergeCell ref="J45:J46"/>
    <mergeCell ref="I45:I46"/>
    <mergeCell ref="D55:D56"/>
    <mergeCell ref="K55:K56"/>
    <mergeCell ref="L55:L56"/>
    <mergeCell ref="M55:M56"/>
    <mergeCell ref="S48:S49"/>
    <mergeCell ref="A4:E4"/>
    <mergeCell ref="N4:S4"/>
    <mergeCell ref="F1:Q3"/>
    <mergeCell ref="Z4:Z5"/>
    <mergeCell ref="F4:J4"/>
    <mergeCell ref="K4:M4"/>
    <mergeCell ref="Y1:Y3"/>
    <mergeCell ref="T4:X4"/>
    <mergeCell ref="Y4:Y5"/>
    <mergeCell ref="AA4:AB4"/>
    <mergeCell ref="Z7:Z8"/>
    <mergeCell ref="AA7:AA8"/>
    <mergeCell ref="AB7:AB8"/>
    <mergeCell ref="AB17:AB18"/>
    <mergeCell ref="S17:S18"/>
    <mergeCell ref="X17:X18"/>
    <mergeCell ref="Y17:Y18"/>
    <mergeCell ref="Z17:Z18"/>
    <mergeCell ref="AA17:AA18"/>
    <mergeCell ref="E7:E8"/>
    <mergeCell ref="C7:C8"/>
    <mergeCell ref="S7:S8"/>
    <mergeCell ref="X7:X8"/>
    <mergeCell ref="Y7:Y8"/>
    <mergeCell ref="A7:A8"/>
    <mergeCell ref="B7:B8"/>
    <mergeCell ref="D7:D8"/>
    <mergeCell ref="A17:A18"/>
    <mergeCell ref="B17:B18"/>
    <mergeCell ref="C17:C18"/>
    <mergeCell ref="D17:D18"/>
    <mergeCell ref="M7:M8"/>
    <mergeCell ref="K7:K8"/>
    <mergeCell ref="L7:L8"/>
    <mergeCell ref="E17:E18"/>
    <mergeCell ref="M17:M18"/>
    <mergeCell ref="I17:I18"/>
    <mergeCell ref="J17:J18"/>
    <mergeCell ref="K17:K18"/>
    <mergeCell ref="L17:L18"/>
    <mergeCell ref="Y48:Y49"/>
    <mergeCell ref="Z48:Z49"/>
    <mergeCell ref="AA48:AA49"/>
    <mergeCell ref="AB48:AB49"/>
    <mergeCell ref="A48:A49"/>
    <mergeCell ref="B48:B49"/>
    <mergeCell ref="C48:C49"/>
    <mergeCell ref="D48:D49"/>
    <mergeCell ref="E48:E49"/>
    <mergeCell ref="M48:M49"/>
    <mergeCell ref="K48:K49"/>
    <mergeCell ref="L48:L49"/>
    <mergeCell ref="X48:X49"/>
  </mergeCells>
  <phoneticPr fontId="15" type="noConversion"/>
  <conditionalFormatting sqref="M6:M7 M41:M42 M36 M57:M58 M9:M17 M19 M22:M24 M38 M44:M45 M60:M64 M72:M73 M67 M69:M70 M50:M55 M47:M48">
    <cfRule type="cellIs" dxfId="8" priority="8" operator="between">
      <formula>0.67</formula>
      <formula>1</formula>
    </cfRule>
    <cfRule type="cellIs" dxfId="7" priority="9" operator="between">
      <formula>0.34</formula>
      <formula>0.67</formula>
    </cfRule>
    <cfRule type="cellIs" dxfId="6" priority="10" operator="between">
      <formula>0</formula>
      <formula>0.34</formula>
    </cfRule>
  </conditionalFormatting>
  <conditionalFormatting sqref="M3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2021-04-10T23:31:09Z</dcterms:modified>
</cp:coreProperties>
</file>