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1 - Enero\Publicados\"/>
    </mc:Choice>
  </mc:AlternateContent>
  <xr:revisionPtr revIDLastSave="0" documentId="13_ncr:1_{81D820B8-7794-41B2-A784-1F8A37F6D9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NERO" sheetId="12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41" i="12" l="1"/>
  <c r="S40" i="12"/>
  <c r="S39" i="12"/>
  <c r="S35" i="12"/>
  <c r="S34" i="12"/>
  <c r="S33" i="12"/>
  <c r="S19" i="12"/>
  <c r="S14" i="12"/>
  <c r="S13" i="12"/>
  <c r="S12" i="12"/>
  <c r="P65" i="12" l="1"/>
  <c r="S60" i="12" l="1"/>
  <c r="S59" i="12"/>
  <c r="S58" i="12"/>
  <c r="S57" i="12"/>
  <c r="S56" i="12"/>
  <c r="S54" i="12"/>
  <c r="Y54" i="12" s="1"/>
  <c r="S11" i="12"/>
  <c r="S8" i="12"/>
  <c r="S7" i="12"/>
  <c r="S6" i="12"/>
  <c r="X54" i="12"/>
  <c r="O32" i="12" l="1"/>
  <c r="X19" i="12"/>
  <c r="X41" i="12"/>
  <c r="X35" i="12"/>
  <c r="S65" i="12" l="1"/>
  <c r="O65" i="12"/>
  <c r="Y35" i="12"/>
  <c r="Y19" i="12" l="1"/>
  <c r="L19" i="12"/>
  <c r="M60" i="12" l="1"/>
  <c r="M59" i="12"/>
  <c r="M58" i="12"/>
  <c r="M57" i="12"/>
  <c r="M56" i="12"/>
  <c r="M54" i="12"/>
  <c r="M41" i="12"/>
  <c r="M40" i="12"/>
  <c r="M39" i="12"/>
  <c r="M35" i="12"/>
  <c r="M34" i="12"/>
  <c r="M33" i="12"/>
  <c r="M19" i="12"/>
  <c r="M14" i="12"/>
  <c r="M13" i="12"/>
  <c r="M12" i="12"/>
  <c r="M11" i="12"/>
  <c r="M8" i="12"/>
  <c r="M7" i="12"/>
  <c r="M6" i="12"/>
  <c r="M65" i="12" l="1"/>
  <c r="T65" i="12"/>
  <c r="U65" i="12"/>
  <c r="V65" i="12"/>
  <c r="W65" i="12"/>
  <c r="Q65" i="12"/>
  <c r="R65" i="12"/>
  <c r="Z65" i="12"/>
  <c r="X60" i="12"/>
  <c r="X59" i="12"/>
  <c r="X58" i="12"/>
  <c r="X57" i="12"/>
  <c r="X56" i="12"/>
  <c r="Y56" i="12" s="1"/>
  <c r="X40" i="12"/>
  <c r="X39" i="12"/>
  <c r="X34" i="12"/>
  <c r="X33" i="12"/>
  <c r="X14" i="12"/>
  <c r="Y14" i="12" s="1"/>
  <c r="X13" i="12"/>
  <c r="X12" i="12"/>
  <c r="X11" i="12"/>
  <c r="X8" i="12"/>
  <c r="X7" i="12"/>
  <c r="X6" i="12"/>
  <c r="Y39" i="12" l="1"/>
  <c r="Y11" i="12"/>
  <c r="Y6" i="12"/>
  <c r="Y13" i="12"/>
  <c r="Y41" i="12"/>
  <c r="X65" i="12"/>
  <c r="Y60" i="12"/>
  <c r="Y59" i="12"/>
  <c r="Y40" i="12"/>
  <c r="Y7" i="12"/>
  <c r="Y34" i="12"/>
  <c r="Y57" i="12"/>
  <c r="Y12" i="12"/>
  <c r="Y58" i="12"/>
  <c r="Y8" i="12"/>
  <c r="Y33" i="12"/>
  <c r="Y65" i="12" l="1"/>
</calcChain>
</file>

<file path=xl/sharedStrings.xml><?xml version="1.0" encoding="utf-8"?>
<sst xmlns="http://schemas.openxmlformats.org/spreadsheetml/2006/main" count="302" uniqueCount="191">
  <si>
    <t>AVANCE</t>
  </si>
  <si>
    <t>Porcentaje de programas que desarrolla la Administración Central mantenidos.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</si>
  <si>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</si>
  <si>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</si>
  <si>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</si>
  <si>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</si>
  <si>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</si>
  <si>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</si>
  <si>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Mantener el 100% de los programas que desarrolla la Administración Central.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</si>
  <si>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</si>
  <si>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</si>
  <si>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</si>
  <si>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</si>
  <si>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</si>
  <si>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</si>
  <si>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</si>
  <si>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</si>
  <si>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</si>
  <si>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</si>
  <si>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</si>
  <si>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</si>
  <si>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</si>
  <si>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</si>
  <si>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</si>
  <si>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</si>
  <si>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</si>
  <si>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</si>
  <si>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</si>
  <si>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</si>
  <si>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</si>
  <si>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Repotenciar 1 sistema de alcantarillado sanitario y pluvial.</t>
  </si>
  <si>
    <t>Porcentaje de avance en la repotenciación del alcantarillado sanitario y pluvial.</t>
  </si>
  <si>
    <t>Realizar los estudios y diseños del Sistema de Tratamiento de Aguas Residuales Bucaramanga metropolitana.</t>
  </si>
  <si>
    <t>Porcentaje de avance en la realización de los estudios y diseños del Sistema de Tratamiento de Aguas Residuales Bucaramanga metropolitana.</t>
  </si>
  <si>
    <t>Realizar el 100% de los estudios y/o diseños requeridos para el desarrollo de proyectos de infraestructura.</t>
  </si>
  <si>
    <t>Porcentaje de estudios y/o diseños requeridos realizados para el desarrollo de proyectos de infraestructura.</t>
  </si>
  <si>
    <t>Repotenciar 2 acueductos veredales.</t>
  </si>
  <si>
    <t>Número de acueductos veredales repotenciados.</t>
  </si>
  <si>
    <t>Construir 1 acueducto veredal.</t>
  </si>
  <si>
    <t>Porcentaje de avance en la construcción del acueducto veredal.</t>
  </si>
  <si>
    <t>Construir 50 pozos sépticos para el sector rural.</t>
  </si>
  <si>
    <t>Número de pozos sépticos construidos para el sector rural.</t>
  </si>
  <si>
    <t>Mantener el 100% de los parques, zonas verdes y su mobiliario.</t>
  </si>
  <si>
    <t>Porcentaje de parques, zonas verdes y su mobiliario mantenido.</t>
  </si>
  <si>
    <t>Construir y/o mejorar 100.000 m2 de espacio espacio público y equipamiento urbano de la ciudad.</t>
  </si>
  <si>
    <t>Número de m2 de espacio público y equipamiento urbano de la ciudad consrtuido y/o mejorado.</t>
  </si>
  <si>
    <t>Realizar mejoramiento y/o mantenimiento a la infraestructura de 2 plaza de mercado a cargo del municipio.</t>
  </si>
  <si>
    <t>Número de plaza de mercados a cargo del municipio con acciones de mejoramiento y mantenimiento a la infraestructura.</t>
  </si>
  <si>
    <t>Construir 15 kilómetros de cicloruta en el municipio diseñados bajo la implementación de la estrategia de la bicicleta.</t>
  </si>
  <si>
    <t>Número de kilómetros de cicloruta construídos en el municipio diseñados bajo la implementación de la estrategia de la bicicleta.</t>
  </si>
  <si>
    <t>Realizar mantenimiento o mejoramiento a 100.000 m2 de malla vial urbana.</t>
  </si>
  <si>
    <t xml:space="preserve">Número de m2 de malla vial urbana mantenidos o mejorados. </t>
  </si>
  <si>
    <t>Construir 3.000 metros líneales de placa huella en la zona rural.</t>
  </si>
  <si>
    <t>Número de metros lineales de placa huella construídos en la zona rural.</t>
  </si>
  <si>
    <t>Realizar mantenimiento a 2 puente peatonal.</t>
  </si>
  <si>
    <t>Número de puentes peatonales con mantenimiento realizado.</t>
  </si>
  <si>
    <t>Formular e implementar 1 programa de expansión y modernización del alumbrado público de la ciudad.</t>
  </si>
  <si>
    <t>Número de programas de expansión y modernización del alumbrado público de la ciudad formulados e implementados.</t>
  </si>
  <si>
    <t xml:space="preserve">Mantener el funcionamiento del 100% de las luminarias operativas. </t>
  </si>
  <si>
    <t xml:space="preserve">Porcentaje de luminarias operativas en funcionamiento. </t>
  </si>
  <si>
    <t>Implementar 1 herramienta que permita integrar la gestión y el control de la infraestructura del alumbrado público mediante las TIC.</t>
  </si>
  <si>
    <t>Porcentaje de avance en la implementación de la herramienta que permita integrar la gestión y el control de la infraestructura del alumbrado público mediante las TIC.</t>
  </si>
  <si>
    <t>Instalar 30.000 puntos de luminarias telegestionadas para construir una red de alumbrado público inteligente basado en sensórica y dispositivos interconectados para la telegestión.</t>
  </si>
  <si>
    <t>Número de puntos de luminarias telegestionadas instaladas para construir una red de alumbrado público inteligente basado en sensórica y dispositivos interconectados para la telegestión.</t>
  </si>
  <si>
    <t>Implementar y mantener 1 sistema para adquisición, análisis, procesamiento y visualización de información de la red de alumbrado público inteligente e interoperable con otros sistemas.</t>
  </si>
  <si>
    <t>Número de sistemas implementados y mantenidos para adquisición, análisis, procesamiento y visualización de información de la red de alumbrado público inteligente e interoperable con otros sistemas.</t>
  </si>
  <si>
    <t>Implementar 1 centro de control y gestión que asegure la interoperabilidad, integración y el análisis de la información proveniente de la red de alumbrado público inteligente y otras.</t>
  </si>
  <si>
    <t>Porcentaje de avance en la implementación del centro de control y gestión que asegure la interoperabilidad, integración y el análisis de la información proveniente de la red de alumbrado público inteligente y otras.</t>
  </si>
  <si>
    <t>Sec. Infraestructura</t>
  </si>
  <si>
    <t xml:space="preserve">Iván José Vargas </t>
  </si>
  <si>
    <t>Realizar el 100% de los estudios y/o diseños requeridos para el desarrollo de obras de infraestructura</t>
  </si>
  <si>
    <t>ESTUDIOS DE SUELOS, GEOLOGÍA Y GEOTECNIA EN DIFERENTES PUNTOS DEL MUNICIPIO DE BUCARAMANGA</t>
  </si>
  <si>
    <t>FORTALECIMIENTO A LA EJECUCIÓN DE LOS PROCESOS TRANSVERSALES DE LA SECRETARÍA DE INFRAESTRUCTURA DEL MUNICIPIO DE BUCARAMANGA</t>
  </si>
  <si>
    <t>FORTALECIMIENTO DE LA ADMINISTRACIÓN Y OPERACIÓN DE ALUMBRADO PÚBLICO DE BUCARAMANGA</t>
  </si>
  <si>
    <t>FORTALECIMIENTO EN LA PLANIFICACIÓN DE LAS OBRAS DE INFRAESTRUCTURA DEL MUNICIPIO DE BUCARAMANGA</t>
  </si>
  <si>
    <t xml:space="preserve">Planificar y estructurar el 100% de Proyectos para obras </t>
  </si>
  <si>
    <t>ADECUACIÓN DEL CENTRO VIDA DEL BARRIO ALVAREZ EN EL MUNICIPIO DE BUCARAMANGA</t>
  </si>
  <si>
    <t>Atender el 100% de los Adultos mayores residentes en el barrio Alvarez</t>
  </si>
  <si>
    <t>Mejorar y adecuar 7 bienes inmuebles que hacen parte del equipamiento municipal</t>
  </si>
  <si>
    <t>MEJORAMIENTO Y ADECUACION DE EQUIPAMIENTOS URBANOS, VIABILIZADOS MEDIANTE EL EJERCICIO DE PRESUPUESTOS PARTICIPATIVOS EN DIFERENTES SECTORES DEL MUNICIPIO DE BUCARAMANGA</t>
  </si>
  <si>
    <t>ADECUACIÓN DE ANDENES, ESCALERAS Y PASAMANOS VIABILIZADOS POR EL EJERCICIO DE PRESUPUESTOS PARTICIPATIVOS EN DIFERENTES SECTORES DEL MUNICIPIO DE BUCARAMANGA - SANTANDER</t>
  </si>
  <si>
    <t>Intervenir 6.681 metros cuadrados de espacio público</t>
  </si>
  <si>
    <t>MANTENIMIENTO DEL SISTEMA DE ALUMBRADO PÚBLICO 2020-2023 DEL MUNICIPIO DE BUCARAMANGA</t>
  </si>
  <si>
    <t>Mejorar y mantener 130.000 metros cuadrados de red vial urbana</t>
  </si>
  <si>
    <t>MANTENIMIENTO Y MEJORAMIENTO DE LA RED VIAL URBANA DEL MUNICIPIO DE BUCARAMANGA, SANTANDER</t>
  </si>
  <si>
    <t>CONSTRUCCIÓN DEL SISTEMA DE ALUMBRADO PÚBLICO EN TECNOLOGÍA LED PARA TRAMO 7 DEL CORREDOR VIAL CONCESIONADO DENTRO DEL ÁREA DE INFLUENCIA DEL MUNICIPIO DE BUCARAMANGA</t>
  </si>
  <si>
    <t>Realizar la adquisición e instalación de 107 luminarias</t>
  </si>
  <si>
    <t>Instalar 374 luminarias</t>
  </si>
  <si>
    <t>AMPLIACIÓN DEL ALUMBRADO PÚBLICO EN ZONAS RURALES DEL MUNICIPIO DE BUCARAMANGA</t>
  </si>
  <si>
    <t>ASESORIA E INTERVENTORÍA DEL PROYECTO CONSTRUCCIÓN DEL SENDERO DE LOS CAMINANTES EN LOS CERROS ORIENTALES EN EL MUNICIPIO DE BUCARAMANGA</t>
  </si>
  <si>
    <t>Mejorar el 100% de la calidad de la ejecución del proyecto de los Cerros Orientales</t>
  </si>
  <si>
    <t>PLAN DE ACCIÓN
SECRETARÍA DE INFRAESTRUCTURA</t>
  </si>
  <si>
    <t>Bucaramanga Una Eco-Ciudad</t>
  </si>
  <si>
    <t>Gobernanza Del Agua, Nuestra Agua, Nuestra Vida</t>
  </si>
  <si>
    <t>Conectividad Para Competitividad Y La Internacionalización</t>
  </si>
  <si>
    <t>Estudios Y Diseños De La Infraestructura</t>
  </si>
  <si>
    <t>Una Zona Rural Competitiva E Incluyente</t>
  </si>
  <si>
    <t>Desarrollo Del Campo</t>
  </si>
  <si>
    <t>Mejoramiento Y Mantenimiento De Parques Y Zonas Verdes</t>
  </si>
  <si>
    <t>Espacio Público Vital</t>
  </si>
  <si>
    <t>Equipamiento Comunitario</t>
  </si>
  <si>
    <t>Infraestructura De Transporte</t>
  </si>
  <si>
    <t>Alumbrado Público Urbano Y Rural</t>
  </si>
  <si>
    <t>Administración Pública Moderna E Innovadora</t>
  </si>
  <si>
    <t>Gobierno Fortalecido Para Ser Y Hacer</t>
  </si>
  <si>
    <t>BUCARAMANGA TERRITORIO LIBRE DE CORRUPCIÓN: INSTITUCIONES SÓLIDAS Y CONFIABLES</t>
  </si>
  <si>
    <t>BUCARAMANGA SOSTENIBLE: UNA REGIÓN CON FUTURO</t>
  </si>
  <si>
    <t>BUCARAMANGA PRODUCTIVA Y COMPETITIVA: EMPRESAS INNOVADORAS, RESPONSABLES Y CONSCIENTES</t>
  </si>
  <si>
    <t>BUCARAMANGA CIUDAD VITAL: LA VIDA ES SAGRADA</t>
  </si>
  <si>
    <t>Adecuar a la normativa actual (1.858,82) metros cuadrados de infraestructura de equipamiento comunitario.</t>
  </si>
  <si>
    <t>ADECUACIÓN DE INFRAESTRUCTURA PARA EQUIPAMIENTOS COMUNITARIOS Y ESPACIOS PÚBLICOS ADYACENTES EN EL MUNICIPIO DE BUCARAMANGA</t>
  </si>
  <si>
    <t>Estructura (1) Plan de Ciudad Inteligente en Alumbrado Público para Bucaramanga</t>
  </si>
  <si>
    <t>ELABORACIÓN DE UN PLAN ESTRATÉGICO DE CIUDAD INTELIGENTE E INCLUYENTE CON ÉNFASIS EN EL COMPONENTE DE ALUMBRADO PÚBLICO PARA LA CIUDAD DE BUCARAMANGA</t>
  </si>
  <si>
    <t>Habilitar (1) espacio para el desarrollo de programas de formación artística y cultural</t>
  </si>
  <si>
    <t>ADECUACION DEL TEATRINO DE LA ESCUELA DE ARTES MUNICIPAL ARTES (EMA) EN EL MUNICIPIO DE BUCARAMANGA</t>
  </si>
  <si>
    <t>RECURSOS GESTIONADOS</t>
  </si>
  <si>
    <t>Mantener y mejorar (165) parques y zonas verdes del municipio</t>
  </si>
  <si>
    <t>MEJORAMIENTO DE PARQUES Y ZONAS VERDES DEL MUNICIPIO DE BUCARAMANGA</t>
  </si>
  <si>
    <t>N/A</t>
  </si>
  <si>
    <t>IMPLEMENTACIÓN DE PUNTOS DE GESTIÓN INTELIGENTE Y MEDIDA PARA LA RED DE ALUMBRADO PÚBLICO DEL MUNICIPIO DE BUCARAMANGA</t>
  </si>
  <si>
    <t>ASISTENCIA TECNICA PARA LA CULMINACIÓN DE LAS OBRAS DE  AMPLIACION DEL CORREDOR VIAL PRIMARIO BUCARAMANGA - FLORIDABLANCA SECTOR PUERTA DEL SOL - PUENTE PROVENZA DEL MUNICIPIO DE BUCARAMANGA.</t>
  </si>
  <si>
    <t>ADECUACIÓN DE SALONES COMUNALES EN DIFERENTES SECTORES DEL MUNICIPIO DE BUCARMANGA</t>
  </si>
  <si>
    <t>CONSTRUCCIÓN PARQUE LINEAL METROPOLITANO DEL RÍO SURATÁ EN EL BARRIO CLAVERIANO DEL MUNICIPIO DE BUCARAMANGA</t>
  </si>
  <si>
    <t>CONSTRUCCIÓN Y MEJORAMIENO DE LA INFRAESTRUCTURA CULTURAL "CASA GALÁN" DEL MUNICIPIO DE BUCARAMANGA, SANTANDER</t>
  </si>
  <si>
    <t>MODERNIZACIÓN DE LA INFRAESTRUCTURA PERTENECIENTE AL ALUMBRADO PÚBLICO DEL MUNICIPIO BUCARAMANGA</t>
  </si>
  <si>
    <t>MODERNIZACIÓN DEL ALUMBRADO PÚBLICO DEL PARQUE SAN PIO DEL MUNICIPIO DE BUCARAMANGA</t>
  </si>
  <si>
    <t>MODERNIZACIÓN DEL ALUMBRADO PÚBLICO DE LA CARRERA 15 DEL MUNICIPIO DE BUCARAMANGA</t>
  </si>
  <si>
    <t>MANTENIMIENTO Y ADECUACIÓN DE SALONES COMUNALES MEDIANTE EL EJERCICIO DE PRESUPUESTOS PARTICIPATIVOS EN DIFERENTES SECTORES DEL MUNICIPIO DE BUCARAMANGA</t>
  </si>
  <si>
    <t>ADECUACIÓN Y REHABILITACIÓN DE ANDENES Y ESPACIO PÚBLICO EN EL MUNICIPIO DE BUCARAMANGA</t>
  </si>
  <si>
    <t>OPTIMIZACIÓN DEL SISTEMA DE ALCANTARILLADO SANITARIO Y PLUVIAL DEL SISTEMA RIO DE ORO INTERSECTOR Y CANALIZACIÓN LA IGLESIA PARTE ALTA EN EL MUNICIPIO DE BUCARAMANGA SANTANDER</t>
  </si>
  <si>
    <t>ADECUACIÓN Y OPTIMIZACIÓN DE ACUEDUCTOS VEREDALES MEDIANTE  EL DESARROLLO DE EJERCICIOS DE PRESUPUESTOS PARTICIPATIVOS DEL MUNICIPIO DE BUCARAMANGA</t>
  </si>
  <si>
    <t>CONSTRUCCIÓN DE PLACA HUELLAS EN EL SECTOR RURAL DEL MUNICIPIO MEDIANTE EL EJERCICIO DE PRESUPUESTOS PARTICIPATIVOS DEL MUNICIPIO DE BUCARAMANGA</t>
  </si>
  <si>
    <t>ADECUACIÓN Y MANTENIMIENTO DE LAS PLAZAS DE MERCADO DEL MUNICIPIO DE BUCARAMANGA</t>
  </si>
  <si>
    <t>Transformadores con matenimiento preventivo 85.  Tableros adquiridos 17. Tebleros modernizados 47.</t>
  </si>
  <si>
    <t>SUMINISTRO DE MATERIALES ELÉCTRICOS EN TECNOLOGÍA LED PARA EL ALUMBRADO PÚBLICO DEL MUNICIPIO DE BUCARAMANGA. FASE IV.</t>
  </si>
  <si>
    <t>Luminarias Suministradas LED 4.000</t>
  </si>
  <si>
    <t>SGR</t>
  </si>
  <si>
    <t>TOTAL EJECUTADO</t>
  </si>
  <si>
    <t>SUBSIDIO DE LOS SERVICIOS DE ACUEDUCTO, ALCANTARILLADO Y ASEO A LA POBLACIÓN DE ESTRATO 1, 2 Y 3 DEL MUNICIPIO DE BUCARAMANGA</t>
  </si>
  <si>
    <t>Beneficiar el 100% de la población de estratos 1, 2 y 3 con subsidio de Acueducto, Alcantarillado y Aseo</t>
  </si>
  <si>
    <t>RECURSOS EJECUTADOS</t>
  </si>
  <si>
    <t>2.3.2.02.02.005.1709112.201</t>
  </si>
  <si>
    <t>2.3.2.0202.005.3301038.201</t>
  </si>
  <si>
    <t>2.3.2.02.02.005.2402042.201</t>
  </si>
  <si>
    <t>2.3.2.02.02.005.2402127.201</t>
  </si>
  <si>
    <t>2.3.2.02.02.005.3301093.273</t>
  </si>
  <si>
    <t>2.3.2.02.02.005.4003017.201</t>
  </si>
  <si>
    <t>2.3.2.02.02.005.4103027.273</t>
  </si>
  <si>
    <t>2.3.2.02.02.005.4104002.201</t>
  </si>
  <si>
    <t>2.3.2.02.02.005.4301004.201</t>
  </si>
  <si>
    <t>2.3.2.02.02.008.2402107.201</t>
  </si>
  <si>
    <t>2.3.2.02.02.008.2402118.201</t>
  </si>
  <si>
    <t>2.3.2.02.02.008.4002026.201</t>
  </si>
  <si>
    <t>2.3.2.02.02.009.4003047.201</t>
  </si>
  <si>
    <t>2.3.2.02.02.008.4599031.201</t>
  </si>
  <si>
    <t>POR DEFINIR</t>
  </si>
  <si>
    <t>PENDIENTE ADICIONAL A PROYECTOS CPS</t>
  </si>
  <si>
    <t>PENDIENTE ADICIONAL PROYECTO DE ESTUDIO DE SUELOS</t>
  </si>
  <si>
    <t>2.3.2.02.02.008.4002004.201</t>
  </si>
  <si>
    <t>RECURSOS PARA ADICIONAL INTERVENTORIA RIO SURATA</t>
  </si>
  <si>
    <t>2.3.2.02.02.005.4003044.201</t>
  </si>
  <si>
    <t>2.3.2.02.02.005.4502003.201</t>
  </si>
  <si>
    <t>POR DEFINIR PROYECTO DE ESPACIO PUBLICO</t>
  </si>
  <si>
    <t>PENDIENTE PROYECTO PARA ADICIONAR CONTRATOS DE SALONES COMUNALES V. 2019</t>
  </si>
  <si>
    <t>2.3.2.02.02.009.2102010.226</t>
  </si>
  <si>
    <t>2.3.2.02.02.009.2102013.226</t>
  </si>
  <si>
    <t>OBRAS DE INFRAESTRUCTURA Y ALUMBRADO PUBLICO PARA DIFERENTES SECTORES DEL MUNICIPIO DE BUCARAMANGA</t>
  </si>
  <si>
    <t xml:space="preserve">Realizar proyectos conjuntos entre Infraestructrua y Alumbrado Público. </t>
  </si>
  <si>
    <t>MODERNIZACIÓN DEL ALUMBRADO PÚBLICO DE PARQUES DE BUCARAMANGA</t>
  </si>
  <si>
    <t>2.3.2.02.02.008.4599016.253</t>
  </si>
  <si>
    <t>Luminarias Suministradas LED 4.310,</t>
  </si>
  <si>
    <t>Se cambia por PARQUE: Modernización led, mantenimento de redes y postes  y modernización de tablero de control.</t>
  </si>
  <si>
    <t xml:space="preserve">Se realiza subasta de mariales electricos para le funcionamiento del 100% del alumbrado publico.  Despeje de luninarias. </t>
  </si>
  <si>
    <t>2.3.2.02.02.008.4599016.226</t>
  </si>
  <si>
    <t>Modernización led 62 und., mantenimento de redes y postes  y modernización de tablero de control.</t>
  </si>
  <si>
    <t xml:space="preserve">2.3.2.02.02.009.4501007.226
2.3.2.02.02.009.4501007.253
</t>
  </si>
  <si>
    <t>LOS RECURSOS DE PAGO COMPENSADOS POR CUPO DE PARQUEO</t>
  </si>
  <si>
    <t>2.3.2.02.02.005.2402127.232</t>
  </si>
  <si>
    <t xml:space="preserve">Instalar 14,873 puntos Inteligentes. </t>
  </si>
  <si>
    <t>ESTUDIOS Y DISEÑOS PARA LA CONEXIÓN ORIENTE - OCCIDENTE A TRAVÉS DEL CORREDOR COMPRENDIDO ENTRE CARRERAS TAL Y TAL DEL MUNICIPIO DE BUCARAMANGA</t>
  </si>
  <si>
    <t>Adecuacion de la infraestructura para equipamentos comunitarios y construccion de 3269,14 m2</t>
  </si>
  <si>
    <t>2.3.2.02.02.005.2402114.201
2.3.2.02.02.005.2402114.273</t>
  </si>
  <si>
    <t>2.3.2.02.02.005.2402114.273</t>
  </si>
  <si>
    <t>PENDIENTE POR ADICIONAR</t>
  </si>
  <si>
    <t>MODERNIZACIÓN DEL ALUMBRADO PÚBLICO DE CANCHAS DEL AREA URBANA DEL BUCARAMANGA</t>
  </si>
  <si>
    <t>El funcionamiento administrativo y operativo de la oficina de alumbrado publico para mantener el 100% de las luminarias en funcionamiento.</t>
  </si>
  <si>
    <t>MANTENIMIENTO, CONSERVACIÓN Y RECUPERACIÓN DE ZONAS VERDES Y PARQUES EN EL MUNICIPIO DE BUCARAMANGA SANTANDER</t>
  </si>
  <si>
    <t>2.3.2.02.02.005.2402127.233
2.3.2.02.02.005.2402127.282</t>
  </si>
  <si>
    <t>2.3.2.02.02.008.4502002.201
2.3.2.02.02.005.4502002.201</t>
  </si>
  <si>
    <t>2.3.2.02.02.005.2402113.230
2.3.2.02.02.005.2402113.255
2.3.2.02.02.005.2402113.273</t>
  </si>
  <si>
    <t>2.3.2.02.01.003.4599016.226
2.3.2.02.01.002.4599016.226
2.3.2.02.01.004.4599016.226
2.3.2.02.02.006.4599016.226
2.3.2.02.02.006.4599016.253
2.3.2.02.02.007.4599016.253
2.3.2.02.02.008.4599016.253
2.3.2.02.02.008.4599031.226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</si>
</sst>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&quot;$&quot;\ #,##0.00"/>
  </numFmts>
  <fonts count="14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84">
    <xf numFmtId="0" fontId="0" fillId="0" borderId="0" xfId="0"/>
    <xf numFmtId="0" fontId="2" fillId="0" borderId="0" xfId="0" applyFont="1"/>
    <xf numFmtId="0" fontId="7" fillId="2" borderId="2" xfId="0" applyFont="1" applyFill="1" applyBorder="1" applyAlignment="1" applyProtection="1">
      <alignment horizontal="center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0" fontId="2" fillId="0" borderId="0" xfId="0" applyFont="1" applyFill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0" fontId="2" fillId="2" borderId="6" xfId="0" applyFont="1" applyFill="1" applyBorder="1"/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justify" vertical="center"/>
    </xf>
    <xf numFmtId="0" fontId="2" fillId="3" borderId="2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166" fontId="2" fillId="0" borderId="2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vertical="center"/>
    </xf>
    <xf numFmtId="0" fontId="2" fillId="0" borderId="11" xfId="0" applyFont="1" applyFill="1" applyBorder="1"/>
    <xf numFmtId="164" fontId="2" fillId="0" borderId="12" xfId="0" applyNumberFormat="1" applyFont="1" applyBorder="1" applyAlignment="1">
      <alignment horizontal="center" vertical="center" wrapText="1"/>
    </xf>
    <xf numFmtId="9" fontId="3" fillId="0" borderId="11" xfId="0" applyNumberFormat="1" applyFont="1" applyFill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justify" vertical="center" wrapText="1"/>
    </xf>
    <xf numFmtId="5" fontId="1" fillId="0" borderId="11" xfId="108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9" fontId="1" fillId="0" borderId="11" xfId="107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justify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2" fillId="3" borderId="15" xfId="0" applyFont="1" applyFill="1" applyBorder="1" applyAlignment="1">
      <alignment horizontal="justify" vertical="center" wrapText="1"/>
    </xf>
    <xf numFmtId="164" fontId="2" fillId="0" borderId="15" xfId="0" applyNumberFormat="1" applyFont="1" applyBorder="1" applyAlignment="1">
      <alignment horizontal="justify" vertical="center" wrapText="1"/>
    </xf>
    <xf numFmtId="5" fontId="1" fillId="0" borderId="15" xfId="108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justify" vertical="center" wrapText="1"/>
    </xf>
    <xf numFmtId="0" fontId="7" fillId="0" borderId="20" xfId="0" applyFont="1" applyFill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justify" vertical="center"/>
    </xf>
    <xf numFmtId="0" fontId="2" fillId="3" borderId="20" xfId="0" applyFont="1" applyFill="1" applyBorder="1" applyAlignment="1">
      <alignment horizontal="justify" vertical="center" wrapText="1"/>
    </xf>
    <xf numFmtId="166" fontId="2" fillId="0" borderId="15" xfId="0" applyNumberFormat="1" applyFont="1" applyBorder="1" applyAlignment="1">
      <alignment vertical="center" wrapText="1"/>
    </xf>
    <xf numFmtId="0" fontId="8" fillId="0" borderId="20" xfId="0" applyFont="1" applyBorder="1" applyAlignment="1">
      <alignment horizontal="justify" vertical="center" wrapText="1"/>
    </xf>
    <xf numFmtId="166" fontId="2" fillId="0" borderId="20" xfId="0" applyNumberFormat="1" applyFont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justify"/>
    </xf>
    <xf numFmtId="0" fontId="2" fillId="2" borderId="9" xfId="0" applyFont="1" applyFill="1" applyBorder="1"/>
    <xf numFmtId="0" fontId="2" fillId="2" borderId="8" xfId="0" applyFont="1" applyFill="1" applyBorder="1"/>
    <xf numFmtId="0" fontId="9" fillId="2" borderId="8" xfId="0" applyFont="1" applyFill="1" applyBorder="1" applyAlignment="1">
      <alignment vertical="center"/>
    </xf>
    <xf numFmtId="9" fontId="9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165" fontId="9" fillId="2" borderId="5" xfId="108" applyNumberFormat="1" applyFont="1" applyFill="1" applyBorder="1" applyAlignment="1">
      <alignment vertical="center"/>
    </xf>
    <xf numFmtId="9" fontId="9" fillId="2" borderId="9" xfId="107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/>
    </xf>
    <xf numFmtId="164" fontId="2" fillId="0" borderId="15" xfId="0" applyNumberFormat="1" applyFont="1" applyBorder="1" applyAlignment="1">
      <alignment horizontal="center" vertical="center" wrapText="1"/>
    </xf>
    <xf numFmtId="5" fontId="1" fillId="0" borderId="23" xfId="108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9" fontId="2" fillId="0" borderId="23" xfId="0" applyNumberFormat="1" applyFont="1" applyBorder="1" applyAlignment="1">
      <alignment horizontal="center" vertical="center"/>
    </xf>
    <xf numFmtId="0" fontId="1" fillId="0" borderId="23" xfId="0" applyFont="1" applyFill="1" applyBorder="1" applyAlignment="1">
      <alignment horizontal="justify" vertical="center" wrapText="1"/>
    </xf>
    <xf numFmtId="0" fontId="1" fillId="0" borderId="27" xfId="0" applyFont="1" applyFill="1" applyBorder="1" applyAlignment="1">
      <alignment horizontal="justify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9" fontId="2" fillId="0" borderId="27" xfId="0" applyNumberFormat="1" applyFont="1" applyBorder="1" applyAlignment="1">
      <alignment horizontal="center" vertical="center"/>
    </xf>
    <xf numFmtId="3" fontId="3" fillId="0" borderId="23" xfId="0" applyNumberFormat="1" applyFont="1" applyFill="1" applyBorder="1" applyAlignment="1">
      <alignment horizontal="center" vertical="center" wrapText="1"/>
    </xf>
    <xf numFmtId="3" fontId="3" fillId="0" borderId="27" xfId="0" applyNumberFormat="1" applyFont="1" applyFill="1" applyBorder="1" applyAlignment="1">
      <alignment horizontal="center" vertical="center" wrapText="1"/>
    </xf>
    <xf numFmtId="5" fontId="1" fillId="0" borderId="27" xfId="108" applyNumberFormat="1" applyFont="1" applyFill="1" applyBorder="1" applyAlignment="1">
      <alignment horizontal="center" vertical="center" wrapText="1"/>
    </xf>
    <xf numFmtId="9" fontId="1" fillId="0" borderId="27" xfId="107" applyFont="1" applyFill="1" applyBorder="1" applyAlignment="1">
      <alignment horizontal="center" vertical="center" wrapText="1"/>
    </xf>
    <xf numFmtId="5" fontId="1" fillId="0" borderId="7" xfId="108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justify" vertical="center" wrapText="1"/>
    </xf>
    <xf numFmtId="1" fontId="2" fillId="0" borderId="5" xfId="0" applyNumberFormat="1" applyFont="1" applyBorder="1" applyAlignment="1">
      <alignment horizontal="justify" vertical="center"/>
    </xf>
    <xf numFmtId="0" fontId="8" fillId="0" borderId="5" xfId="0" applyFont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justify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justify" vertical="center" wrapText="1"/>
    </xf>
    <xf numFmtId="0" fontId="7" fillId="0" borderId="23" xfId="0" applyFont="1" applyFill="1" applyBorder="1" applyAlignment="1">
      <alignment horizontal="center" vertical="center" wrapText="1"/>
    </xf>
    <xf numFmtId="5" fontId="1" fillId="0" borderId="27" xfId="108" applyNumberFormat="1" applyFont="1" applyFill="1" applyBorder="1" applyAlignment="1">
      <alignment horizontal="center" vertical="center" wrapText="1"/>
    </xf>
    <xf numFmtId="9" fontId="1" fillId="0" borderId="27" xfId="107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27" xfId="0" applyFont="1" applyFill="1" applyBorder="1" applyAlignment="1">
      <alignment vertical="center" wrapText="1"/>
    </xf>
    <xf numFmtId="164" fontId="2" fillId="0" borderId="27" xfId="0" applyNumberFormat="1" applyFont="1" applyBorder="1" applyAlignment="1">
      <alignment horizontal="justify" vertical="center" wrapText="1"/>
    </xf>
    <xf numFmtId="0" fontId="7" fillId="0" borderId="27" xfId="0" applyFont="1" applyFill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justify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justify" vertical="center" wrapText="1"/>
    </xf>
    <xf numFmtId="0" fontId="13" fillId="4" borderId="27" xfId="0" applyFont="1" applyFill="1" applyBorder="1" applyAlignment="1">
      <alignment horizontal="justify" vertical="center" wrapText="1"/>
    </xf>
    <xf numFmtId="0" fontId="13" fillId="4" borderId="23" xfId="0" applyFont="1" applyFill="1" applyBorder="1" applyAlignment="1">
      <alignment horizontal="justify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5" fontId="1" fillId="0" borderId="15" xfId="108" applyNumberFormat="1" applyFont="1" applyFill="1" applyBorder="1" applyAlignment="1">
      <alignment vertical="center" wrapText="1"/>
    </xf>
    <xf numFmtId="5" fontId="1" fillId="0" borderId="2" xfId="108" applyNumberFormat="1" applyFont="1" applyFill="1" applyBorder="1" applyAlignment="1">
      <alignment vertical="center" wrapText="1"/>
    </xf>
    <xf numFmtId="1" fontId="3" fillId="3" borderId="15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/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2" fillId="0" borderId="23" xfId="0" applyFont="1" applyFill="1" applyBorder="1"/>
    <xf numFmtId="0" fontId="2" fillId="0" borderId="23" xfId="0" applyFont="1" applyFill="1" applyBorder="1" applyAlignment="1">
      <alignment vertical="center"/>
    </xf>
    <xf numFmtId="1" fontId="2" fillId="0" borderId="1" xfId="0" applyNumberFormat="1" applyFont="1" applyBorder="1" applyAlignment="1">
      <alignment horizontal="justify" vertical="center"/>
    </xf>
    <xf numFmtId="164" fontId="2" fillId="0" borderId="35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justify" vertical="center" wrapText="1"/>
    </xf>
    <xf numFmtId="3" fontId="3" fillId="0" borderId="20" xfId="0" applyNumberFormat="1" applyFont="1" applyFill="1" applyBorder="1" applyAlignment="1">
      <alignment vertical="center" wrapText="1"/>
    </xf>
    <xf numFmtId="166" fontId="2" fillId="0" borderId="20" xfId="0" applyNumberFormat="1" applyFont="1" applyBorder="1" applyAlignment="1">
      <alignment horizontal="center" vertical="center" wrapText="1"/>
    </xf>
    <xf numFmtId="9" fontId="3" fillId="4" borderId="11" xfId="0" applyNumberFormat="1" applyFont="1" applyFill="1" applyBorder="1" applyAlignment="1">
      <alignment horizontal="center" vertical="center" wrapText="1"/>
    </xf>
    <xf numFmtId="3" fontId="3" fillId="4" borderId="11" xfId="0" applyNumberFormat="1" applyFont="1" applyFill="1" applyBorder="1" applyAlignment="1">
      <alignment horizontal="center" vertical="center" wrapText="1"/>
    </xf>
    <xf numFmtId="3" fontId="3" fillId="4" borderId="23" xfId="0" applyNumberFormat="1" applyFont="1" applyFill="1" applyBorder="1" applyAlignment="1">
      <alignment horizontal="center" vertical="center" wrapText="1"/>
    </xf>
    <xf numFmtId="3" fontId="3" fillId="4" borderId="27" xfId="0" applyNumberFormat="1" applyFont="1" applyFill="1" applyBorder="1" applyAlignment="1">
      <alignment horizontal="center" vertical="center" wrapText="1"/>
    </xf>
    <xf numFmtId="5" fontId="1" fillId="4" borderId="11" xfId="108" applyNumberFormat="1" applyFont="1" applyFill="1" applyBorder="1" applyAlignment="1">
      <alignment horizontal="center" vertical="center" wrapText="1"/>
    </xf>
    <xf numFmtId="5" fontId="1" fillId="4" borderId="23" xfId="108" applyNumberFormat="1" applyFont="1" applyFill="1" applyBorder="1" applyAlignment="1">
      <alignment horizontal="center" vertical="center" wrapText="1"/>
    </xf>
    <xf numFmtId="5" fontId="1" fillId="4" borderId="27" xfId="108" applyNumberFormat="1" applyFont="1" applyFill="1" applyBorder="1" applyAlignment="1">
      <alignment horizontal="center" vertical="center" wrapText="1"/>
    </xf>
    <xf numFmtId="1" fontId="3" fillId="0" borderId="27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justify" vertical="center" wrapText="1"/>
    </xf>
    <xf numFmtId="0" fontId="2" fillId="3" borderId="15" xfId="0" applyFont="1" applyFill="1" applyBorder="1"/>
    <xf numFmtId="0" fontId="2" fillId="0" borderId="15" xfId="0" applyFont="1" applyFill="1" applyBorder="1"/>
    <xf numFmtId="0" fontId="7" fillId="0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justify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justify" vertical="center" wrapText="1"/>
    </xf>
    <xf numFmtId="5" fontId="1" fillId="0" borderId="5" xfId="108" applyNumberFormat="1" applyFont="1" applyFill="1" applyBorder="1" applyAlignment="1">
      <alignment vertical="center" wrapText="1"/>
    </xf>
    <xf numFmtId="165" fontId="7" fillId="2" borderId="5" xfId="108" applyNumberFormat="1" applyFont="1" applyFill="1" applyBorder="1" applyAlignment="1">
      <alignment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justify" vertical="center"/>
    </xf>
    <xf numFmtId="1" fontId="3" fillId="3" borderId="7" xfId="0" applyNumberFormat="1" applyFont="1" applyFill="1" applyBorder="1" applyAlignment="1">
      <alignment horizontal="center" vertical="center" wrapText="1"/>
    </xf>
    <xf numFmtId="5" fontId="1" fillId="0" borderId="7" xfId="108" applyNumberFormat="1" applyFont="1" applyFill="1" applyBorder="1" applyAlignment="1">
      <alignment horizontal="center" vertical="center" wrapText="1"/>
    </xf>
    <xf numFmtId="44" fontId="1" fillId="0" borderId="20" xfId="108" applyFont="1" applyFill="1" applyBorder="1" applyAlignment="1">
      <alignment horizontal="center" vertical="center" wrapText="1"/>
    </xf>
    <xf numFmtId="5" fontId="1" fillId="0" borderId="5" xfId="108" applyNumberFormat="1" applyFont="1" applyFill="1" applyBorder="1" applyAlignment="1">
      <alignment horizontal="center" vertical="center" wrapText="1"/>
    </xf>
    <xf numFmtId="166" fontId="2" fillId="3" borderId="2" xfId="0" applyNumberFormat="1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5" fontId="1" fillId="0" borderId="2" xfId="108" applyNumberFormat="1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justify" vertical="center"/>
    </xf>
    <xf numFmtId="165" fontId="2" fillId="0" borderId="0" xfId="0" applyNumberFormat="1" applyFont="1" applyBorder="1"/>
    <xf numFmtId="0" fontId="2" fillId="3" borderId="27" xfId="0" applyFont="1" applyFill="1" applyBorder="1" applyAlignment="1">
      <alignment horizontal="justify" vertical="center" wrapText="1"/>
    </xf>
    <xf numFmtId="5" fontId="1" fillId="0" borderId="2" xfId="108" applyNumberFormat="1" applyFont="1" applyFill="1" applyBorder="1" applyAlignment="1">
      <alignment horizontal="center" vertical="center" wrapText="1"/>
    </xf>
    <xf numFmtId="5" fontId="1" fillId="3" borderId="27" xfId="108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5" fontId="1" fillId="0" borderId="1" xfId="108" applyNumberFormat="1" applyFont="1" applyFill="1" applyBorder="1" applyAlignment="1">
      <alignment horizontal="center" vertical="center" wrapText="1"/>
    </xf>
    <xf numFmtId="5" fontId="1" fillId="0" borderId="7" xfId="108" applyNumberFormat="1" applyFont="1" applyFill="1" applyBorder="1" applyAlignment="1">
      <alignment vertical="center" wrapText="1"/>
    </xf>
    <xf numFmtId="5" fontId="1" fillId="3" borderId="2" xfId="108" applyNumberFormat="1" applyFont="1" applyFill="1" applyBorder="1" applyAlignment="1">
      <alignment vertical="center" wrapText="1"/>
    </xf>
    <xf numFmtId="166" fontId="2" fillId="3" borderId="15" xfId="0" applyNumberFormat="1" applyFont="1" applyFill="1" applyBorder="1" applyAlignment="1">
      <alignment vertical="center" wrapText="1"/>
    </xf>
    <xf numFmtId="5" fontId="1" fillId="3" borderId="20" xfId="108" applyNumberFormat="1" applyFont="1" applyFill="1" applyBorder="1" applyAlignment="1">
      <alignment horizontal="center" vertical="center" wrapText="1"/>
    </xf>
    <xf numFmtId="5" fontId="1" fillId="3" borderId="11" xfId="108" applyNumberFormat="1" applyFont="1" applyFill="1" applyBorder="1" applyAlignment="1">
      <alignment horizontal="center" vertical="center" wrapText="1"/>
    </xf>
    <xf numFmtId="9" fontId="3" fillId="0" borderId="27" xfId="0" applyNumberFormat="1" applyFont="1" applyFill="1" applyBorder="1" applyAlignment="1">
      <alignment horizontal="center" vertical="center" wrapText="1"/>
    </xf>
    <xf numFmtId="9" fontId="3" fillId="4" borderId="27" xfId="0" applyNumberFormat="1" applyFont="1" applyFill="1" applyBorder="1" applyAlignment="1">
      <alignment horizontal="center" vertical="center" wrapText="1"/>
    </xf>
    <xf numFmtId="9" fontId="2" fillId="0" borderId="27" xfId="0" applyNumberFormat="1" applyFont="1" applyBorder="1" applyAlignment="1">
      <alignment horizontal="center" vertical="center"/>
    </xf>
    <xf numFmtId="5" fontId="1" fillId="4" borderId="27" xfId="108" applyNumberFormat="1" applyFont="1" applyFill="1" applyBorder="1" applyAlignment="1">
      <alignment horizontal="center" vertical="center" wrapText="1"/>
    </xf>
    <xf numFmtId="9" fontId="1" fillId="0" borderId="7" xfId="107" applyFont="1" applyFill="1" applyBorder="1" applyAlignment="1">
      <alignment horizontal="center" vertical="center" wrapText="1"/>
    </xf>
    <xf numFmtId="9" fontId="1" fillId="0" borderId="27" xfId="107" applyFont="1" applyFill="1" applyBorder="1" applyAlignment="1">
      <alignment horizontal="center" vertical="center" wrapText="1"/>
    </xf>
    <xf numFmtId="5" fontId="1" fillId="0" borderId="23" xfId="108" applyNumberFormat="1" applyFont="1" applyFill="1" applyBorder="1" applyAlignment="1">
      <alignment horizontal="center" vertical="center" wrapText="1"/>
    </xf>
    <xf numFmtId="5" fontId="1" fillId="0" borderId="7" xfId="108" applyNumberFormat="1" applyFont="1" applyFill="1" applyBorder="1" applyAlignment="1">
      <alignment horizontal="center" vertical="center" wrapText="1"/>
    </xf>
    <xf numFmtId="5" fontId="1" fillId="0" borderId="27" xfId="108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5" fontId="1" fillId="0" borderId="15" xfId="108" applyNumberFormat="1" applyFont="1" applyFill="1" applyBorder="1" applyAlignment="1">
      <alignment horizontal="center" vertical="center" wrapText="1"/>
    </xf>
    <xf numFmtId="5" fontId="1" fillId="0" borderId="2" xfId="108" applyNumberFormat="1" applyFont="1" applyFill="1" applyBorder="1" applyAlignment="1">
      <alignment horizontal="center" vertical="center" wrapText="1"/>
    </xf>
    <xf numFmtId="5" fontId="1" fillId="0" borderId="20" xfId="108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justify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justify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justify" vertical="center" wrapText="1"/>
    </xf>
    <xf numFmtId="0" fontId="2" fillId="0" borderId="15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justify" vertical="center" wrapText="1"/>
    </xf>
    <xf numFmtId="5" fontId="1" fillId="0" borderId="2" xfId="108" applyNumberFormat="1" applyFont="1" applyFill="1" applyBorder="1" applyAlignment="1">
      <alignment horizontal="center" vertical="center" wrapText="1"/>
    </xf>
    <xf numFmtId="1" fontId="8" fillId="0" borderId="20" xfId="0" applyNumberFormat="1" applyFont="1" applyBorder="1" applyAlignment="1">
      <alignment horizontal="justify" vertical="center"/>
    </xf>
    <xf numFmtId="1" fontId="8" fillId="0" borderId="15" xfId="0" applyNumberFormat="1" applyFont="1" applyBorder="1" applyAlignment="1">
      <alignment horizontal="justify" vertical="center"/>
    </xf>
    <xf numFmtId="1" fontId="8" fillId="0" borderId="2" xfId="0" applyNumberFormat="1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0" xfId="0" applyFont="1" applyFill="1" applyBorder="1" applyAlignment="1">
      <alignment horizontal="justify" vertical="center" wrapText="1"/>
    </xf>
    <xf numFmtId="0" fontId="2" fillId="0" borderId="27" xfId="0" applyFont="1" applyFill="1" applyBorder="1" applyAlignment="1">
      <alignment horizontal="justify" vertical="center" wrapText="1"/>
    </xf>
    <xf numFmtId="0" fontId="2" fillId="3" borderId="2" xfId="0" applyFont="1" applyFill="1" applyBorder="1"/>
    <xf numFmtId="0" fontId="2" fillId="0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4" fontId="1" fillId="0" borderId="2" xfId="108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justify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1" fontId="8" fillId="0" borderId="5" xfId="0" applyNumberFormat="1" applyFont="1" applyBorder="1" applyAlignment="1">
      <alignment horizontal="justify" vertical="center"/>
    </xf>
    <xf numFmtId="5" fontId="1" fillId="0" borderId="20" xfId="108" applyNumberFormat="1" applyFont="1" applyFill="1" applyBorder="1" applyAlignment="1">
      <alignment vertical="center" wrapText="1"/>
    </xf>
    <xf numFmtId="5" fontId="1" fillId="0" borderId="27" xfId="108" applyNumberFormat="1" applyFont="1" applyFill="1" applyBorder="1" applyAlignment="1">
      <alignment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66" fontId="2" fillId="3" borderId="2" xfId="0" applyNumberFormat="1" applyFont="1" applyFill="1" applyBorder="1" applyAlignment="1">
      <alignment horizontal="center" vertical="center" wrapText="1"/>
    </xf>
    <xf numFmtId="165" fontId="7" fillId="2" borderId="5" xfId="108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27" xfId="0" applyFont="1" applyFill="1" applyBorder="1" applyAlignment="1">
      <alignment horizontal="justify" vertical="center" wrapText="1"/>
    </xf>
    <xf numFmtId="0" fontId="2" fillId="3" borderId="11" xfId="0" applyFont="1" applyFill="1" applyBorder="1" applyAlignment="1">
      <alignment horizontal="justify" vertical="center" wrapText="1"/>
    </xf>
    <xf numFmtId="0" fontId="1" fillId="3" borderId="11" xfId="0" applyFont="1" applyFill="1" applyBorder="1" applyAlignment="1">
      <alignment horizontal="justify" vertical="center" wrapText="1"/>
    </xf>
    <xf numFmtId="0" fontId="1" fillId="3" borderId="27" xfId="0" applyFont="1" applyFill="1" applyBorder="1" applyAlignment="1">
      <alignment horizontal="justify" vertical="center" wrapText="1"/>
    </xf>
    <xf numFmtId="5" fontId="1" fillId="3" borderId="5" xfId="108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3" borderId="9" xfId="0" applyFont="1" applyFill="1" applyBorder="1" applyAlignment="1">
      <alignment horizontal="justify" vertical="center" wrapText="1"/>
    </xf>
    <xf numFmtId="1" fontId="2" fillId="3" borderId="1" xfId="0" applyNumberFormat="1" applyFont="1" applyFill="1" applyBorder="1" applyAlignment="1">
      <alignment horizontal="justify" vertical="center"/>
    </xf>
    <xf numFmtId="1" fontId="1" fillId="3" borderId="27" xfId="0" applyNumberFormat="1" applyFont="1" applyFill="1" applyBorder="1" applyAlignment="1">
      <alignment horizontal="justify" vertical="center"/>
    </xf>
    <xf numFmtId="5" fontId="1" fillId="4" borderId="23" xfId="108" applyNumberFormat="1" applyFont="1" applyFill="1" applyBorder="1" applyAlignment="1">
      <alignment horizontal="center" vertical="center" wrapText="1"/>
    </xf>
    <xf numFmtId="5" fontId="1" fillId="4" borderId="27" xfId="108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Fill="1" applyBorder="1" applyAlignment="1">
      <alignment horizontal="center" vertical="center" wrapText="1"/>
    </xf>
    <xf numFmtId="3" fontId="3" fillId="4" borderId="15" xfId="0" applyNumberFormat="1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3" fontId="3" fillId="4" borderId="20" xfId="0" applyNumberFormat="1" applyFont="1" applyFill="1" applyBorder="1" applyAlignment="1">
      <alignment horizontal="center" vertical="center" wrapText="1"/>
    </xf>
    <xf numFmtId="9" fontId="2" fillId="0" borderId="15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9" fontId="2" fillId="0" borderId="20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20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1" xfId="0" applyFont="1" applyBorder="1" applyAlignment="1">
      <alignment horizontal="justify" vertical="center" wrapText="1"/>
    </xf>
    <xf numFmtId="0" fontId="2" fillId="0" borderId="34" xfId="0" applyFont="1" applyBorder="1" applyAlignment="1">
      <alignment horizontal="justify" vertical="center" wrapText="1"/>
    </xf>
    <xf numFmtId="0" fontId="2" fillId="0" borderId="42" xfId="0" applyFont="1" applyBorder="1" applyAlignment="1">
      <alignment horizontal="justify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40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9" fontId="3" fillId="4" borderId="7" xfId="0" applyNumberFormat="1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/>
    </xf>
    <xf numFmtId="3" fontId="3" fillId="0" borderId="23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27" xfId="0" applyNumberFormat="1" applyFont="1" applyFill="1" applyBorder="1" applyAlignment="1">
      <alignment horizontal="center" vertical="center" wrapText="1"/>
    </xf>
    <xf numFmtId="3" fontId="3" fillId="4" borderId="23" xfId="0" applyNumberFormat="1" applyFont="1" applyFill="1" applyBorder="1" applyAlignment="1">
      <alignment horizontal="center" vertical="center" wrapText="1"/>
    </xf>
    <xf numFmtId="3" fontId="3" fillId="4" borderId="7" xfId="0" applyNumberFormat="1" applyFont="1" applyFill="1" applyBorder="1" applyAlignment="1">
      <alignment horizontal="center" vertical="center" wrapText="1"/>
    </xf>
    <xf numFmtId="3" fontId="3" fillId="4" borderId="27" xfId="0" applyNumberFormat="1" applyFont="1" applyFill="1" applyBorder="1" applyAlignment="1">
      <alignment horizontal="center" vertical="center" wrapText="1"/>
    </xf>
    <xf numFmtId="9" fontId="2" fillId="0" borderId="23" xfId="0" applyNumberFormat="1" applyFont="1" applyBorder="1" applyAlignment="1">
      <alignment horizontal="center" vertical="center"/>
    </xf>
    <xf numFmtId="9" fontId="2" fillId="0" borderId="27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9" fontId="3" fillId="0" borderId="27" xfId="0" applyNumberFormat="1" applyFont="1" applyFill="1" applyBorder="1" applyAlignment="1">
      <alignment horizontal="center" vertical="center" wrapText="1"/>
    </xf>
    <xf numFmtId="9" fontId="3" fillId="4" borderId="27" xfId="0" applyNumberFormat="1" applyFont="1" applyFill="1" applyBorder="1" applyAlignment="1">
      <alignment horizontal="center" vertical="center" wrapText="1"/>
    </xf>
    <xf numFmtId="5" fontId="1" fillId="4" borderId="7" xfId="108" applyNumberFormat="1" applyFont="1" applyFill="1" applyBorder="1" applyAlignment="1">
      <alignment horizontal="center" vertical="center" wrapText="1"/>
    </xf>
    <xf numFmtId="9" fontId="1" fillId="0" borderId="7" xfId="107" applyFont="1" applyFill="1" applyBorder="1" applyAlignment="1">
      <alignment horizontal="center" vertical="center" wrapText="1"/>
    </xf>
    <xf numFmtId="9" fontId="1" fillId="0" borderId="27" xfId="107" applyFont="1" applyFill="1" applyBorder="1" applyAlignment="1">
      <alignment horizontal="center" vertical="center" wrapText="1"/>
    </xf>
    <xf numFmtId="5" fontId="1" fillId="0" borderId="7" xfId="108" applyNumberFormat="1" applyFont="1" applyFill="1" applyBorder="1" applyAlignment="1">
      <alignment horizontal="center" vertical="center" wrapText="1"/>
    </xf>
    <xf numFmtId="5" fontId="1" fillId="0" borderId="27" xfId="108" applyNumberFormat="1" applyFont="1" applyFill="1" applyBorder="1" applyAlignment="1">
      <alignment horizontal="center" vertical="center" wrapText="1"/>
    </xf>
    <xf numFmtId="9" fontId="3" fillId="0" borderId="15" xfId="0" applyNumberFormat="1" applyFont="1" applyFill="1" applyBorder="1" applyAlignment="1">
      <alignment horizontal="center" vertical="center" wrapText="1"/>
    </xf>
    <xf numFmtId="9" fontId="3" fillId="0" borderId="20" xfId="0" applyNumberFormat="1" applyFont="1" applyFill="1" applyBorder="1" applyAlignment="1">
      <alignment horizontal="center" vertical="center" wrapText="1"/>
    </xf>
    <xf numFmtId="9" fontId="3" fillId="4" borderId="15" xfId="0" applyNumberFormat="1" applyFont="1" applyFill="1" applyBorder="1" applyAlignment="1">
      <alignment horizontal="center" vertical="center" wrapText="1"/>
    </xf>
    <xf numFmtId="9" fontId="3" fillId="4" borderId="20" xfId="0" applyNumberFormat="1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9" fontId="1" fillId="0" borderId="5" xfId="107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1" fillId="0" borderId="1" xfId="107" applyFont="1" applyFill="1" applyBorder="1" applyAlignment="1">
      <alignment horizontal="center" vertical="center" wrapText="1"/>
    </xf>
    <xf numFmtId="5" fontId="1" fillId="0" borderId="5" xfId="108" applyNumberFormat="1" applyFont="1" applyFill="1" applyBorder="1" applyAlignment="1">
      <alignment horizontal="center" vertical="center" wrapText="1"/>
    </xf>
    <xf numFmtId="5" fontId="1" fillId="0" borderId="2" xfId="108" applyNumberFormat="1" applyFont="1" applyFill="1" applyBorder="1" applyAlignment="1">
      <alignment horizontal="center" vertical="center" wrapText="1"/>
    </xf>
    <xf numFmtId="5" fontId="1" fillId="0" borderId="1" xfId="108" applyNumberFormat="1" applyFont="1" applyFill="1" applyBorder="1" applyAlignment="1">
      <alignment horizontal="center" vertical="center" wrapText="1"/>
    </xf>
    <xf numFmtId="9" fontId="1" fillId="0" borderId="15" xfId="107" applyFont="1" applyFill="1" applyBorder="1" applyAlignment="1">
      <alignment horizontal="center" vertical="center" wrapText="1"/>
    </xf>
    <xf numFmtId="9" fontId="1" fillId="0" borderId="20" xfId="107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justify" vertical="center" wrapText="1"/>
    </xf>
    <xf numFmtId="0" fontId="13" fillId="0" borderId="20" xfId="0" applyFont="1" applyFill="1" applyBorder="1" applyAlignment="1">
      <alignment horizontal="justify" vertical="center" wrapText="1"/>
    </xf>
    <xf numFmtId="0" fontId="13" fillId="4" borderId="15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5" fontId="1" fillId="0" borderId="15" xfId="108" applyNumberFormat="1" applyFont="1" applyFill="1" applyBorder="1" applyAlignment="1">
      <alignment horizontal="center" vertical="center" wrapText="1"/>
    </xf>
    <xf numFmtId="5" fontId="1" fillId="0" borderId="20" xfId="108" applyNumberFormat="1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justify" vertical="center" wrapText="1"/>
    </xf>
    <xf numFmtId="0" fontId="13" fillId="4" borderId="7" xfId="0" applyFont="1" applyFill="1" applyBorder="1" applyAlignment="1">
      <alignment horizontal="justify" vertical="center" wrapText="1"/>
    </xf>
    <xf numFmtId="0" fontId="13" fillId="4" borderId="27" xfId="0" applyFont="1" applyFill="1" applyBorder="1" applyAlignment="1">
      <alignment horizontal="justify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5" fontId="1" fillId="4" borderId="15" xfId="108" applyNumberFormat="1" applyFont="1" applyFill="1" applyBorder="1" applyAlignment="1">
      <alignment horizontal="center" vertical="center" wrapText="1"/>
    </xf>
    <xf numFmtId="5" fontId="1" fillId="4" borderId="2" xfId="108" applyNumberFormat="1" applyFont="1" applyFill="1" applyBorder="1" applyAlignment="1">
      <alignment horizontal="center" vertical="center" wrapText="1"/>
    </xf>
    <xf numFmtId="5" fontId="1" fillId="4" borderId="20" xfId="108" applyNumberFormat="1" applyFont="1" applyFill="1" applyBorder="1" applyAlignment="1">
      <alignment horizontal="center" vertical="center" wrapText="1"/>
    </xf>
    <xf numFmtId="9" fontId="1" fillId="0" borderId="23" xfId="107" applyFont="1" applyFill="1" applyBorder="1" applyAlignment="1">
      <alignment horizontal="center" vertical="center" wrapText="1"/>
    </xf>
    <xf numFmtId="5" fontId="1" fillId="0" borderId="23" xfId="108" applyNumberFormat="1" applyFont="1" applyFill="1" applyBorder="1" applyAlignment="1">
      <alignment horizontal="center" vertical="center" wrapText="1"/>
    </xf>
    <xf numFmtId="9" fontId="3" fillId="4" borderId="23" xfId="0" applyNumberFormat="1" applyFont="1" applyFill="1" applyBorder="1" applyAlignment="1">
      <alignment horizontal="center" vertical="center" wrapText="1"/>
    </xf>
    <xf numFmtId="9" fontId="3" fillId="0" borderId="23" xfId="0" applyNumberFormat="1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justify" vertical="center" wrapText="1"/>
    </xf>
    <xf numFmtId="0" fontId="1" fillId="0" borderId="20" xfId="0" applyFont="1" applyFill="1" applyBorder="1" applyAlignment="1">
      <alignment horizontal="justify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25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6" xfId="0" applyFont="1" applyBorder="1" applyAlignment="1">
      <alignment horizontal="justify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67" fontId="1" fillId="4" borderId="5" xfId="108" applyNumberFormat="1" applyFont="1" applyFill="1" applyBorder="1" applyAlignment="1">
      <alignment horizontal="center" vertical="center" wrapText="1"/>
    </xf>
    <xf numFmtId="167" fontId="1" fillId="4" borderId="2" xfId="108" applyNumberFormat="1" applyFont="1" applyFill="1" applyBorder="1" applyAlignment="1">
      <alignment horizontal="center" vertical="center" wrapText="1"/>
    </xf>
    <xf numFmtId="167" fontId="1" fillId="4" borderId="1" xfId="108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166" fontId="2" fillId="4" borderId="23" xfId="0" applyNumberFormat="1" applyFont="1" applyFill="1" applyBorder="1" applyAlignment="1">
      <alignment horizontal="center" vertical="center" wrapText="1"/>
    </xf>
    <xf numFmtId="166" fontId="2" fillId="4" borderId="7" xfId="0" applyNumberFormat="1" applyFont="1" applyFill="1" applyBorder="1" applyAlignment="1">
      <alignment horizontal="center" vertical="center" wrapText="1"/>
    </xf>
    <xf numFmtId="166" fontId="2" fillId="4" borderId="27" xfId="0" applyNumberFormat="1" applyFont="1" applyFill="1" applyBorder="1" applyAlignment="1">
      <alignment horizontal="center" vertical="center" wrapText="1"/>
    </xf>
    <xf numFmtId="166" fontId="2" fillId="0" borderId="23" xfId="0" applyNumberFormat="1" applyFont="1" applyBorder="1" applyAlignment="1">
      <alignment horizontal="center" vertical="center" wrapText="1"/>
    </xf>
    <xf numFmtId="166" fontId="2" fillId="0" borderId="7" xfId="0" applyNumberFormat="1" applyFont="1" applyBorder="1" applyAlignment="1">
      <alignment horizontal="center" vertical="center" wrapText="1"/>
    </xf>
    <xf numFmtId="166" fontId="2" fillId="0" borderId="27" xfId="0" applyNumberFormat="1" applyFont="1" applyBorder="1" applyAlignment="1">
      <alignment horizontal="center" vertical="center" wrapText="1"/>
    </xf>
  </cellXfs>
  <cellStyles count="10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14F"/>
      <color rgb="FFFFFF65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792437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9"/>
  <sheetViews>
    <sheetView showGridLines="0" tabSelected="1" zoomScale="50" zoomScaleNormal="50" zoomScaleSheetLayoutView="90" workbookViewId="0">
      <pane ySplit="5" topLeftCell="A63" activePane="bottomLeft" state="frozen"/>
      <selection activeCell="D1" sqref="D1"/>
      <selection pane="bottomLeft" activeCell="A67" sqref="A67:XFD69"/>
    </sheetView>
  </sheetViews>
  <sheetFormatPr baseColWidth="10" defaultColWidth="11" defaultRowHeight="15" x14ac:dyDescent="0.25"/>
  <cols>
    <col min="1" max="1" width="23" style="5" customWidth="1"/>
    <col min="2" max="3" width="23" style="1" customWidth="1"/>
    <col min="4" max="5" width="27.8984375" style="1" customWidth="1"/>
    <col min="6" max="6" width="23.8984375" style="1" customWidth="1"/>
    <col min="7" max="7" width="42.3984375" style="1" customWidth="1"/>
    <col min="8" max="8" width="29.69921875" style="1" customWidth="1"/>
    <col min="9" max="9" width="14.8984375" style="1" customWidth="1"/>
    <col min="10" max="13" width="17.5" style="1" customWidth="1"/>
    <col min="14" max="14" width="32.09765625" style="1" customWidth="1"/>
    <col min="15" max="15" width="24.5" style="210" customWidth="1"/>
    <col min="16" max="24" width="24.5" style="1" customWidth="1"/>
    <col min="25" max="25" width="19.3984375" style="1" customWidth="1"/>
    <col min="26" max="26" width="25" style="1" customWidth="1"/>
    <col min="27" max="27" width="19.09765625" style="27" customWidth="1"/>
    <col min="28" max="28" width="18.19921875" style="1" customWidth="1"/>
    <col min="29" max="16384" width="11" style="1"/>
  </cols>
  <sheetData>
    <row r="1" spans="1:28" ht="15.6" x14ac:dyDescent="0.25">
      <c r="A1" s="2" t="s">
        <v>20</v>
      </c>
      <c r="F1" s="351" t="s">
        <v>91</v>
      </c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Y1" s="348"/>
      <c r="Z1" s="24"/>
    </row>
    <row r="2" spans="1:28" ht="15" customHeight="1" x14ac:dyDescent="0.25">
      <c r="A2" s="14">
        <v>44227</v>
      </c>
      <c r="B2" s="13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Y2" s="348"/>
      <c r="Z2" s="24"/>
    </row>
    <row r="3" spans="1:28" ht="16.2" thickBot="1" x14ac:dyDescent="0.3"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Y3" s="349"/>
      <c r="Z3" s="26"/>
    </row>
    <row r="4" spans="1:28" s="17" customFormat="1" ht="23.25" customHeight="1" x14ac:dyDescent="0.25">
      <c r="A4" s="350" t="s">
        <v>12</v>
      </c>
      <c r="B4" s="302"/>
      <c r="C4" s="302"/>
      <c r="D4" s="302"/>
      <c r="E4" s="302"/>
      <c r="F4" s="301" t="s">
        <v>13</v>
      </c>
      <c r="G4" s="302"/>
      <c r="H4" s="302"/>
      <c r="I4" s="302"/>
      <c r="J4" s="302"/>
      <c r="K4" s="303" t="s">
        <v>29</v>
      </c>
      <c r="L4" s="303"/>
      <c r="M4" s="303"/>
      <c r="N4" s="303" t="s">
        <v>27</v>
      </c>
      <c r="O4" s="303"/>
      <c r="P4" s="303"/>
      <c r="Q4" s="303"/>
      <c r="R4" s="303"/>
      <c r="S4" s="303"/>
      <c r="T4" s="303" t="s">
        <v>140</v>
      </c>
      <c r="U4" s="303"/>
      <c r="V4" s="303"/>
      <c r="W4" s="303"/>
      <c r="X4" s="303"/>
      <c r="Y4" s="308" t="s">
        <v>22</v>
      </c>
      <c r="Z4" s="308" t="s">
        <v>115</v>
      </c>
      <c r="AA4" s="376" t="s">
        <v>28</v>
      </c>
      <c r="AB4" s="377"/>
    </row>
    <row r="5" spans="1:28" ht="42" customHeight="1" thickBot="1" x14ac:dyDescent="0.3">
      <c r="A5" s="140" t="s">
        <v>2</v>
      </c>
      <c r="B5" s="141" t="s">
        <v>7</v>
      </c>
      <c r="C5" s="141" t="s">
        <v>3</v>
      </c>
      <c r="D5" s="141" t="s">
        <v>9</v>
      </c>
      <c r="E5" s="142" t="s">
        <v>23</v>
      </c>
      <c r="F5" s="142" t="s">
        <v>18</v>
      </c>
      <c r="G5" s="142" t="s">
        <v>4</v>
      </c>
      <c r="H5" s="142" t="s">
        <v>19</v>
      </c>
      <c r="I5" s="142" t="s">
        <v>25</v>
      </c>
      <c r="J5" s="142" t="s">
        <v>26</v>
      </c>
      <c r="K5" s="142" t="s">
        <v>5</v>
      </c>
      <c r="L5" s="142" t="s">
        <v>6</v>
      </c>
      <c r="M5" s="142" t="s">
        <v>0</v>
      </c>
      <c r="N5" s="141" t="s">
        <v>11</v>
      </c>
      <c r="O5" s="142" t="s">
        <v>14</v>
      </c>
      <c r="P5" s="142" t="s">
        <v>10</v>
      </c>
      <c r="Q5" s="142" t="s">
        <v>136</v>
      </c>
      <c r="R5" s="142" t="s">
        <v>15</v>
      </c>
      <c r="S5" s="142" t="s">
        <v>24</v>
      </c>
      <c r="T5" s="142" t="s">
        <v>14</v>
      </c>
      <c r="U5" s="142" t="s">
        <v>10</v>
      </c>
      <c r="V5" s="142" t="s">
        <v>136</v>
      </c>
      <c r="W5" s="142" t="s">
        <v>15</v>
      </c>
      <c r="X5" s="142" t="s">
        <v>137</v>
      </c>
      <c r="Y5" s="309"/>
      <c r="Z5" s="309"/>
      <c r="AA5" s="142" t="s">
        <v>16</v>
      </c>
      <c r="AB5" s="143" t="s">
        <v>17</v>
      </c>
    </row>
    <row r="6" spans="1:28" s="4" customFormat="1" ht="190.5" customHeight="1" thickBot="1" x14ac:dyDescent="0.3">
      <c r="A6" s="29" t="s">
        <v>106</v>
      </c>
      <c r="B6" s="30" t="s">
        <v>92</v>
      </c>
      <c r="C6" s="31" t="s">
        <v>93</v>
      </c>
      <c r="D6" s="105" t="s">
        <v>30</v>
      </c>
      <c r="E6" s="32" t="s">
        <v>31</v>
      </c>
      <c r="F6" s="33"/>
      <c r="G6" s="185" t="s">
        <v>129</v>
      </c>
      <c r="H6" s="34"/>
      <c r="I6" s="35"/>
      <c r="J6" s="35"/>
      <c r="K6" s="36">
        <v>0.45</v>
      </c>
      <c r="L6" s="123"/>
      <c r="M6" s="37">
        <f>IFERROR(IF(L6/K6&gt;100%,100%,L6/K6),"-")</f>
        <v>0</v>
      </c>
      <c r="N6" s="38"/>
      <c r="O6" s="39"/>
      <c r="P6" s="40"/>
      <c r="Q6" s="40"/>
      <c r="R6" s="40"/>
      <c r="S6" s="127">
        <f>SUM(O6:R6)</f>
        <v>0</v>
      </c>
      <c r="T6" s="39"/>
      <c r="U6" s="40"/>
      <c r="V6" s="40"/>
      <c r="W6" s="40"/>
      <c r="X6" s="127">
        <f>SUM(T6:W6)</f>
        <v>0</v>
      </c>
      <c r="Y6" s="41" t="str">
        <f>IFERROR(X6/S6,"-")</f>
        <v>-</v>
      </c>
      <c r="Z6" s="39">
        <v>0</v>
      </c>
      <c r="AA6" s="42" t="s">
        <v>68</v>
      </c>
      <c r="AB6" s="43" t="s">
        <v>69</v>
      </c>
    </row>
    <row r="7" spans="1:28" s="4" customFormat="1" ht="187.5" customHeight="1" thickBot="1" x14ac:dyDescent="0.3">
      <c r="A7" s="29" t="s">
        <v>106</v>
      </c>
      <c r="B7" s="30" t="s">
        <v>92</v>
      </c>
      <c r="C7" s="31" t="s">
        <v>93</v>
      </c>
      <c r="D7" s="105" t="s">
        <v>32</v>
      </c>
      <c r="E7" s="44" t="s">
        <v>33</v>
      </c>
      <c r="F7" s="45"/>
      <c r="G7" s="46"/>
      <c r="H7" s="46"/>
      <c r="I7" s="35"/>
      <c r="J7" s="35"/>
      <c r="K7" s="36">
        <v>0.2</v>
      </c>
      <c r="L7" s="123"/>
      <c r="M7" s="37">
        <f>IFERROR(IF(L7/K7&gt;100%,100%,L7/K7),"-")</f>
        <v>0</v>
      </c>
      <c r="N7" s="38"/>
      <c r="O7" s="39"/>
      <c r="P7" s="40"/>
      <c r="Q7" s="40"/>
      <c r="R7" s="40"/>
      <c r="S7" s="127">
        <f>SUM(O7:R7)</f>
        <v>0</v>
      </c>
      <c r="T7" s="39"/>
      <c r="U7" s="40"/>
      <c r="V7" s="40"/>
      <c r="W7" s="40"/>
      <c r="X7" s="127">
        <f>SUM(T7:W7)</f>
        <v>0</v>
      </c>
      <c r="Y7" s="41" t="str">
        <f>IFERROR(X7/S7,"-")</f>
        <v>-</v>
      </c>
      <c r="Z7" s="39">
        <v>0</v>
      </c>
      <c r="AA7" s="42" t="s">
        <v>68</v>
      </c>
      <c r="AB7" s="43" t="s">
        <v>69</v>
      </c>
    </row>
    <row r="8" spans="1:28" s="4" customFormat="1" ht="101.4" customHeight="1" x14ac:dyDescent="0.25">
      <c r="A8" s="364" t="s">
        <v>107</v>
      </c>
      <c r="B8" s="334" t="s">
        <v>94</v>
      </c>
      <c r="C8" s="331" t="s">
        <v>95</v>
      </c>
      <c r="D8" s="312" t="s">
        <v>34</v>
      </c>
      <c r="E8" s="331" t="s">
        <v>35</v>
      </c>
      <c r="F8" s="111"/>
      <c r="G8" s="186" t="s">
        <v>179</v>
      </c>
      <c r="H8" s="85"/>
      <c r="I8" s="70"/>
      <c r="J8" s="70"/>
      <c r="K8" s="330">
        <v>1</v>
      </c>
      <c r="L8" s="329">
        <v>1</v>
      </c>
      <c r="M8" s="228">
        <f>IFERROR(IF(L8/K8&gt;100%,100%,L8/K8),"-")</f>
        <v>1</v>
      </c>
      <c r="N8" s="49"/>
      <c r="O8" s="177"/>
      <c r="P8" s="51"/>
      <c r="Q8" s="51"/>
      <c r="R8" s="51"/>
      <c r="S8" s="220">
        <f>SUM(O8:R10)</f>
        <v>100000000</v>
      </c>
      <c r="T8" s="50"/>
      <c r="U8" s="51"/>
      <c r="V8" s="51"/>
      <c r="W8" s="51"/>
      <c r="X8" s="220">
        <f>SUM(T8:W10)</f>
        <v>46277775</v>
      </c>
      <c r="Y8" s="327">
        <f>IFERROR(X8/S8,"-")</f>
        <v>0.46277774999999999</v>
      </c>
      <c r="Z8" s="328">
        <v>0</v>
      </c>
      <c r="AA8" s="295" t="s">
        <v>68</v>
      </c>
      <c r="AB8" s="298" t="s">
        <v>69</v>
      </c>
    </row>
    <row r="9" spans="1:28" s="4" customFormat="1" ht="43.8" customHeight="1" x14ac:dyDescent="0.25">
      <c r="A9" s="363"/>
      <c r="B9" s="335"/>
      <c r="C9" s="332"/>
      <c r="D9" s="313"/>
      <c r="E9" s="332"/>
      <c r="F9" s="145"/>
      <c r="G9" s="187" t="s">
        <v>157</v>
      </c>
      <c r="H9" s="151"/>
      <c r="I9" s="152"/>
      <c r="J9" s="152"/>
      <c r="K9" s="272"/>
      <c r="L9" s="257"/>
      <c r="M9" s="258"/>
      <c r="N9" s="3" t="s">
        <v>151</v>
      </c>
      <c r="O9" s="173">
        <v>31127350</v>
      </c>
      <c r="P9" s="134"/>
      <c r="Q9" s="134"/>
      <c r="R9" s="134"/>
      <c r="S9" s="275"/>
      <c r="T9" s="146"/>
      <c r="U9" s="134"/>
      <c r="V9" s="134"/>
      <c r="W9" s="134"/>
      <c r="X9" s="275"/>
      <c r="Y9" s="276"/>
      <c r="Z9" s="278"/>
      <c r="AA9" s="296"/>
      <c r="AB9" s="299"/>
    </row>
    <row r="10" spans="1:28" s="4" customFormat="1" ht="70.2" customHeight="1" thickBot="1" x14ac:dyDescent="0.3">
      <c r="A10" s="365"/>
      <c r="B10" s="336"/>
      <c r="C10" s="333"/>
      <c r="D10" s="314"/>
      <c r="E10" s="333"/>
      <c r="F10" s="189">
        <v>20200680010180</v>
      </c>
      <c r="G10" s="57" t="s">
        <v>71</v>
      </c>
      <c r="H10" s="55" t="s">
        <v>70</v>
      </c>
      <c r="I10" s="108">
        <v>44243</v>
      </c>
      <c r="J10" s="108">
        <v>44271</v>
      </c>
      <c r="K10" s="273"/>
      <c r="L10" s="274"/>
      <c r="M10" s="230"/>
      <c r="N10" s="100" t="s">
        <v>151</v>
      </c>
      <c r="O10" s="164">
        <v>68872650</v>
      </c>
      <c r="P10" s="53"/>
      <c r="Q10" s="53"/>
      <c r="R10" s="53"/>
      <c r="S10" s="221"/>
      <c r="T10" s="164">
        <v>46277775</v>
      </c>
      <c r="U10" s="53"/>
      <c r="V10" s="53"/>
      <c r="W10" s="53"/>
      <c r="X10" s="221"/>
      <c r="Y10" s="277"/>
      <c r="Z10" s="279"/>
      <c r="AA10" s="297"/>
      <c r="AB10" s="300"/>
    </row>
    <row r="11" spans="1:28" s="4" customFormat="1" ht="122.4" customHeight="1" thickBot="1" x14ac:dyDescent="0.3">
      <c r="A11" s="29" t="s">
        <v>107</v>
      </c>
      <c r="B11" s="30" t="s">
        <v>96</v>
      </c>
      <c r="C11" s="31" t="s">
        <v>97</v>
      </c>
      <c r="D11" s="105" t="s">
        <v>36</v>
      </c>
      <c r="E11" s="32" t="s">
        <v>37</v>
      </c>
      <c r="F11" s="34"/>
      <c r="G11" s="185" t="s">
        <v>130</v>
      </c>
      <c r="H11" s="34"/>
      <c r="I11" s="35"/>
      <c r="J11" s="35"/>
      <c r="K11" s="59">
        <v>0</v>
      </c>
      <c r="L11" s="124"/>
      <c r="M11" s="37" t="str">
        <f>IFERROR(IF(L11/K11&gt;100%,100%,L11/K11),"-")</f>
        <v>-</v>
      </c>
      <c r="N11" s="38" t="s">
        <v>146</v>
      </c>
      <c r="O11" s="165">
        <v>128000000</v>
      </c>
      <c r="P11" s="40"/>
      <c r="Q11" s="40"/>
      <c r="R11" s="40"/>
      <c r="S11" s="127">
        <f>SUM(O11:R11)</f>
        <v>128000000</v>
      </c>
      <c r="T11" s="39"/>
      <c r="U11" s="40"/>
      <c r="V11" s="40"/>
      <c r="W11" s="40"/>
      <c r="X11" s="127">
        <f>SUM(T11:W11)</f>
        <v>0</v>
      </c>
      <c r="Y11" s="41">
        <f>IFERROR(X11/S11,"-")</f>
        <v>0</v>
      </c>
      <c r="Z11" s="39">
        <v>0</v>
      </c>
      <c r="AA11" s="42" t="s">
        <v>68</v>
      </c>
      <c r="AB11" s="43" t="s">
        <v>69</v>
      </c>
    </row>
    <row r="12" spans="1:28" s="4" customFormat="1" ht="114" customHeight="1" thickBot="1" x14ac:dyDescent="0.3">
      <c r="A12" s="29" t="s">
        <v>107</v>
      </c>
      <c r="B12" s="30" t="s">
        <v>96</v>
      </c>
      <c r="C12" s="31" t="s">
        <v>97</v>
      </c>
      <c r="D12" s="105" t="s">
        <v>38</v>
      </c>
      <c r="E12" s="32" t="s">
        <v>39</v>
      </c>
      <c r="F12" s="34"/>
      <c r="G12" s="33" t="s">
        <v>118</v>
      </c>
      <c r="H12" s="34"/>
      <c r="I12" s="35"/>
      <c r="J12" s="35"/>
      <c r="K12" s="36">
        <v>0</v>
      </c>
      <c r="L12" s="123"/>
      <c r="M12" s="37" t="str">
        <f>IFERROR(IF(L12/K12&gt;100%,100%,L12/K12),"-")</f>
        <v>-</v>
      </c>
      <c r="N12" s="38"/>
      <c r="O12" s="39"/>
      <c r="P12" s="40"/>
      <c r="Q12" s="40"/>
      <c r="R12" s="40"/>
      <c r="S12" s="127">
        <f>SUM(O12:R12)</f>
        <v>0</v>
      </c>
      <c r="T12" s="39"/>
      <c r="U12" s="40"/>
      <c r="V12" s="40"/>
      <c r="W12" s="40"/>
      <c r="X12" s="127">
        <f>SUM(T12:W12)</f>
        <v>0</v>
      </c>
      <c r="Y12" s="41" t="str">
        <f>IFERROR(X12/S12,"-")</f>
        <v>-</v>
      </c>
      <c r="Z12" s="39">
        <v>0</v>
      </c>
      <c r="AA12" s="42" t="s">
        <v>68</v>
      </c>
      <c r="AB12" s="43" t="s">
        <v>69</v>
      </c>
    </row>
    <row r="13" spans="1:28" s="4" customFormat="1" ht="108.6" customHeight="1" thickBot="1" x14ac:dyDescent="0.3">
      <c r="A13" s="29" t="s">
        <v>107</v>
      </c>
      <c r="B13" s="30" t="s">
        <v>96</v>
      </c>
      <c r="C13" s="31" t="s">
        <v>97</v>
      </c>
      <c r="D13" s="105" t="s">
        <v>40</v>
      </c>
      <c r="E13" s="32" t="s">
        <v>41</v>
      </c>
      <c r="F13" s="34"/>
      <c r="G13" s="33" t="s">
        <v>155</v>
      </c>
      <c r="H13" s="34"/>
      <c r="I13" s="35"/>
      <c r="J13" s="35"/>
      <c r="K13" s="59">
        <v>0</v>
      </c>
      <c r="L13" s="124"/>
      <c r="M13" s="37" t="str">
        <f>IFERROR(IF(L13/K13&gt;100%,100%,L13/K13),"-")</f>
        <v>-</v>
      </c>
      <c r="N13" s="38" t="s">
        <v>160</v>
      </c>
      <c r="O13" s="39">
        <v>22204778</v>
      </c>
      <c r="P13" s="40"/>
      <c r="Q13" s="40"/>
      <c r="R13" s="40"/>
      <c r="S13" s="127">
        <f>SUM(O13:R13)</f>
        <v>22204778</v>
      </c>
      <c r="T13" s="39"/>
      <c r="U13" s="40"/>
      <c r="V13" s="40"/>
      <c r="W13" s="40"/>
      <c r="X13" s="127">
        <f>SUM(T13:W13)</f>
        <v>0</v>
      </c>
      <c r="Y13" s="41">
        <f>IFERROR(X13/S13,"-")</f>
        <v>0</v>
      </c>
      <c r="Z13" s="39">
        <v>0</v>
      </c>
      <c r="AA13" s="42" t="s">
        <v>68</v>
      </c>
      <c r="AB13" s="43" t="s">
        <v>69</v>
      </c>
    </row>
    <row r="14" spans="1:28" s="4" customFormat="1" ht="64.8" customHeight="1" x14ac:dyDescent="0.25">
      <c r="A14" s="363" t="s">
        <v>108</v>
      </c>
      <c r="B14" s="362" t="s">
        <v>99</v>
      </c>
      <c r="C14" s="361" t="s">
        <v>98</v>
      </c>
      <c r="D14" s="313" t="s">
        <v>42</v>
      </c>
      <c r="E14" s="361" t="s">
        <v>43</v>
      </c>
      <c r="F14" s="86">
        <v>20210680010015</v>
      </c>
      <c r="G14" s="202" t="s">
        <v>117</v>
      </c>
      <c r="H14" s="88" t="s">
        <v>116</v>
      </c>
      <c r="I14" s="89"/>
      <c r="J14" s="89"/>
      <c r="K14" s="272">
        <v>1</v>
      </c>
      <c r="L14" s="257">
        <v>1</v>
      </c>
      <c r="M14" s="258">
        <f>IFERROR(IF(L14/K14&gt;100%,100%,L14/K14),"-")</f>
        <v>1</v>
      </c>
      <c r="N14" s="137" t="s">
        <v>152</v>
      </c>
      <c r="O14" s="148">
        <v>1434700926</v>
      </c>
      <c r="P14" s="138"/>
      <c r="Q14" s="138"/>
      <c r="R14" s="138"/>
      <c r="S14" s="275">
        <f>SUM(O14:R18)</f>
        <v>2758784612.8499999</v>
      </c>
      <c r="T14" s="138"/>
      <c r="U14" s="138"/>
      <c r="V14" s="138"/>
      <c r="W14" s="138"/>
      <c r="X14" s="275">
        <f>SUM(T14:W18)</f>
        <v>0</v>
      </c>
      <c r="Y14" s="276">
        <f>IFERROR(X14/S14,"-")</f>
        <v>0</v>
      </c>
      <c r="Z14" s="278">
        <v>0</v>
      </c>
      <c r="AA14" s="296" t="s">
        <v>68</v>
      </c>
      <c r="AB14" s="299" t="s">
        <v>69</v>
      </c>
    </row>
    <row r="15" spans="1:28" s="4" customFormat="1" ht="33.6" customHeight="1" x14ac:dyDescent="0.25">
      <c r="A15" s="363"/>
      <c r="B15" s="362"/>
      <c r="C15" s="361"/>
      <c r="D15" s="313"/>
      <c r="E15" s="361"/>
      <c r="F15" s="86"/>
      <c r="G15" s="202" t="s">
        <v>155</v>
      </c>
      <c r="H15" s="88"/>
      <c r="I15" s="89"/>
      <c r="J15" s="89"/>
      <c r="K15" s="272"/>
      <c r="L15" s="257"/>
      <c r="M15" s="258"/>
      <c r="N15" s="120" t="s">
        <v>152</v>
      </c>
      <c r="O15" s="173">
        <v>1232403262.8499999</v>
      </c>
      <c r="P15" s="138"/>
      <c r="Q15" s="138"/>
      <c r="R15" s="138"/>
      <c r="S15" s="275"/>
      <c r="T15" s="138"/>
      <c r="U15" s="138"/>
      <c r="V15" s="138"/>
      <c r="W15" s="138"/>
      <c r="X15" s="275"/>
      <c r="Y15" s="276"/>
      <c r="Z15" s="278"/>
      <c r="AA15" s="296"/>
      <c r="AB15" s="299"/>
    </row>
    <row r="16" spans="1:28" s="4" customFormat="1" ht="94.8" customHeight="1" x14ac:dyDescent="0.25">
      <c r="A16" s="363"/>
      <c r="B16" s="362"/>
      <c r="C16" s="361"/>
      <c r="D16" s="313"/>
      <c r="E16" s="361"/>
      <c r="F16" s="191">
        <v>20200680010059</v>
      </c>
      <c r="G16" s="21" t="s">
        <v>89</v>
      </c>
      <c r="H16" s="20" t="s">
        <v>90</v>
      </c>
      <c r="I16" s="18">
        <v>44199</v>
      </c>
      <c r="J16" s="18">
        <v>44561</v>
      </c>
      <c r="K16" s="272"/>
      <c r="L16" s="257"/>
      <c r="M16" s="258"/>
      <c r="N16" s="3" t="s">
        <v>158</v>
      </c>
      <c r="O16" s="178">
        <v>80261243</v>
      </c>
      <c r="P16" s="110"/>
      <c r="Q16" s="110"/>
      <c r="R16" s="110"/>
      <c r="S16" s="275"/>
      <c r="T16" s="110"/>
      <c r="U16" s="110"/>
      <c r="V16" s="110"/>
      <c r="W16" s="110"/>
      <c r="X16" s="275"/>
      <c r="Y16" s="276"/>
      <c r="Z16" s="278"/>
      <c r="AA16" s="296"/>
      <c r="AB16" s="299"/>
    </row>
    <row r="17" spans="1:28" s="4" customFormat="1" ht="37.799999999999997" customHeight="1" x14ac:dyDescent="0.25">
      <c r="A17" s="363"/>
      <c r="B17" s="362"/>
      <c r="C17" s="361"/>
      <c r="D17" s="313"/>
      <c r="E17" s="361"/>
      <c r="F17" s="19"/>
      <c r="G17" s="192" t="s">
        <v>159</v>
      </c>
      <c r="H17" s="20"/>
      <c r="I17" s="18"/>
      <c r="J17" s="119"/>
      <c r="K17" s="272"/>
      <c r="L17" s="257"/>
      <c r="M17" s="258"/>
      <c r="N17" s="3" t="s">
        <v>158</v>
      </c>
      <c r="O17" s="178">
        <v>11419181</v>
      </c>
      <c r="P17" s="110"/>
      <c r="Q17" s="110"/>
      <c r="R17" s="110"/>
      <c r="S17" s="275"/>
      <c r="T17" s="110"/>
      <c r="U17" s="110"/>
      <c r="V17" s="110"/>
      <c r="W17" s="110"/>
      <c r="X17" s="275"/>
      <c r="Y17" s="276"/>
      <c r="Z17" s="278"/>
      <c r="AA17" s="296"/>
      <c r="AB17" s="299"/>
    </row>
    <row r="18" spans="1:28" s="4" customFormat="1" ht="79.2" customHeight="1" thickBot="1" x14ac:dyDescent="0.3">
      <c r="A18" s="363"/>
      <c r="B18" s="362"/>
      <c r="C18" s="361"/>
      <c r="D18" s="313"/>
      <c r="E18" s="361"/>
      <c r="F18" s="154"/>
      <c r="G18" s="187" t="s">
        <v>186</v>
      </c>
      <c r="H18" s="135"/>
      <c r="I18" s="136"/>
      <c r="J18" s="119"/>
      <c r="K18" s="272"/>
      <c r="L18" s="257"/>
      <c r="M18" s="258"/>
      <c r="N18" s="137"/>
      <c r="O18" s="173"/>
      <c r="P18" s="84"/>
      <c r="Q18" s="84"/>
      <c r="R18" s="84"/>
      <c r="S18" s="275"/>
      <c r="T18" s="84"/>
      <c r="U18" s="84"/>
      <c r="V18" s="84"/>
      <c r="W18" s="84"/>
      <c r="X18" s="275"/>
      <c r="Y18" s="276"/>
      <c r="Z18" s="278"/>
      <c r="AA18" s="296"/>
      <c r="AB18" s="299"/>
    </row>
    <row r="19" spans="1:28" s="4" customFormat="1" ht="61.8" customHeight="1" x14ac:dyDescent="0.25">
      <c r="A19" s="346" t="s">
        <v>108</v>
      </c>
      <c r="B19" s="321" t="s">
        <v>99</v>
      </c>
      <c r="C19" s="321" t="s">
        <v>100</v>
      </c>
      <c r="D19" s="315" t="s">
        <v>44</v>
      </c>
      <c r="E19" s="318" t="s">
        <v>45</v>
      </c>
      <c r="F19" s="190">
        <v>20200680010083</v>
      </c>
      <c r="G19" s="47" t="s">
        <v>76</v>
      </c>
      <c r="H19" s="48" t="s">
        <v>77</v>
      </c>
      <c r="I19" s="70">
        <v>44222</v>
      </c>
      <c r="J19" s="70">
        <v>44561</v>
      </c>
      <c r="K19" s="259">
        <v>40000</v>
      </c>
      <c r="L19" s="262">
        <f>2672+1601</f>
        <v>4273</v>
      </c>
      <c r="M19" s="265">
        <f>IFERROR(IF(L19/K19&gt;100%,100%,L19/K19),"-")</f>
        <v>0.106825</v>
      </c>
      <c r="N19" s="56" t="s">
        <v>148</v>
      </c>
      <c r="O19" s="206">
        <v>389814494</v>
      </c>
      <c r="P19" s="56">
        <v>88687399.159999996</v>
      </c>
      <c r="Q19" s="56"/>
      <c r="R19" s="56"/>
      <c r="S19" s="378">
        <f>SUM(O19:R32)</f>
        <v>9254417901.0199986</v>
      </c>
      <c r="T19" s="163">
        <v>313194649</v>
      </c>
      <c r="U19" s="56"/>
      <c r="V19" s="56"/>
      <c r="W19" s="56"/>
      <c r="X19" s="378">
        <f>SUM(T19:W32)</f>
        <v>1800296058.2</v>
      </c>
      <c r="Y19" s="327">
        <f>IFERROR(X19/S19,"-")</f>
        <v>0.19453368947187655</v>
      </c>
      <c r="Z19" s="381">
        <v>0</v>
      </c>
      <c r="AA19" s="295" t="s">
        <v>68</v>
      </c>
      <c r="AB19" s="298" t="s">
        <v>69</v>
      </c>
    </row>
    <row r="20" spans="1:28" s="4" customFormat="1" ht="108" customHeight="1" x14ac:dyDescent="0.25">
      <c r="A20" s="344"/>
      <c r="B20" s="322"/>
      <c r="C20" s="322"/>
      <c r="D20" s="316"/>
      <c r="E20" s="319"/>
      <c r="F20" s="191">
        <v>20200680010089</v>
      </c>
      <c r="G20" s="21" t="s">
        <v>79</v>
      </c>
      <c r="H20" s="20" t="s">
        <v>78</v>
      </c>
      <c r="I20" s="22">
        <v>44225</v>
      </c>
      <c r="J20" s="22">
        <v>44561</v>
      </c>
      <c r="K20" s="260"/>
      <c r="L20" s="263"/>
      <c r="M20" s="258"/>
      <c r="N20" s="25" t="s">
        <v>149</v>
      </c>
      <c r="O20" s="104">
        <v>732098782</v>
      </c>
      <c r="P20" s="25"/>
      <c r="Q20" s="25"/>
      <c r="R20" s="25"/>
      <c r="S20" s="379"/>
      <c r="T20" s="149">
        <v>658085546</v>
      </c>
      <c r="U20" s="25"/>
      <c r="V20" s="25"/>
      <c r="W20" s="25"/>
      <c r="X20" s="379"/>
      <c r="Y20" s="276"/>
      <c r="Z20" s="382"/>
      <c r="AA20" s="296"/>
      <c r="AB20" s="299"/>
    </row>
    <row r="21" spans="1:28" s="4" customFormat="1" ht="108" customHeight="1" x14ac:dyDescent="0.25">
      <c r="A21" s="344"/>
      <c r="B21" s="322"/>
      <c r="C21" s="322"/>
      <c r="D21" s="316"/>
      <c r="E21" s="319"/>
      <c r="F21" s="191">
        <v>20200680010093</v>
      </c>
      <c r="G21" s="21" t="s">
        <v>80</v>
      </c>
      <c r="H21" s="20" t="s">
        <v>81</v>
      </c>
      <c r="I21" s="22">
        <v>44225</v>
      </c>
      <c r="J21" s="22">
        <v>44561</v>
      </c>
      <c r="K21" s="260"/>
      <c r="L21" s="263"/>
      <c r="M21" s="258"/>
      <c r="N21" s="25" t="s">
        <v>144</v>
      </c>
      <c r="O21" s="207">
        <v>867728401</v>
      </c>
      <c r="P21" s="25"/>
      <c r="Q21" s="25"/>
      <c r="R21" s="25"/>
      <c r="S21" s="379"/>
      <c r="T21" s="149">
        <v>829015863.20000005</v>
      </c>
      <c r="U21" s="25"/>
      <c r="V21" s="25"/>
      <c r="W21" s="25"/>
      <c r="X21" s="379"/>
      <c r="Y21" s="276"/>
      <c r="Z21" s="382"/>
      <c r="AA21" s="296"/>
      <c r="AB21" s="299"/>
    </row>
    <row r="22" spans="1:28" s="4" customFormat="1" ht="71.400000000000006" customHeight="1" x14ac:dyDescent="0.25">
      <c r="A22" s="344"/>
      <c r="B22" s="322"/>
      <c r="C22" s="322"/>
      <c r="D22" s="316"/>
      <c r="E22" s="319"/>
      <c r="F22" s="19">
        <v>20210680010011</v>
      </c>
      <c r="G22" s="192" t="s">
        <v>110</v>
      </c>
      <c r="H22" s="20" t="s">
        <v>109</v>
      </c>
      <c r="I22" s="22"/>
      <c r="J22" s="23"/>
      <c r="K22" s="260"/>
      <c r="L22" s="263"/>
      <c r="M22" s="258"/>
      <c r="N22" s="25"/>
      <c r="O22" s="104"/>
      <c r="P22" s="25"/>
      <c r="Q22" s="25"/>
      <c r="R22" s="25"/>
      <c r="S22" s="379"/>
      <c r="T22" s="25"/>
      <c r="U22" s="25"/>
      <c r="V22" s="25"/>
      <c r="W22" s="25"/>
      <c r="X22" s="379"/>
      <c r="Y22" s="276"/>
      <c r="Z22" s="382"/>
      <c r="AA22" s="296"/>
      <c r="AB22" s="299"/>
    </row>
    <row r="23" spans="1:28" s="4" customFormat="1" ht="72.599999999999994" customHeight="1" x14ac:dyDescent="0.25">
      <c r="A23" s="344"/>
      <c r="B23" s="322"/>
      <c r="C23" s="322"/>
      <c r="D23" s="316"/>
      <c r="E23" s="319"/>
      <c r="F23" s="19">
        <v>20210680010013</v>
      </c>
      <c r="G23" s="192" t="s">
        <v>114</v>
      </c>
      <c r="H23" s="20" t="s">
        <v>113</v>
      </c>
      <c r="I23" s="22"/>
      <c r="J23" s="23"/>
      <c r="K23" s="260"/>
      <c r="L23" s="263"/>
      <c r="M23" s="258"/>
      <c r="N23" s="25" t="s">
        <v>142</v>
      </c>
      <c r="O23" s="207">
        <v>94976390.849999994</v>
      </c>
      <c r="P23" s="25"/>
      <c r="Q23" s="25"/>
      <c r="R23" s="25"/>
      <c r="S23" s="379"/>
      <c r="T23" s="25"/>
      <c r="U23" s="25"/>
      <c r="V23" s="25"/>
      <c r="W23" s="25"/>
      <c r="X23" s="379"/>
      <c r="Y23" s="276"/>
      <c r="Z23" s="382"/>
      <c r="AA23" s="296"/>
      <c r="AB23" s="299"/>
    </row>
    <row r="24" spans="1:28" s="4" customFormat="1" ht="34.200000000000003" customHeight="1" x14ac:dyDescent="0.25">
      <c r="A24" s="344"/>
      <c r="B24" s="322"/>
      <c r="C24" s="322"/>
      <c r="D24" s="316"/>
      <c r="E24" s="319"/>
      <c r="F24" s="19"/>
      <c r="G24" s="192" t="s">
        <v>183</v>
      </c>
      <c r="H24" s="20"/>
      <c r="I24" s="22"/>
      <c r="J24" s="23"/>
      <c r="K24" s="260"/>
      <c r="L24" s="263"/>
      <c r="M24" s="258"/>
      <c r="N24" s="25" t="s">
        <v>142</v>
      </c>
      <c r="O24" s="207">
        <v>23609</v>
      </c>
      <c r="P24" s="25"/>
      <c r="Q24" s="25"/>
      <c r="R24" s="25"/>
      <c r="S24" s="379"/>
      <c r="T24" s="25"/>
      <c r="U24" s="25"/>
      <c r="V24" s="25"/>
      <c r="W24" s="25"/>
      <c r="X24" s="379"/>
      <c r="Y24" s="276"/>
      <c r="Z24" s="382"/>
      <c r="AA24" s="296"/>
      <c r="AB24" s="299"/>
    </row>
    <row r="25" spans="1:28" s="4" customFormat="1" ht="47.4" customHeight="1" x14ac:dyDescent="0.25">
      <c r="A25" s="344"/>
      <c r="B25" s="322"/>
      <c r="C25" s="322"/>
      <c r="D25" s="316"/>
      <c r="E25" s="319"/>
      <c r="F25" s="19"/>
      <c r="G25" s="192" t="s">
        <v>162</v>
      </c>
      <c r="H25" s="20"/>
      <c r="I25" s="22"/>
      <c r="J25" s="23"/>
      <c r="K25" s="260"/>
      <c r="L25" s="263"/>
      <c r="M25" s="258"/>
      <c r="N25" s="25" t="s">
        <v>187</v>
      </c>
      <c r="O25" s="207">
        <v>1146500788.8599999</v>
      </c>
      <c r="P25" s="25"/>
      <c r="Q25" s="25"/>
      <c r="R25" s="25"/>
      <c r="S25" s="379"/>
      <c r="T25" s="25"/>
      <c r="U25" s="25"/>
      <c r="V25" s="25"/>
      <c r="W25" s="25"/>
      <c r="X25" s="379"/>
      <c r="Y25" s="276"/>
      <c r="Z25" s="382"/>
      <c r="AA25" s="296"/>
      <c r="AB25" s="299"/>
    </row>
    <row r="26" spans="1:28" s="4" customFormat="1" ht="60" customHeight="1" x14ac:dyDescent="0.25">
      <c r="A26" s="344"/>
      <c r="B26" s="322"/>
      <c r="C26" s="322"/>
      <c r="D26" s="316"/>
      <c r="E26" s="319"/>
      <c r="F26" s="19"/>
      <c r="G26" s="193" t="s">
        <v>121</v>
      </c>
      <c r="H26" s="20"/>
      <c r="I26" s="22"/>
      <c r="J26" s="23"/>
      <c r="K26" s="260"/>
      <c r="L26" s="263"/>
      <c r="M26" s="258"/>
      <c r="N26" s="25" t="s">
        <v>161</v>
      </c>
      <c r="O26" s="104">
        <v>530557116</v>
      </c>
      <c r="P26" s="104"/>
      <c r="Q26" s="104"/>
      <c r="R26" s="104"/>
      <c r="S26" s="379"/>
      <c r="T26" s="104"/>
      <c r="U26" s="104"/>
      <c r="V26" s="104"/>
      <c r="W26" s="104"/>
      <c r="X26" s="379"/>
      <c r="Y26" s="276"/>
      <c r="Z26" s="382"/>
      <c r="AA26" s="296"/>
      <c r="AB26" s="299"/>
    </row>
    <row r="27" spans="1:28" s="4" customFormat="1" ht="68.400000000000006" customHeight="1" x14ac:dyDescent="0.25">
      <c r="A27" s="344"/>
      <c r="B27" s="322"/>
      <c r="C27" s="322"/>
      <c r="D27" s="316"/>
      <c r="E27" s="319"/>
      <c r="F27" s="19"/>
      <c r="G27" s="193" t="s">
        <v>122</v>
      </c>
      <c r="H27" s="20"/>
      <c r="I27" s="22"/>
      <c r="J27" s="23"/>
      <c r="K27" s="260"/>
      <c r="L27" s="263"/>
      <c r="M27" s="258"/>
      <c r="N27" s="25"/>
      <c r="O27" s="104"/>
      <c r="P27" s="104"/>
      <c r="Q27" s="104"/>
      <c r="R27" s="104"/>
      <c r="S27" s="379"/>
      <c r="T27" s="104"/>
      <c r="U27" s="104"/>
      <c r="V27" s="104"/>
      <c r="W27" s="104"/>
      <c r="X27" s="379"/>
      <c r="Y27" s="276"/>
      <c r="Z27" s="382"/>
      <c r="AA27" s="296"/>
      <c r="AB27" s="299"/>
    </row>
    <row r="28" spans="1:28" s="4" customFormat="1" ht="74.400000000000006" customHeight="1" x14ac:dyDescent="0.25">
      <c r="A28" s="344"/>
      <c r="B28" s="322"/>
      <c r="C28" s="322"/>
      <c r="D28" s="316"/>
      <c r="E28" s="319"/>
      <c r="F28" s="19"/>
      <c r="G28" s="193" t="s">
        <v>123</v>
      </c>
      <c r="H28" s="20"/>
      <c r="I28" s="22"/>
      <c r="J28" s="23"/>
      <c r="K28" s="260"/>
      <c r="L28" s="263"/>
      <c r="M28" s="258"/>
      <c r="N28" s="25" t="s">
        <v>145</v>
      </c>
      <c r="O28" s="104"/>
      <c r="P28" s="104"/>
      <c r="Q28" s="104"/>
      <c r="R28" s="104">
        <v>1331864802</v>
      </c>
      <c r="S28" s="379"/>
      <c r="T28" s="104"/>
      <c r="U28" s="104"/>
      <c r="V28" s="104"/>
      <c r="W28" s="104"/>
      <c r="X28" s="379"/>
      <c r="Y28" s="276"/>
      <c r="Z28" s="382"/>
      <c r="AA28" s="296"/>
      <c r="AB28" s="299"/>
    </row>
    <row r="29" spans="1:28" s="4" customFormat="1" ht="106.2" customHeight="1" x14ac:dyDescent="0.25">
      <c r="A29" s="344"/>
      <c r="B29" s="322"/>
      <c r="C29" s="322"/>
      <c r="D29" s="316"/>
      <c r="E29" s="319"/>
      <c r="F29" s="19"/>
      <c r="G29" s="193" t="s">
        <v>127</v>
      </c>
      <c r="H29" s="20"/>
      <c r="I29" s="22"/>
      <c r="J29" s="23"/>
      <c r="K29" s="260"/>
      <c r="L29" s="263"/>
      <c r="M29" s="258"/>
      <c r="N29" s="25"/>
      <c r="O29" s="104"/>
      <c r="P29" s="104"/>
      <c r="Q29" s="104"/>
      <c r="R29" s="104"/>
      <c r="S29" s="379"/>
      <c r="T29" s="104"/>
      <c r="U29" s="104"/>
      <c r="V29" s="104"/>
      <c r="W29" s="104"/>
      <c r="X29" s="379"/>
      <c r="Y29" s="276"/>
      <c r="Z29" s="382"/>
      <c r="AA29" s="296"/>
      <c r="AB29" s="299"/>
    </row>
    <row r="30" spans="1:28" s="4" customFormat="1" ht="31.2" customHeight="1" x14ac:dyDescent="0.25">
      <c r="A30" s="344"/>
      <c r="B30" s="322"/>
      <c r="C30" s="322"/>
      <c r="D30" s="316"/>
      <c r="E30" s="319"/>
      <c r="F30" s="19"/>
      <c r="G30" s="193" t="s">
        <v>155</v>
      </c>
      <c r="H30" s="20"/>
      <c r="I30" s="22"/>
      <c r="J30" s="23"/>
      <c r="K30" s="260"/>
      <c r="L30" s="263"/>
      <c r="M30" s="258"/>
      <c r="N30" s="25" t="s">
        <v>147</v>
      </c>
      <c r="O30" s="104"/>
      <c r="P30" s="104"/>
      <c r="Q30" s="104"/>
      <c r="R30" s="104">
        <v>248371795</v>
      </c>
      <c r="S30" s="379"/>
      <c r="T30" s="104"/>
      <c r="U30" s="104"/>
      <c r="V30" s="104"/>
      <c r="W30" s="104"/>
      <c r="X30" s="379"/>
      <c r="Y30" s="276"/>
      <c r="Z30" s="382"/>
      <c r="AA30" s="296"/>
      <c r="AB30" s="299"/>
    </row>
    <row r="31" spans="1:28" s="4" customFormat="1" ht="73.2" customHeight="1" x14ac:dyDescent="0.25">
      <c r="A31" s="344"/>
      <c r="B31" s="322"/>
      <c r="C31" s="322"/>
      <c r="D31" s="316"/>
      <c r="E31" s="319"/>
      <c r="F31" s="19">
        <v>2021680010011</v>
      </c>
      <c r="G31" s="193" t="s">
        <v>128</v>
      </c>
      <c r="H31" s="20" t="s">
        <v>180</v>
      </c>
      <c r="I31" s="22"/>
      <c r="J31" s="23"/>
      <c r="K31" s="260"/>
      <c r="L31" s="263"/>
      <c r="M31" s="258"/>
      <c r="N31" s="25" t="s">
        <v>147</v>
      </c>
      <c r="O31" s="104"/>
      <c r="P31" s="104"/>
      <c r="Q31" s="104"/>
      <c r="R31" s="104">
        <v>3726948730</v>
      </c>
      <c r="S31" s="379"/>
      <c r="T31" s="104"/>
      <c r="U31" s="104"/>
      <c r="V31" s="104"/>
      <c r="W31" s="104"/>
      <c r="X31" s="379"/>
      <c r="Y31" s="276"/>
      <c r="Z31" s="382"/>
      <c r="AA31" s="296"/>
      <c r="AB31" s="299"/>
    </row>
    <row r="32" spans="1:28" s="4" customFormat="1" ht="51" customHeight="1" thickBot="1" x14ac:dyDescent="0.3">
      <c r="A32" s="347"/>
      <c r="B32" s="323"/>
      <c r="C32" s="323"/>
      <c r="D32" s="317"/>
      <c r="E32" s="320"/>
      <c r="F32" s="54"/>
      <c r="G32" s="194" t="s">
        <v>163</v>
      </c>
      <c r="H32" s="55"/>
      <c r="I32" s="108"/>
      <c r="J32" s="121"/>
      <c r="K32" s="261"/>
      <c r="L32" s="264"/>
      <c r="M32" s="266"/>
      <c r="N32" s="58" t="s">
        <v>188</v>
      </c>
      <c r="O32" s="122">
        <f>60325921.15+36519672</f>
        <v>96845593.150000006</v>
      </c>
      <c r="P32" s="122"/>
      <c r="Q32" s="122"/>
      <c r="R32" s="122"/>
      <c r="S32" s="380"/>
      <c r="T32" s="122"/>
      <c r="U32" s="122"/>
      <c r="V32" s="122"/>
      <c r="W32" s="122"/>
      <c r="X32" s="380"/>
      <c r="Y32" s="277"/>
      <c r="Z32" s="383"/>
      <c r="AA32" s="297"/>
      <c r="AB32" s="300"/>
    </row>
    <row r="33" spans="1:28" s="4" customFormat="1" ht="100.8" customHeight="1" thickBot="1" x14ac:dyDescent="0.3">
      <c r="A33" s="97" t="s">
        <v>108</v>
      </c>
      <c r="B33" s="98" t="s">
        <v>99</v>
      </c>
      <c r="C33" s="99" t="s">
        <v>100</v>
      </c>
      <c r="D33" s="106" t="s">
        <v>46</v>
      </c>
      <c r="E33" s="76" t="s">
        <v>47</v>
      </c>
      <c r="F33" s="112"/>
      <c r="G33" s="195" t="s">
        <v>132</v>
      </c>
      <c r="H33" s="112"/>
      <c r="I33" s="90"/>
      <c r="J33" s="90"/>
      <c r="K33" s="81">
        <v>0</v>
      </c>
      <c r="L33" s="126"/>
      <c r="M33" s="79" t="str">
        <f>IFERROR(IF(L33/K33&gt;100%,100%,L33/K33),"-")</f>
        <v>-</v>
      </c>
      <c r="N33" s="100" t="s">
        <v>141</v>
      </c>
      <c r="O33" s="158">
        <v>530557116</v>
      </c>
      <c r="P33" s="101"/>
      <c r="Q33" s="101"/>
      <c r="R33" s="101"/>
      <c r="S33" s="129">
        <f>SUM(O33:R33)</f>
        <v>530557116</v>
      </c>
      <c r="T33" s="82"/>
      <c r="U33" s="101"/>
      <c r="V33" s="101"/>
      <c r="W33" s="101"/>
      <c r="X33" s="129">
        <f>SUM(T33:W33)</f>
        <v>0</v>
      </c>
      <c r="Y33" s="83">
        <f>IFERROR(X33/S33,"-")</f>
        <v>0</v>
      </c>
      <c r="Z33" s="82">
        <v>0</v>
      </c>
      <c r="AA33" s="78" t="s">
        <v>68</v>
      </c>
      <c r="AB33" s="77" t="s">
        <v>69</v>
      </c>
    </row>
    <row r="34" spans="1:28" s="4" customFormat="1" ht="142.80000000000001" customHeight="1" thickBot="1" x14ac:dyDescent="0.3">
      <c r="A34" s="113" t="s">
        <v>108</v>
      </c>
      <c r="B34" s="114" t="s">
        <v>99</v>
      </c>
      <c r="C34" s="115" t="s">
        <v>101</v>
      </c>
      <c r="D34" s="107" t="s">
        <v>48</v>
      </c>
      <c r="E34" s="75" t="s">
        <v>49</v>
      </c>
      <c r="F34" s="116"/>
      <c r="G34" s="117" t="s">
        <v>118</v>
      </c>
      <c r="H34" s="116"/>
      <c r="I34" s="91"/>
      <c r="J34" s="91"/>
      <c r="K34" s="80">
        <v>0</v>
      </c>
      <c r="L34" s="125"/>
      <c r="M34" s="74" t="str">
        <f>IFERROR(IF(L34/K34&gt;100%,100%,L34/K34),"-")</f>
        <v>-</v>
      </c>
      <c r="N34" s="92"/>
      <c r="O34" s="172"/>
      <c r="P34" s="93"/>
      <c r="Q34" s="93"/>
      <c r="R34" s="93"/>
      <c r="S34" s="128">
        <f>SUM(O34:R34)</f>
        <v>0</v>
      </c>
      <c r="T34" s="71"/>
      <c r="U34" s="93"/>
      <c r="V34" s="93"/>
      <c r="W34" s="93"/>
      <c r="X34" s="128">
        <f>SUM(T34:W34)</f>
        <v>0</v>
      </c>
      <c r="Y34" s="170" t="str">
        <f>IFERROR(X34/S34,"-")</f>
        <v>-</v>
      </c>
      <c r="Z34" s="71">
        <v>0</v>
      </c>
      <c r="AA34" s="72" t="s">
        <v>68</v>
      </c>
      <c r="AB34" s="73" t="s">
        <v>69</v>
      </c>
    </row>
    <row r="35" spans="1:28" s="4" customFormat="1" ht="112.2" customHeight="1" x14ac:dyDescent="0.25">
      <c r="A35" s="231" t="s">
        <v>108</v>
      </c>
      <c r="B35" s="234" t="s">
        <v>99</v>
      </c>
      <c r="C35" s="234" t="s">
        <v>101</v>
      </c>
      <c r="D35" s="315" t="s">
        <v>50</v>
      </c>
      <c r="E35" s="321" t="s">
        <v>51</v>
      </c>
      <c r="F35" s="132"/>
      <c r="G35" s="186" t="s">
        <v>120</v>
      </c>
      <c r="H35" s="133"/>
      <c r="I35" s="70"/>
      <c r="J35" s="70"/>
      <c r="K35" s="222">
        <v>24500</v>
      </c>
      <c r="L35" s="225"/>
      <c r="M35" s="228">
        <f>IFERROR(IF(L35/K35&gt;100%,100%,L35/K35),"-")</f>
        <v>0</v>
      </c>
      <c r="N35" s="49" t="s">
        <v>150</v>
      </c>
      <c r="O35" s="177">
        <v>503000000</v>
      </c>
      <c r="P35" s="51"/>
      <c r="Q35" s="51"/>
      <c r="R35" s="51"/>
      <c r="S35" s="324">
        <f>SUM(O35:R38)</f>
        <v>27246266496.25</v>
      </c>
      <c r="T35" s="177"/>
      <c r="U35" s="51"/>
      <c r="V35" s="51"/>
      <c r="W35" s="51"/>
      <c r="X35" s="324">
        <f>SUM(T35:W38)</f>
        <v>0</v>
      </c>
      <c r="Y35" s="293">
        <f>IFERROR(X35/S35,"-")</f>
        <v>0</v>
      </c>
      <c r="Z35" s="310">
        <v>0</v>
      </c>
      <c r="AA35" s="253" t="s">
        <v>68</v>
      </c>
      <c r="AB35" s="255" t="s">
        <v>69</v>
      </c>
    </row>
    <row r="36" spans="1:28" s="4" customFormat="1" ht="55.8" customHeight="1" x14ac:dyDescent="0.25">
      <c r="A36" s="232"/>
      <c r="B36" s="235"/>
      <c r="C36" s="235"/>
      <c r="D36" s="316"/>
      <c r="E36" s="322"/>
      <c r="F36" s="196"/>
      <c r="G36" s="193" t="s">
        <v>155</v>
      </c>
      <c r="H36" s="197"/>
      <c r="I36" s="22"/>
      <c r="J36" s="22"/>
      <c r="K36" s="223"/>
      <c r="L36" s="226"/>
      <c r="M36" s="229"/>
      <c r="N36" s="3" t="s">
        <v>189</v>
      </c>
      <c r="O36" s="178">
        <v>1622304704</v>
      </c>
      <c r="P36" s="198"/>
      <c r="Q36" s="198"/>
      <c r="R36" s="199">
        <v>2841000462</v>
      </c>
      <c r="S36" s="325"/>
      <c r="T36" s="178"/>
      <c r="U36" s="198"/>
      <c r="V36" s="198"/>
      <c r="W36" s="198"/>
      <c r="X36" s="325"/>
      <c r="Y36" s="288"/>
      <c r="Z36" s="291"/>
      <c r="AA36" s="268"/>
      <c r="AB36" s="285"/>
    </row>
    <row r="37" spans="1:28" s="4" customFormat="1" ht="69" customHeight="1" x14ac:dyDescent="0.25">
      <c r="A37" s="232"/>
      <c r="B37" s="235"/>
      <c r="C37" s="235"/>
      <c r="D37" s="316"/>
      <c r="E37" s="322"/>
      <c r="F37" s="191">
        <v>20210680010004</v>
      </c>
      <c r="G37" s="21" t="s">
        <v>84</v>
      </c>
      <c r="H37" s="20" t="s">
        <v>83</v>
      </c>
      <c r="I37" s="22">
        <v>44223</v>
      </c>
      <c r="J37" s="22">
        <v>44561</v>
      </c>
      <c r="K37" s="223"/>
      <c r="L37" s="226"/>
      <c r="M37" s="229"/>
      <c r="N37" s="3" t="s">
        <v>182</v>
      </c>
      <c r="O37" s="178"/>
      <c r="P37" s="198"/>
      <c r="Q37" s="199"/>
      <c r="R37" s="199">
        <v>20296361142</v>
      </c>
      <c r="S37" s="325"/>
      <c r="T37" s="178"/>
      <c r="U37" s="198"/>
      <c r="V37" s="198"/>
      <c r="W37" s="198"/>
      <c r="X37" s="325"/>
      <c r="Y37" s="288"/>
      <c r="Z37" s="291"/>
      <c r="AA37" s="268"/>
      <c r="AB37" s="285"/>
    </row>
    <row r="38" spans="1:28" s="4" customFormat="1" ht="41.4" customHeight="1" thickBot="1" x14ac:dyDescent="0.3">
      <c r="A38" s="233"/>
      <c r="B38" s="236"/>
      <c r="C38" s="236"/>
      <c r="D38" s="317"/>
      <c r="E38" s="323"/>
      <c r="F38" s="54"/>
      <c r="G38" s="200" t="s">
        <v>155</v>
      </c>
      <c r="H38" s="55"/>
      <c r="I38" s="108"/>
      <c r="J38" s="108"/>
      <c r="K38" s="224"/>
      <c r="L38" s="227"/>
      <c r="M38" s="230"/>
      <c r="N38" s="52" t="s">
        <v>181</v>
      </c>
      <c r="O38" s="179">
        <v>1983597115.25</v>
      </c>
      <c r="P38" s="53"/>
      <c r="Q38" s="53"/>
      <c r="R38" s="147">
        <v>3073</v>
      </c>
      <c r="S38" s="326"/>
      <c r="T38" s="179"/>
      <c r="U38" s="53"/>
      <c r="V38" s="53"/>
      <c r="W38" s="53"/>
      <c r="X38" s="326"/>
      <c r="Y38" s="294"/>
      <c r="Z38" s="311"/>
      <c r="AA38" s="254"/>
      <c r="AB38" s="256"/>
    </row>
    <row r="39" spans="1:28" s="4" customFormat="1" ht="144.75" customHeight="1" thickBot="1" x14ac:dyDescent="0.3">
      <c r="A39" s="97" t="s">
        <v>108</v>
      </c>
      <c r="B39" s="98" t="s">
        <v>99</v>
      </c>
      <c r="C39" s="99" t="s">
        <v>101</v>
      </c>
      <c r="D39" s="106" t="s">
        <v>52</v>
      </c>
      <c r="E39" s="76" t="s">
        <v>53</v>
      </c>
      <c r="F39" s="130"/>
      <c r="G39" s="195" t="s">
        <v>131</v>
      </c>
      <c r="H39" s="131"/>
      <c r="I39" s="90"/>
      <c r="J39" s="90"/>
      <c r="K39" s="81">
        <v>1500</v>
      </c>
      <c r="L39" s="126"/>
      <c r="M39" s="79">
        <f>IFERROR(IF(L39/K39&gt;100%,100%,L39/K39),"-")</f>
        <v>0</v>
      </c>
      <c r="N39" s="100" t="s">
        <v>143</v>
      </c>
      <c r="O39" s="158">
        <v>1339525016</v>
      </c>
      <c r="P39" s="101"/>
      <c r="Q39" s="101"/>
      <c r="R39" s="101"/>
      <c r="S39" s="129">
        <f>SUM(O39:R39)</f>
        <v>1339525016</v>
      </c>
      <c r="T39" s="158"/>
      <c r="U39" s="101"/>
      <c r="V39" s="101"/>
      <c r="W39" s="101"/>
      <c r="X39" s="129">
        <f>SUM(T39:W39)</f>
        <v>0</v>
      </c>
      <c r="Y39" s="95">
        <f>IFERROR(X39/S39,"-")</f>
        <v>0</v>
      </c>
      <c r="Z39" s="82">
        <v>0</v>
      </c>
      <c r="AA39" s="78" t="s">
        <v>68</v>
      </c>
      <c r="AB39" s="77" t="s">
        <v>69</v>
      </c>
    </row>
    <row r="40" spans="1:28" s="4" customFormat="1" ht="75" customHeight="1" thickBot="1" x14ac:dyDescent="0.3">
      <c r="A40" s="29" t="s">
        <v>108</v>
      </c>
      <c r="B40" s="30" t="s">
        <v>99</v>
      </c>
      <c r="C40" s="31" t="s">
        <v>101</v>
      </c>
      <c r="D40" s="105" t="s">
        <v>54</v>
      </c>
      <c r="E40" s="32" t="s">
        <v>55</v>
      </c>
      <c r="F40" s="45"/>
      <c r="G40" s="46" t="s">
        <v>118</v>
      </c>
      <c r="H40" s="46"/>
      <c r="I40" s="35"/>
      <c r="J40" s="35"/>
      <c r="K40" s="59">
        <v>0</v>
      </c>
      <c r="L40" s="124"/>
      <c r="M40" s="37" t="str">
        <f>IFERROR(IF(L40/K40&gt;100%,100%,L40/K40),"-")</f>
        <v>-</v>
      </c>
      <c r="N40" s="38"/>
      <c r="O40" s="39"/>
      <c r="P40" s="40"/>
      <c r="Q40" s="40"/>
      <c r="R40" s="40"/>
      <c r="S40" s="127">
        <f>SUM(O40:R40)</f>
        <v>0</v>
      </c>
      <c r="T40" s="39"/>
      <c r="U40" s="40"/>
      <c r="V40" s="40"/>
      <c r="W40" s="40"/>
      <c r="X40" s="127">
        <f>SUM(T40:W40)</f>
        <v>0</v>
      </c>
      <c r="Y40" s="41" t="str">
        <f>IFERROR(X40/S40,"-")</f>
        <v>-</v>
      </c>
      <c r="Z40" s="39">
        <v>0</v>
      </c>
      <c r="AA40" s="42" t="s">
        <v>68</v>
      </c>
      <c r="AB40" s="43" t="s">
        <v>69</v>
      </c>
    </row>
    <row r="41" spans="1:28" s="4" customFormat="1" ht="108.6" customHeight="1" x14ac:dyDescent="0.25">
      <c r="A41" s="343" t="s">
        <v>108</v>
      </c>
      <c r="B41" s="354" t="s">
        <v>99</v>
      </c>
      <c r="C41" s="354" t="s">
        <v>102</v>
      </c>
      <c r="D41" s="356" t="s">
        <v>56</v>
      </c>
      <c r="E41" s="359" t="s">
        <v>57</v>
      </c>
      <c r="F41" s="203">
        <v>20200680010113</v>
      </c>
      <c r="G41" s="87" t="s">
        <v>85</v>
      </c>
      <c r="H41" s="88" t="s">
        <v>86</v>
      </c>
      <c r="I41" s="152">
        <v>44306</v>
      </c>
      <c r="J41" s="201">
        <v>44530</v>
      </c>
      <c r="K41" s="366">
        <v>1</v>
      </c>
      <c r="L41" s="369"/>
      <c r="M41" s="371">
        <f>IFERROR(IF(L41/K41&gt;100%,100%,L41/K41),"-")</f>
        <v>0</v>
      </c>
      <c r="N41" s="103" t="s">
        <v>164</v>
      </c>
      <c r="O41" s="148">
        <v>1876850815.48</v>
      </c>
      <c r="P41" s="138"/>
      <c r="Q41" s="138"/>
      <c r="R41" s="138"/>
      <c r="S41" s="373">
        <f>SUM(O41:R53)</f>
        <v>8140508115.8599997</v>
      </c>
      <c r="T41" s="138"/>
      <c r="U41" s="138"/>
      <c r="V41" s="138"/>
      <c r="W41" s="138"/>
      <c r="X41" s="373">
        <f>SUM(T41:W53)</f>
        <v>0</v>
      </c>
      <c r="Y41" s="287">
        <f>IFERROR(X41/S41,"-")</f>
        <v>0</v>
      </c>
      <c r="Z41" s="290">
        <v>0</v>
      </c>
      <c r="AA41" s="267" t="s">
        <v>68</v>
      </c>
      <c r="AB41" s="284" t="s">
        <v>69</v>
      </c>
    </row>
    <row r="42" spans="1:28" s="4" customFormat="1" ht="30" customHeight="1" x14ac:dyDescent="0.25">
      <c r="A42" s="343"/>
      <c r="B42" s="354"/>
      <c r="C42" s="354"/>
      <c r="D42" s="356"/>
      <c r="E42" s="359"/>
      <c r="F42" s="86"/>
      <c r="G42" s="202" t="s">
        <v>183</v>
      </c>
      <c r="H42" s="217"/>
      <c r="I42" s="22"/>
      <c r="J42" s="159"/>
      <c r="K42" s="367"/>
      <c r="L42" s="369"/>
      <c r="M42" s="371"/>
      <c r="N42" s="103" t="s">
        <v>164</v>
      </c>
      <c r="O42" s="148">
        <v>19283285.379999876</v>
      </c>
      <c r="P42" s="138"/>
      <c r="Q42" s="138"/>
      <c r="R42" s="138"/>
      <c r="S42" s="373"/>
      <c r="T42" s="138"/>
      <c r="U42" s="138"/>
      <c r="V42" s="138"/>
      <c r="W42" s="138"/>
      <c r="X42" s="373"/>
      <c r="Y42" s="287"/>
      <c r="Z42" s="290"/>
      <c r="AA42" s="267"/>
      <c r="AB42" s="284"/>
    </row>
    <row r="43" spans="1:28" s="4" customFormat="1" ht="69.599999999999994" customHeight="1" x14ac:dyDescent="0.25">
      <c r="A43" s="344"/>
      <c r="B43" s="322"/>
      <c r="C43" s="322"/>
      <c r="D43" s="357"/>
      <c r="E43" s="319"/>
      <c r="F43" s="191">
        <v>20200680010067</v>
      </c>
      <c r="G43" s="21" t="s">
        <v>88</v>
      </c>
      <c r="H43" s="20" t="s">
        <v>87</v>
      </c>
      <c r="I43" s="152">
        <v>44237</v>
      </c>
      <c r="J43" s="152">
        <v>44356</v>
      </c>
      <c r="K43" s="223"/>
      <c r="L43" s="226"/>
      <c r="M43" s="229"/>
      <c r="N43" s="3" t="s">
        <v>165</v>
      </c>
      <c r="O43" s="188">
        <v>588369880.79999995</v>
      </c>
      <c r="P43" s="110"/>
      <c r="Q43" s="110"/>
      <c r="R43" s="110"/>
      <c r="S43" s="374"/>
      <c r="T43" s="110"/>
      <c r="U43" s="110"/>
      <c r="V43" s="110"/>
      <c r="W43" s="110"/>
      <c r="X43" s="374"/>
      <c r="Y43" s="288"/>
      <c r="Z43" s="291"/>
      <c r="AA43" s="268"/>
      <c r="AB43" s="285"/>
    </row>
    <row r="44" spans="1:28" s="4" customFormat="1" ht="27" customHeight="1" x14ac:dyDescent="0.25">
      <c r="A44" s="344"/>
      <c r="B44" s="322"/>
      <c r="C44" s="322"/>
      <c r="D44" s="357"/>
      <c r="E44" s="319"/>
      <c r="F44" s="19"/>
      <c r="G44" s="202" t="s">
        <v>183</v>
      </c>
      <c r="H44" s="20"/>
      <c r="I44" s="22"/>
      <c r="J44" s="22"/>
      <c r="K44" s="223"/>
      <c r="L44" s="226"/>
      <c r="M44" s="229"/>
      <c r="N44" s="3" t="s">
        <v>165</v>
      </c>
      <c r="O44" s="188">
        <v>922554821.20000005</v>
      </c>
      <c r="P44" s="188"/>
      <c r="Q44" s="110"/>
      <c r="R44" s="110"/>
      <c r="S44" s="374"/>
      <c r="T44" s="110"/>
      <c r="U44" s="110"/>
      <c r="V44" s="110"/>
      <c r="W44" s="110"/>
      <c r="X44" s="374"/>
      <c r="Y44" s="288"/>
      <c r="Z44" s="291"/>
      <c r="AA44" s="268"/>
      <c r="AB44" s="285"/>
    </row>
    <row r="45" spans="1:28" s="4" customFormat="1" ht="101.4" customHeight="1" x14ac:dyDescent="0.25">
      <c r="A45" s="344"/>
      <c r="B45" s="322"/>
      <c r="C45" s="322"/>
      <c r="D45" s="357"/>
      <c r="E45" s="319"/>
      <c r="F45" s="19">
        <v>20210680010012</v>
      </c>
      <c r="G45" s="192" t="s">
        <v>112</v>
      </c>
      <c r="H45" s="20" t="s">
        <v>111</v>
      </c>
      <c r="I45" s="22"/>
      <c r="J45" s="22"/>
      <c r="K45" s="223"/>
      <c r="L45" s="226"/>
      <c r="M45" s="229"/>
      <c r="N45" s="3"/>
      <c r="O45" s="178"/>
      <c r="P45" s="110"/>
      <c r="Q45" s="110"/>
      <c r="R45" s="110"/>
      <c r="S45" s="374"/>
      <c r="T45" s="110"/>
      <c r="U45" s="110"/>
      <c r="V45" s="110"/>
      <c r="W45" s="110"/>
      <c r="X45" s="374"/>
      <c r="Y45" s="288"/>
      <c r="Z45" s="291"/>
      <c r="AA45" s="268"/>
      <c r="AB45" s="285"/>
    </row>
    <row r="46" spans="1:28" s="4" customFormat="1" ht="61.2" customHeight="1" x14ac:dyDescent="0.25">
      <c r="A46" s="344"/>
      <c r="B46" s="322"/>
      <c r="C46" s="322"/>
      <c r="D46" s="357"/>
      <c r="E46" s="319"/>
      <c r="F46" s="144">
        <v>20200680010127</v>
      </c>
      <c r="G46" s="20" t="s">
        <v>168</v>
      </c>
      <c r="H46" s="20" t="s">
        <v>174</v>
      </c>
      <c r="I46" s="22"/>
      <c r="J46" s="22"/>
      <c r="K46" s="223"/>
      <c r="L46" s="226"/>
      <c r="M46" s="229"/>
      <c r="N46" s="3" t="s">
        <v>165</v>
      </c>
      <c r="O46" s="178">
        <v>1000000000</v>
      </c>
      <c r="P46" s="15"/>
      <c r="Q46" s="15"/>
      <c r="R46" s="15"/>
      <c r="S46" s="374"/>
      <c r="T46" s="15"/>
      <c r="U46" s="15"/>
      <c r="V46" s="15"/>
      <c r="W46" s="15"/>
      <c r="X46" s="374"/>
      <c r="Y46" s="288"/>
      <c r="Z46" s="291"/>
      <c r="AA46" s="268"/>
      <c r="AB46" s="285"/>
    </row>
    <row r="47" spans="1:28" s="4" customFormat="1" ht="63.6" customHeight="1" x14ac:dyDescent="0.25">
      <c r="A47" s="344"/>
      <c r="B47" s="322"/>
      <c r="C47" s="322"/>
      <c r="D47" s="357"/>
      <c r="E47" s="319"/>
      <c r="F47" s="144">
        <v>20200680010126</v>
      </c>
      <c r="G47" s="20" t="s">
        <v>124</v>
      </c>
      <c r="H47" s="20" t="s">
        <v>133</v>
      </c>
      <c r="I47" s="22"/>
      <c r="J47" s="22"/>
      <c r="K47" s="223"/>
      <c r="L47" s="226"/>
      <c r="M47" s="229"/>
      <c r="N47" s="3" t="s">
        <v>169</v>
      </c>
      <c r="O47" s="178">
        <v>53364831</v>
      </c>
      <c r="P47" s="15"/>
      <c r="Q47" s="15"/>
      <c r="R47" s="15"/>
      <c r="S47" s="374"/>
      <c r="T47" s="15"/>
      <c r="U47" s="15"/>
      <c r="V47" s="15"/>
      <c r="W47" s="15"/>
      <c r="X47" s="374"/>
      <c r="Y47" s="288"/>
      <c r="Z47" s="291"/>
      <c r="AA47" s="268"/>
      <c r="AB47" s="285"/>
    </row>
    <row r="48" spans="1:28" s="4" customFormat="1" ht="83.4" customHeight="1" x14ac:dyDescent="0.25">
      <c r="A48" s="344"/>
      <c r="B48" s="322"/>
      <c r="C48" s="322"/>
      <c r="D48" s="357"/>
      <c r="E48" s="319"/>
      <c r="F48" s="144"/>
      <c r="G48" s="20" t="s">
        <v>134</v>
      </c>
      <c r="H48" s="20" t="s">
        <v>135</v>
      </c>
      <c r="I48" s="22"/>
      <c r="J48" s="22"/>
      <c r="K48" s="223"/>
      <c r="L48" s="226"/>
      <c r="M48" s="229"/>
      <c r="N48" s="3"/>
      <c r="O48" s="178"/>
      <c r="P48" s="15"/>
      <c r="Q48" s="15"/>
      <c r="R48" s="15"/>
      <c r="S48" s="374"/>
      <c r="T48" s="15"/>
      <c r="U48" s="15"/>
      <c r="V48" s="15"/>
      <c r="W48" s="15"/>
      <c r="X48" s="374"/>
      <c r="Y48" s="288"/>
      <c r="Z48" s="291"/>
      <c r="AA48" s="268"/>
      <c r="AB48" s="285"/>
    </row>
    <row r="49" spans="1:28" s="4" customFormat="1" ht="70.2" customHeight="1" x14ac:dyDescent="0.25">
      <c r="A49" s="344"/>
      <c r="B49" s="322"/>
      <c r="C49" s="322"/>
      <c r="D49" s="357"/>
      <c r="E49" s="319"/>
      <c r="F49" s="144"/>
      <c r="G49" s="20" t="s">
        <v>166</v>
      </c>
      <c r="H49" s="20" t="s">
        <v>167</v>
      </c>
      <c r="I49" s="22"/>
      <c r="J49" s="22"/>
      <c r="K49" s="223"/>
      <c r="L49" s="226"/>
      <c r="M49" s="229"/>
      <c r="N49" s="3" t="s">
        <v>165</v>
      </c>
      <c r="O49" s="178">
        <v>588369881</v>
      </c>
      <c r="P49" s="153"/>
      <c r="Q49" s="153"/>
      <c r="R49" s="153"/>
      <c r="S49" s="374"/>
      <c r="T49" s="153"/>
      <c r="U49" s="153"/>
      <c r="V49" s="153"/>
      <c r="W49" s="153"/>
      <c r="X49" s="374"/>
      <c r="Y49" s="288"/>
      <c r="Z49" s="291"/>
      <c r="AA49" s="268"/>
      <c r="AB49" s="285"/>
    </row>
    <row r="50" spans="1:28" s="4" customFormat="1" ht="79.8" customHeight="1" x14ac:dyDescent="0.25">
      <c r="A50" s="344"/>
      <c r="B50" s="322"/>
      <c r="C50" s="322"/>
      <c r="D50" s="357"/>
      <c r="E50" s="319"/>
      <c r="F50" s="144"/>
      <c r="G50" s="20" t="s">
        <v>184</v>
      </c>
      <c r="H50" s="20" t="s">
        <v>171</v>
      </c>
      <c r="I50" s="22"/>
      <c r="J50" s="22"/>
      <c r="K50" s="223"/>
      <c r="L50" s="226"/>
      <c r="M50" s="229"/>
      <c r="N50" s="3" t="s">
        <v>165</v>
      </c>
      <c r="O50" s="178">
        <v>500000000</v>
      </c>
      <c r="P50" s="157"/>
      <c r="Q50" s="157"/>
      <c r="R50" s="157"/>
      <c r="S50" s="374"/>
      <c r="T50" s="157"/>
      <c r="U50" s="157"/>
      <c r="V50" s="157"/>
      <c r="W50" s="157"/>
      <c r="X50" s="374"/>
      <c r="Y50" s="288"/>
      <c r="Z50" s="291"/>
      <c r="AA50" s="268"/>
      <c r="AB50" s="285"/>
    </row>
    <row r="51" spans="1:28" s="4" customFormat="1" ht="73.8" customHeight="1" x14ac:dyDescent="0.25">
      <c r="A51" s="344"/>
      <c r="B51" s="322"/>
      <c r="C51" s="322"/>
      <c r="D51" s="357"/>
      <c r="E51" s="319"/>
      <c r="F51" s="144"/>
      <c r="G51" s="20" t="s">
        <v>134</v>
      </c>
      <c r="H51" s="20" t="s">
        <v>170</v>
      </c>
      <c r="I51" s="22"/>
      <c r="J51" s="22"/>
      <c r="K51" s="223"/>
      <c r="L51" s="226"/>
      <c r="M51" s="229"/>
      <c r="N51" s="3" t="s">
        <v>165</v>
      </c>
      <c r="O51" s="178">
        <v>2591714601</v>
      </c>
      <c r="P51" s="157"/>
      <c r="Q51" s="157"/>
      <c r="R51" s="157"/>
      <c r="S51" s="374"/>
      <c r="T51" s="157"/>
      <c r="U51" s="157"/>
      <c r="V51" s="157"/>
      <c r="W51" s="157"/>
      <c r="X51" s="374"/>
      <c r="Y51" s="288"/>
      <c r="Z51" s="291"/>
      <c r="AA51" s="268"/>
      <c r="AB51" s="285"/>
    </row>
    <row r="52" spans="1:28" s="4" customFormat="1" ht="76.8" customHeight="1" x14ac:dyDescent="0.25">
      <c r="A52" s="344"/>
      <c r="B52" s="322"/>
      <c r="C52" s="322"/>
      <c r="D52" s="357"/>
      <c r="E52" s="319"/>
      <c r="F52" s="144"/>
      <c r="G52" s="20" t="s">
        <v>125</v>
      </c>
      <c r="H52" s="20"/>
      <c r="I52" s="22"/>
      <c r="J52" s="22"/>
      <c r="K52" s="223"/>
      <c r="L52" s="226"/>
      <c r="M52" s="229"/>
      <c r="N52" s="3"/>
      <c r="O52" s="178"/>
      <c r="P52" s="15"/>
      <c r="Q52" s="15"/>
      <c r="R52" s="15"/>
      <c r="S52" s="374"/>
      <c r="T52" s="15"/>
      <c r="U52" s="15"/>
      <c r="V52" s="15"/>
      <c r="W52" s="15"/>
      <c r="X52" s="374"/>
      <c r="Y52" s="288"/>
      <c r="Z52" s="291"/>
      <c r="AA52" s="268"/>
      <c r="AB52" s="285"/>
    </row>
    <row r="53" spans="1:28" s="4" customFormat="1" ht="88.8" customHeight="1" thickBot="1" x14ac:dyDescent="0.3">
      <c r="A53" s="345"/>
      <c r="B53" s="355"/>
      <c r="C53" s="355"/>
      <c r="D53" s="358"/>
      <c r="E53" s="360"/>
      <c r="F53" s="218"/>
      <c r="G53" s="96" t="s">
        <v>126</v>
      </c>
      <c r="H53" s="96"/>
      <c r="I53" s="150"/>
      <c r="J53" s="150"/>
      <c r="K53" s="368"/>
      <c r="L53" s="370"/>
      <c r="M53" s="372"/>
      <c r="N53" s="120"/>
      <c r="O53" s="160"/>
      <c r="P53" s="160"/>
      <c r="Q53" s="160"/>
      <c r="R53" s="160"/>
      <c r="S53" s="375"/>
      <c r="T53" s="160"/>
      <c r="U53" s="160"/>
      <c r="V53" s="160"/>
      <c r="W53" s="160"/>
      <c r="X53" s="375"/>
      <c r="Y53" s="289"/>
      <c r="Z53" s="292"/>
      <c r="AA53" s="269"/>
      <c r="AB53" s="286"/>
    </row>
    <row r="54" spans="1:28" s="4" customFormat="1" ht="132.6" customHeight="1" x14ac:dyDescent="0.25">
      <c r="A54" s="341" t="s">
        <v>108</v>
      </c>
      <c r="B54" s="339" t="s">
        <v>99</v>
      </c>
      <c r="C54" s="337" t="s">
        <v>102</v>
      </c>
      <c r="D54" s="306" t="s">
        <v>58</v>
      </c>
      <c r="E54" s="304" t="s">
        <v>59</v>
      </c>
      <c r="F54" s="190">
        <v>20200680010029</v>
      </c>
      <c r="G54" s="47" t="s">
        <v>73</v>
      </c>
      <c r="H54" s="48" t="s">
        <v>185</v>
      </c>
      <c r="I54" s="70">
        <v>44210</v>
      </c>
      <c r="J54" s="70">
        <v>44561</v>
      </c>
      <c r="K54" s="280">
        <v>1</v>
      </c>
      <c r="L54" s="282">
        <v>1</v>
      </c>
      <c r="M54" s="228">
        <f>IFERROR(IF(L54/K54&gt;100%,100%,L54/K54),"-")</f>
        <v>1</v>
      </c>
      <c r="N54" s="49" t="s">
        <v>190</v>
      </c>
      <c r="O54" s="177">
        <v>16790600590</v>
      </c>
      <c r="P54" s="109"/>
      <c r="Q54" s="109"/>
      <c r="R54" s="109"/>
      <c r="S54" s="220">
        <f>SUM(O54:R55)</f>
        <v>21012054890</v>
      </c>
      <c r="T54" s="109">
        <v>846869596</v>
      </c>
      <c r="U54" s="109"/>
      <c r="V54" s="109"/>
      <c r="W54" s="109"/>
      <c r="X54" s="324">
        <f>SUM(T54:W55)</f>
        <v>846869596</v>
      </c>
      <c r="Y54" s="293">
        <f>IFERROR(X54/S54,"-")</f>
        <v>4.0303987422145936E-2</v>
      </c>
      <c r="Z54" s="310">
        <v>0</v>
      </c>
      <c r="AA54" s="253" t="s">
        <v>68</v>
      </c>
      <c r="AB54" s="255" t="s">
        <v>69</v>
      </c>
    </row>
    <row r="55" spans="1:28" s="4" customFormat="1" ht="79.8" customHeight="1" thickBot="1" x14ac:dyDescent="0.3">
      <c r="A55" s="342"/>
      <c r="B55" s="340"/>
      <c r="C55" s="338"/>
      <c r="D55" s="307"/>
      <c r="E55" s="305"/>
      <c r="F55" s="189">
        <v>20200680010114</v>
      </c>
      <c r="G55" s="57" t="s">
        <v>82</v>
      </c>
      <c r="H55" s="55" t="s">
        <v>172</v>
      </c>
      <c r="I55" s="108">
        <v>44222</v>
      </c>
      <c r="J55" s="108">
        <v>44561</v>
      </c>
      <c r="K55" s="281"/>
      <c r="L55" s="283"/>
      <c r="M55" s="230"/>
      <c r="N55" s="52" t="s">
        <v>173</v>
      </c>
      <c r="O55" s="179">
        <v>4221454300</v>
      </c>
      <c r="P55" s="204"/>
      <c r="Q55" s="204"/>
      <c r="R55" s="204"/>
      <c r="S55" s="221"/>
      <c r="T55" s="204"/>
      <c r="U55" s="204"/>
      <c r="V55" s="204"/>
      <c r="W55" s="204"/>
      <c r="X55" s="326"/>
      <c r="Y55" s="294"/>
      <c r="Z55" s="311"/>
      <c r="AA55" s="254"/>
      <c r="AB55" s="256"/>
    </row>
    <row r="56" spans="1:28" s="4" customFormat="1" ht="163.80000000000001" customHeight="1" thickBot="1" x14ac:dyDescent="0.3">
      <c r="A56" s="183" t="s">
        <v>108</v>
      </c>
      <c r="B56" s="182" t="s">
        <v>99</v>
      </c>
      <c r="C56" s="180" t="s">
        <v>102</v>
      </c>
      <c r="D56" s="181" t="s">
        <v>60</v>
      </c>
      <c r="E56" s="211" t="s">
        <v>61</v>
      </c>
      <c r="F56" s="219">
        <v>20200680010119</v>
      </c>
      <c r="G56" s="214" t="s">
        <v>119</v>
      </c>
      <c r="H56" s="156"/>
      <c r="I56" s="90"/>
      <c r="J56" s="90"/>
      <c r="K56" s="166">
        <v>0.5</v>
      </c>
      <c r="L56" s="167"/>
      <c r="M56" s="168">
        <f>IFERROR(IF(L56/K56&gt;100%,100%,L56/K56),"-")</f>
        <v>0</v>
      </c>
      <c r="N56" s="100"/>
      <c r="O56" s="174"/>
      <c r="P56" s="101"/>
      <c r="Q56" s="205"/>
      <c r="R56" s="101"/>
      <c r="S56" s="169">
        <f>SUM(O56:R56)</f>
        <v>0</v>
      </c>
      <c r="T56" s="174"/>
      <c r="U56" s="101"/>
      <c r="V56" s="101"/>
      <c r="W56" s="101"/>
      <c r="X56" s="169">
        <f>SUM(T56:W56)</f>
        <v>0</v>
      </c>
      <c r="Y56" s="171" t="str">
        <f>IFERROR(X56/S56,"-")</f>
        <v>-</v>
      </c>
      <c r="Z56" s="174">
        <v>0</v>
      </c>
      <c r="AA56" s="175" t="s">
        <v>68</v>
      </c>
      <c r="AB56" s="176" t="s">
        <v>69</v>
      </c>
    </row>
    <row r="57" spans="1:28" s="4" customFormat="1" ht="220.2" customHeight="1" thickBot="1" x14ac:dyDescent="0.3">
      <c r="A57" s="29" t="s">
        <v>108</v>
      </c>
      <c r="B57" s="30" t="s">
        <v>99</v>
      </c>
      <c r="C57" s="31" t="s">
        <v>102</v>
      </c>
      <c r="D57" s="105" t="s">
        <v>62</v>
      </c>
      <c r="E57" s="44" t="s">
        <v>63</v>
      </c>
      <c r="F57" s="102">
        <v>20200680010119</v>
      </c>
      <c r="G57" s="213" t="s">
        <v>119</v>
      </c>
      <c r="H57" s="212" t="s">
        <v>178</v>
      </c>
      <c r="I57" s="35"/>
      <c r="J57" s="35"/>
      <c r="K57" s="59">
        <v>9082</v>
      </c>
      <c r="L57" s="124"/>
      <c r="M57" s="37">
        <f>IFERROR(IF(L57/K57&gt;100%,100%,L57/K57),"-")</f>
        <v>0</v>
      </c>
      <c r="N57" s="38" t="s">
        <v>175</v>
      </c>
      <c r="O57" s="39">
        <v>10000571947.34</v>
      </c>
      <c r="P57" s="40"/>
      <c r="Q57" s="204"/>
      <c r="R57" s="40"/>
      <c r="S57" s="127">
        <f>SUM(O57:R57)</f>
        <v>10000571947.34</v>
      </c>
      <c r="T57" s="39"/>
      <c r="U57" s="40"/>
      <c r="V57" s="40"/>
      <c r="W57" s="40"/>
      <c r="X57" s="127">
        <f>SUM(T57:W57)</f>
        <v>0</v>
      </c>
      <c r="Y57" s="41">
        <f>IFERROR(X57/S57,"-")</f>
        <v>0</v>
      </c>
      <c r="Z57" s="39">
        <v>0</v>
      </c>
      <c r="AA57" s="42" t="s">
        <v>68</v>
      </c>
      <c r="AB57" s="43" t="s">
        <v>69</v>
      </c>
    </row>
    <row r="58" spans="1:28" s="4" customFormat="1" ht="216" customHeight="1" thickBot="1" x14ac:dyDescent="0.3">
      <c r="A58" s="29" t="s">
        <v>108</v>
      </c>
      <c r="B58" s="30" t="s">
        <v>99</v>
      </c>
      <c r="C58" s="31" t="s">
        <v>102</v>
      </c>
      <c r="D58" s="105" t="s">
        <v>64</v>
      </c>
      <c r="E58" s="44" t="s">
        <v>65</v>
      </c>
      <c r="F58" s="102">
        <v>20200680010119</v>
      </c>
      <c r="G58" s="213" t="s">
        <v>119</v>
      </c>
      <c r="H58" s="212"/>
      <c r="I58" s="35"/>
      <c r="J58" s="35"/>
      <c r="K58" s="59">
        <v>1</v>
      </c>
      <c r="L58" s="124"/>
      <c r="M58" s="37">
        <f>IFERROR(IF(L58/K58&gt;100%,100%,L58/K58),"-")</f>
        <v>0</v>
      </c>
      <c r="N58" s="38"/>
      <c r="O58" s="39"/>
      <c r="P58" s="40"/>
      <c r="Q58" s="204"/>
      <c r="R58" s="40"/>
      <c r="S58" s="127">
        <f>SUM(O58:R58)</f>
        <v>0</v>
      </c>
      <c r="T58" s="39"/>
      <c r="U58" s="40"/>
      <c r="V58" s="40"/>
      <c r="W58" s="40"/>
      <c r="X58" s="127">
        <f>SUM(T58:W58)</f>
        <v>0</v>
      </c>
      <c r="Y58" s="41" t="str">
        <f>IFERROR(X58/S58,"-")</f>
        <v>-</v>
      </c>
      <c r="Z58" s="39">
        <v>0</v>
      </c>
      <c r="AA58" s="42" t="s">
        <v>68</v>
      </c>
      <c r="AB58" s="43" t="s">
        <v>69</v>
      </c>
    </row>
    <row r="59" spans="1:28" s="4" customFormat="1" ht="231.6" customHeight="1" thickBot="1" x14ac:dyDescent="0.3">
      <c r="A59" s="29" t="s">
        <v>108</v>
      </c>
      <c r="B59" s="30" t="s">
        <v>99</v>
      </c>
      <c r="C59" s="31" t="s">
        <v>102</v>
      </c>
      <c r="D59" s="105" t="s">
        <v>66</v>
      </c>
      <c r="E59" s="44" t="s">
        <v>67</v>
      </c>
      <c r="F59" s="102">
        <v>20200680010119</v>
      </c>
      <c r="G59" s="213" t="s">
        <v>119</v>
      </c>
      <c r="H59" s="212"/>
      <c r="I59" s="35"/>
      <c r="J59" s="35"/>
      <c r="K59" s="36">
        <v>0.3</v>
      </c>
      <c r="L59" s="123"/>
      <c r="M59" s="37">
        <f>IFERROR(IF(L59/K59&gt;100%,100%,L59/K59),"-")</f>
        <v>0</v>
      </c>
      <c r="N59" s="38"/>
      <c r="O59" s="39"/>
      <c r="P59" s="40"/>
      <c r="Q59" s="204"/>
      <c r="R59" s="40"/>
      <c r="S59" s="127">
        <f>SUM(O59:R59)</f>
        <v>0</v>
      </c>
      <c r="T59" s="39"/>
      <c r="U59" s="40"/>
      <c r="V59" s="40"/>
      <c r="W59" s="40"/>
      <c r="X59" s="127">
        <f>SUM(T59:W59)</f>
        <v>0</v>
      </c>
      <c r="Y59" s="41" t="str">
        <f>IFERROR(X59/S59,"-")</f>
        <v>-</v>
      </c>
      <c r="Z59" s="39">
        <v>0</v>
      </c>
      <c r="AA59" s="42" t="s">
        <v>68</v>
      </c>
      <c r="AB59" s="43" t="s">
        <v>69</v>
      </c>
    </row>
    <row r="60" spans="1:28" s="4" customFormat="1" ht="106.2" customHeight="1" x14ac:dyDescent="0.25">
      <c r="A60" s="249" t="s">
        <v>105</v>
      </c>
      <c r="B60" s="245" t="s">
        <v>103</v>
      </c>
      <c r="C60" s="245" t="s">
        <v>104</v>
      </c>
      <c r="D60" s="241" t="s">
        <v>8</v>
      </c>
      <c r="E60" s="237" t="s">
        <v>1</v>
      </c>
      <c r="F60" s="203">
        <v>20200680010031</v>
      </c>
      <c r="G60" s="87" t="s">
        <v>72</v>
      </c>
      <c r="H60" s="88" t="s">
        <v>8</v>
      </c>
      <c r="I60" s="70">
        <v>44208</v>
      </c>
      <c r="J60" s="70">
        <v>44450</v>
      </c>
      <c r="K60" s="272">
        <v>1</v>
      </c>
      <c r="L60" s="257">
        <v>1</v>
      </c>
      <c r="M60" s="258">
        <f>IFERROR(IF(L60/K60&gt;100%,100%,L60/K60),"-")</f>
        <v>1</v>
      </c>
      <c r="N60" s="103" t="s">
        <v>154</v>
      </c>
      <c r="O60" s="148">
        <v>1410505863</v>
      </c>
      <c r="P60" s="138"/>
      <c r="Q60" s="138"/>
      <c r="R60" s="138"/>
      <c r="S60" s="275">
        <f>SUM(O60:R64)</f>
        <v>11983033668.529999</v>
      </c>
      <c r="T60" s="215">
        <v>1245600000</v>
      </c>
      <c r="U60" s="138"/>
      <c r="V60" s="138"/>
      <c r="W60" s="138"/>
      <c r="X60" s="275">
        <f>SUM(T60:W64)</f>
        <v>2493600000</v>
      </c>
      <c r="Y60" s="276">
        <f>IFERROR(X60/S60,"-")</f>
        <v>0.20809421628754371</v>
      </c>
      <c r="Z60" s="278">
        <v>0</v>
      </c>
      <c r="AA60" s="267" t="s">
        <v>68</v>
      </c>
      <c r="AB60" s="270" t="s">
        <v>69</v>
      </c>
    </row>
    <row r="61" spans="1:28" s="4" customFormat="1" ht="73.8" customHeight="1" x14ac:dyDescent="0.25">
      <c r="A61" s="250"/>
      <c r="B61" s="246"/>
      <c r="C61" s="246"/>
      <c r="D61" s="242"/>
      <c r="E61" s="238"/>
      <c r="F61" s="191">
        <v>20200680010098</v>
      </c>
      <c r="G61" s="21" t="s">
        <v>74</v>
      </c>
      <c r="H61" s="20" t="s">
        <v>75</v>
      </c>
      <c r="I61" s="184">
        <v>44214</v>
      </c>
      <c r="J61" s="184">
        <v>44450</v>
      </c>
      <c r="K61" s="272"/>
      <c r="L61" s="257"/>
      <c r="M61" s="258"/>
      <c r="N61" s="3" t="s">
        <v>154</v>
      </c>
      <c r="O61" s="178">
        <v>2163305863</v>
      </c>
      <c r="P61" s="110"/>
      <c r="Q61" s="110"/>
      <c r="R61" s="110"/>
      <c r="S61" s="275"/>
      <c r="T61" s="162">
        <v>1248000000</v>
      </c>
      <c r="U61" s="110"/>
      <c r="V61" s="110"/>
      <c r="W61" s="110"/>
      <c r="X61" s="275"/>
      <c r="Y61" s="276"/>
      <c r="Z61" s="278"/>
      <c r="AA61" s="268"/>
      <c r="AB61" s="270"/>
    </row>
    <row r="62" spans="1:28" s="4" customFormat="1" ht="26.4" customHeight="1" x14ac:dyDescent="0.25">
      <c r="A62" s="251"/>
      <c r="B62" s="247"/>
      <c r="C62" s="247"/>
      <c r="D62" s="243"/>
      <c r="E62" s="239"/>
      <c r="F62" s="118"/>
      <c r="G62" s="216" t="s">
        <v>156</v>
      </c>
      <c r="H62" s="96"/>
      <c r="I62" s="150"/>
      <c r="J62" s="150"/>
      <c r="K62" s="272"/>
      <c r="L62" s="257"/>
      <c r="M62" s="258"/>
      <c r="N62" s="3" t="s">
        <v>154</v>
      </c>
      <c r="O62" s="178">
        <v>599999999</v>
      </c>
      <c r="P62" s="110"/>
      <c r="Q62" s="110"/>
      <c r="R62" s="110"/>
      <c r="S62" s="275"/>
      <c r="T62" s="110"/>
      <c r="U62" s="110"/>
      <c r="V62" s="110"/>
      <c r="W62" s="110"/>
      <c r="X62" s="275"/>
      <c r="Y62" s="276"/>
      <c r="Z62" s="278"/>
      <c r="AA62" s="269"/>
      <c r="AB62" s="270"/>
    </row>
    <row r="63" spans="1:28" s="4" customFormat="1" ht="35.4" customHeight="1" x14ac:dyDescent="0.25">
      <c r="A63" s="251"/>
      <c r="B63" s="247"/>
      <c r="C63" s="247"/>
      <c r="D63" s="243"/>
      <c r="E63" s="239"/>
      <c r="F63" s="118"/>
      <c r="G63" s="216" t="s">
        <v>176</v>
      </c>
      <c r="H63" s="96"/>
      <c r="I63" s="150"/>
      <c r="J63" s="150"/>
      <c r="K63" s="272"/>
      <c r="L63" s="257"/>
      <c r="M63" s="258"/>
      <c r="N63" s="3" t="s">
        <v>177</v>
      </c>
      <c r="O63" s="178">
        <v>208691582</v>
      </c>
      <c r="P63" s="110"/>
      <c r="Q63" s="110"/>
      <c r="R63" s="110"/>
      <c r="S63" s="275"/>
      <c r="T63" s="161"/>
      <c r="U63" s="161"/>
      <c r="V63" s="161"/>
      <c r="W63" s="161"/>
      <c r="X63" s="275"/>
      <c r="Y63" s="276"/>
      <c r="Z63" s="278"/>
      <c r="AA63" s="269"/>
      <c r="AB63" s="270"/>
    </row>
    <row r="64" spans="1:28" s="4" customFormat="1" ht="67.8" customHeight="1" thickBot="1" x14ac:dyDescent="0.3">
      <c r="A64" s="252"/>
      <c r="B64" s="248"/>
      <c r="C64" s="248"/>
      <c r="D64" s="244"/>
      <c r="E64" s="240"/>
      <c r="F64" s="54">
        <v>20210680010018</v>
      </c>
      <c r="G64" s="200" t="s">
        <v>138</v>
      </c>
      <c r="H64" s="55" t="s">
        <v>139</v>
      </c>
      <c r="I64" s="108"/>
      <c r="J64" s="108"/>
      <c r="K64" s="273"/>
      <c r="L64" s="274"/>
      <c r="M64" s="266"/>
      <c r="N64" s="100" t="s">
        <v>153</v>
      </c>
      <c r="O64" s="174">
        <v>331060322</v>
      </c>
      <c r="P64" s="94">
        <v>7269470039.5299997</v>
      </c>
      <c r="Q64" s="94"/>
      <c r="R64" s="94"/>
      <c r="S64" s="221"/>
      <c r="T64" s="94"/>
      <c r="U64" s="94"/>
      <c r="V64" s="94"/>
      <c r="W64" s="94"/>
      <c r="X64" s="221"/>
      <c r="Y64" s="277"/>
      <c r="Z64" s="279"/>
      <c r="AA64" s="254"/>
      <c r="AB64" s="271"/>
    </row>
    <row r="65" spans="1:28" ht="27.75" customHeight="1" x14ac:dyDescent="0.25">
      <c r="A65" s="60"/>
      <c r="B65" s="16"/>
      <c r="C65" s="16"/>
      <c r="D65" s="16"/>
      <c r="E65" s="16"/>
      <c r="F65" s="16"/>
      <c r="G65" s="16"/>
      <c r="H65" s="61"/>
      <c r="I65" s="16"/>
      <c r="J65" s="16"/>
      <c r="K65" s="62"/>
      <c r="L65" s="63" t="s">
        <v>21</v>
      </c>
      <c r="M65" s="64">
        <f>AVERAGE(M6:M64)</f>
        <v>0.2933446428571429</v>
      </c>
      <c r="N65" s="65"/>
      <c r="O65" s="208">
        <f t="shared" ref="O65:X65" si="0">SUM(O6:O64)</f>
        <v>56713217099.160004</v>
      </c>
      <c r="P65" s="139">
        <f t="shared" si="0"/>
        <v>7358157438.6899996</v>
      </c>
      <c r="Q65" s="139">
        <f t="shared" si="0"/>
        <v>0</v>
      </c>
      <c r="R65" s="139">
        <f t="shared" si="0"/>
        <v>28444550004</v>
      </c>
      <c r="S65" s="66">
        <f t="shared" si="0"/>
        <v>92515924541.849991</v>
      </c>
      <c r="T65" s="139">
        <f t="shared" si="0"/>
        <v>5187043429.1999998</v>
      </c>
      <c r="U65" s="139">
        <f t="shared" si="0"/>
        <v>0</v>
      </c>
      <c r="V65" s="139">
        <f t="shared" si="0"/>
        <v>0</v>
      </c>
      <c r="W65" s="139">
        <f t="shared" si="0"/>
        <v>0</v>
      </c>
      <c r="X65" s="66">
        <f t="shared" si="0"/>
        <v>5187043429.1999998</v>
      </c>
      <c r="Y65" s="67">
        <f>IFERROR(X65/S65,"-")</f>
        <v>5.6066492929588763E-2</v>
      </c>
      <c r="Z65" s="66">
        <f>SUM(Z6:Z64)</f>
        <v>0</v>
      </c>
      <c r="AA65" s="68"/>
      <c r="AB65" s="69"/>
    </row>
    <row r="66" spans="1:28" s="7" customFormat="1" x14ac:dyDescent="0.25">
      <c r="A66" s="8"/>
      <c r="B66" s="9"/>
      <c r="C66" s="9"/>
      <c r="D66" s="9"/>
      <c r="E66" s="9"/>
      <c r="G66" s="10"/>
      <c r="H66" s="10"/>
      <c r="I66" s="10"/>
      <c r="J66" s="10"/>
      <c r="K66" s="10"/>
      <c r="L66" s="11"/>
      <c r="M66" s="11"/>
      <c r="N66" s="10"/>
      <c r="O66" s="209"/>
      <c r="Q66" s="155"/>
      <c r="AA66" s="28"/>
    </row>
    <row r="67" spans="1:28" customFormat="1" ht="13.8" x14ac:dyDescent="0.25"/>
    <row r="68" spans="1:28" customFormat="1" ht="13.8" x14ac:dyDescent="0.25"/>
    <row r="69" spans="1:28" customFormat="1" ht="13.8" x14ac:dyDescent="0.25"/>
    <row r="70" spans="1:28" s="7" customFormat="1" x14ac:dyDescent="0.25">
      <c r="A70" s="8"/>
      <c r="B70" s="9"/>
      <c r="C70" s="9"/>
      <c r="D70" s="9"/>
      <c r="F70"/>
      <c r="G70"/>
      <c r="H70"/>
      <c r="I70"/>
      <c r="J70" s="10"/>
      <c r="K70" s="10"/>
      <c r="L70" s="11"/>
      <c r="M70" s="11"/>
      <c r="N70" s="10"/>
      <c r="O70" s="209"/>
      <c r="S70" s="155"/>
      <c r="AA70" s="28"/>
    </row>
    <row r="71" spans="1:28" s="7" customFormat="1" x14ac:dyDescent="0.25">
      <c r="A71" s="8"/>
      <c r="B71" s="9"/>
      <c r="C71" s="9"/>
      <c r="D71" s="9"/>
      <c r="E71" s="9"/>
      <c r="F71"/>
      <c r="G71"/>
      <c r="H71"/>
      <c r="I71"/>
      <c r="J71" s="10"/>
      <c r="K71" s="10"/>
      <c r="L71" s="11"/>
      <c r="M71" s="11"/>
      <c r="P71"/>
      <c r="Q71"/>
      <c r="R71"/>
      <c r="S71"/>
      <c r="T71"/>
      <c r="U71"/>
      <c r="V71"/>
      <c r="W71"/>
      <c r="AA71" s="28"/>
    </row>
    <row r="72" spans="1:28" s="7" customFormat="1" x14ac:dyDescent="0.25">
      <c r="A72" s="6"/>
      <c r="F72"/>
      <c r="G72"/>
      <c r="H72"/>
      <c r="I72"/>
      <c r="O72" s="209"/>
      <c r="R72"/>
      <c r="S72"/>
      <c r="T72"/>
      <c r="AA72" s="28"/>
    </row>
    <row r="73" spans="1:28" s="7" customFormat="1" x14ac:dyDescent="0.25">
      <c r="A73" s="6"/>
      <c r="F73"/>
      <c r="G73"/>
      <c r="H73"/>
      <c r="I73"/>
      <c r="O73" s="209"/>
      <c r="R73"/>
      <c r="S73"/>
      <c r="T73"/>
      <c r="AA73" s="28"/>
    </row>
    <row r="74" spans="1:28" s="7" customFormat="1" x14ac:dyDescent="0.25">
      <c r="A74" s="6"/>
      <c r="F74"/>
      <c r="G74"/>
      <c r="H74"/>
      <c r="I74"/>
      <c r="O74" s="209"/>
      <c r="R74"/>
      <c r="S74"/>
      <c r="T74"/>
      <c r="AA74" s="28"/>
    </row>
    <row r="75" spans="1:28" s="7" customFormat="1" x14ac:dyDescent="0.25">
      <c r="A75" s="8"/>
      <c r="B75" s="9"/>
      <c r="C75" s="9"/>
      <c r="D75" s="9"/>
      <c r="E75" s="9"/>
      <c r="F75"/>
      <c r="G75"/>
      <c r="H75"/>
      <c r="I75"/>
      <c r="J75" s="10"/>
      <c r="K75" s="10"/>
      <c r="L75" s="12"/>
      <c r="M75" s="12"/>
      <c r="N75" s="10"/>
      <c r="O75" s="209"/>
      <c r="R75"/>
      <c r="S75"/>
      <c r="T75"/>
      <c r="AA75" s="28"/>
    </row>
    <row r="76" spans="1:28" s="7" customFormat="1" x14ac:dyDescent="0.25">
      <c r="A76" s="6"/>
      <c r="F76"/>
      <c r="G76"/>
      <c r="H76"/>
      <c r="I76"/>
      <c r="O76" s="209"/>
      <c r="R76"/>
      <c r="S76"/>
      <c r="T76"/>
      <c r="AA76" s="28"/>
    </row>
    <row r="77" spans="1:28" s="7" customFormat="1" x14ac:dyDescent="0.25">
      <c r="A77" s="6"/>
      <c r="F77"/>
      <c r="G77"/>
      <c r="H77"/>
      <c r="I77"/>
      <c r="O77" s="209"/>
      <c r="R77"/>
      <c r="S77"/>
      <c r="T77"/>
      <c r="AA77" s="28"/>
    </row>
    <row r="78" spans="1:28" s="7" customFormat="1" x14ac:dyDescent="0.25">
      <c r="A78" s="6"/>
      <c r="F78"/>
      <c r="G78"/>
      <c r="H78"/>
      <c r="I78"/>
      <c r="O78" s="209"/>
      <c r="R78"/>
      <c r="S78"/>
      <c r="T78"/>
      <c r="AA78" s="28"/>
    </row>
    <row r="79" spans="1:28" x14ac:dyDescent="0.25">
      <c r="F79"/>
      <c r="G79"/>
      <c r="H79"/>
      <c r="I79"/>
      <c r="R79"/>
      <c r="S79"/>
      <c r="T79"/>
    </row>
    <row r="80" spans="1:28" x14ac:dyDescent="0.25">
      <c r="F80"/>
      <c r="G80"/>
      <c r="H80"/>
      <c r="I80"/>
      <c r="R80"/>
      <c r="S80"/>
      <c r="T80"/>
    </row>
    <row r="81" spans="6:20" x14ac:dyDescent="0.25">
      <c r="F81"/>
      <c r="G81"/>
      <c r="H81"/>
      <c r="I81"/>
      <c r="R81"/>
      <c r="S81"/>
      <c r="T81"/>
    </row>
    <row r="82" spans="6:20" x14ac:dyDescent="0.25">
      <c r="F82"/>
      <c r="G82"/>
      <c r="H82"/>
      <c r="I82"/>
      <c r="R82"/>
      <c r="S82"/>
      <c r="T82"/>
    </row>
    <row r="83" spans="6:20" x14ac:dyDescent="0.25">
      <c r="F83"/>
      <c r="G83"/>
      <c r="H83"/>
      <c r="I83"/>
    </row>
    <row r="84" spans="6:20" x14ac:dyDescent="0.25">
      <c r="F84"/>
      <c r="G84"/>
      <c r="H84"/>
      <c r="I84"/>
    </row>
    <row r="85" spans="6:20" x14ac:dyDescent="0.25">
      <c r="F85"/>
      <c r="G85"/>
      <c r="H85"/>
      <c r="I85"/>
    </row>
    <row r="86" spans="6:20" x14ac:dyDescent="0.25">
      <c r="F86"/>
      <c r="G86"/>
      <c r="H86"/>
      <c r="I86"/>
    </row>
    <row r="87" spans="6:20" x14ac:dyDescent="0.25">
      <c r="F87"/>
      <c r="G87"/>
      <c r="H87"/>
      <c r="I87"/>
    </row>
    <row r="88" spans="6:20" x14ac:dyDescent="0.25">
      <c r="F88"/>
      <c r="G88"/>
      <c r="H88"/>
      <c r="I88"/>
    </row>
    <row r="89" spans="6:20" x14ac:dyDescent="0.25">
      <c r="F89"/>
      <c r="G89"/>
      <c r="H89"/>
      <c r="I89"/>
    </row>
  </sheetData>
  <mergeCells count="108">
    <mergeCell ref="AA4:AB4"/>
    <mergeCell ref="Y35:Y38"/>
    <mergeCell ref="Z35:Z38"/>
    <mergeCell ref="AA35:AA38"/>
    <mergeCell ref="AB35:AB38"/>
    <mergeCell ref="S19:S32"/>
    <mergeCell ref="X19:X32"/>
    <mergeCell ref="Y19:Y32"/>
    <mergeCell ref="Z19:Z32"/>
    <mergeCell ref="AA19:AA32"/>
    <mergeCell ref="AB19:AB32"/>
    <mergeCell ref="Y1:Y3"/>
    <mergeCell ref="A4:E4"/>
    <mergeCell ref="N4:S4"/>
    <mergeCell ref="F1:Q3"/>
    <mergeCell ref="B41:B53"/>
    <mergeCell ref="C41:C53"/>
    <mergeCell ref="D41:D53"/>
    <mergeCell ref="E41:E53"/>
    <mergeCell ref="E14:E18"/>
    <mergeCell ref="D14:D18"/>
    <mergeCell ref="C14:C18"/>
    <mergeCell ref="B14:B18"/>
    <mergeCell ref="A14:A18"/>
    <mergeCell ref="A8:A10"/>
    <mergeCell ref="E8:E10"/>
    <mergeCell ref="K41:K53"/>
    <mergeCell ref="L41:L53"/>
    <mergeCell ref="M41:M53"/>
    <mergeCell ref="S41:S53"/>
    <mergeCell ref="X41:X53"/>
    <mergeCell ref="K14:K18"/>
    <mergeCell ref="Y4:Y5"/>
    <mergeCell ref="M8:M10"/>
    <mergeCell ref="S8:S10"/>
    <mergeCell ref="S14:S18"/>
    <mergeCell ref="X14:X18"/>
    <mergeCell ref="Y14:Y18"/>
    <mergeCell ref="X54:X55"/>
    <mergeCell ref="C8:C10"/>
    <mergeCell ref="B8:B10"/>
    <mergeCell ref="C54:C55"/>
    <mergeCell ref="B54:B55"/>
    <mergeCell ref="A54:A55"/>
    <mergeCell ref="A41:A53"/>
    <mergeCell ref="A19:A32"/>
    <mergeCell ref="B19:B32"/>
    <mergeCell ref="C19:C32"/>
    <mergeCell ref="AA8:AA10"/>
    <mergeCell ref="AB8:AB10"/>
    <mergeCell ref="AA14:AA18"/>
    <mergeCell ref="AB14:AB18"/>
    <mergeCell ref="F4:J4"/>
    <mergeCell ref="K4:M4"/>
    <mergeCell ref="E54:E55"/>
    <mergeCell ref="D54:D55"/>
    <mergeCell ref="Z4:Z5"/>
    <mergeCell ref="Z54:Z55"/>
    <mergeCell ref="D8:D10"/>
    <mergeCell ref="D19:D32"/>
    <mergeCell ref="E19:E32"/>
    <mergeCell ref="Z14:Z18"/>
    <mergeCell ref="D35:D38"/>
    <mergeCell ref="E35:E38"/>
    <mergeCell ref="S35:S38"/>
    <mergeCell ref="X35:X38"/>
    <mergeCell ref="X8:X10"/>
    <mergeCell ref="Y8:Y10"/>
    <mergeCell ref="Z8:Z10"/>
    <mergeCell ref="T4:X4"/>
    <mergeCell ref="L8:L10"/>
    <mergeCell ref="K8:K10"/>
    <mergeCell ref="AA54:AA55"/>
    <mergeCell ref="AB54:AB55"/>
    <mergeCell ref="L14:L18"/>
    <mergeCell ref="M14:M18"/>
    <mergeCell ref="K19:K32"/>
    <mergeCell ref="L19:L32"/>
    <mergeCell ref="M19:M32"/>
    <mergeCell ref="AA60:AA64"/>
    <mergeCell ref="AB60:AB64"/>
    <mergeCell ref="K60:K64"/>
    <mergeCell ref="L60:L64"/>
    <mergeCell ref="M60:M64"/>
    <mergeCell ref="S60:S64"/>
    <mergeCell ref="X60:X64"/>
    <mergeCell ref="Y60:Y64"/>
    <mergeCell ref="Z60:Z64"/>
    <mergeCell ref="K54:K55"/>
    <mergeCell ref="L54:L55"/>
    <mergeCell ref="M54:M55"/>
    <mergeCell ref="AA41:AA53"/>
    <mergeCell ref="AB41:AB53"/>
    <mergeCell ref="Y41:Y53"/>
    <mergeCell ref="Z41:Z53"/>
    <mergeCell ref="Y54:Y55"/>
    <mergeCell ref="S54:S55"/>
    <mergeCell ref="K35:K38"/>
    <mergeCell ref="L35:L38"/>
    <mergeCell ref="M35:M38"/>
    <mergeCell ref="A35:A38"/>
    <mergeCell ref="B35:B38"/>
    <mergeCell ref="C35:C38"/>
    <mergeCell ref="E60:E64"/>
    <mergeCell ref="D60:D64"/>
    <mergeCell ref="C60:C64"/>
    <mergeCell ref="B60:B64"/>
    <mergeCell ref="A60:A64"/>
  </mergeCells>
  <conditionalFormatting sqref="M19 M56:M60 M11:M15 M6:M9 M39:M42 M33:M35">
    <cfRule type="cellIs" dxfId="5" priority="8" operator="between">
      <formula>0.67</formula>
      <formula>1</formula>
    </cfRule>
    <cfRule type="cellIs" dxfId="4" priority="9" operator="between">
      <formula>0.34</formula>
      <formula>0.66</formula>
    </cfRule>
    <cfRule type="cellIs" dxfId="3" priority="10" operator="between">
      <formula>0</formula>
      <formula>0.33</formula>
    </cfRule>
  </conditionalFormatting>
  <conditionalFormatting sqref="M54">
    <cfRule type="cellIs" dxfId="2" priority="4" operator="between">
      <formula>0.67</formula>
      <formula>1</formula>
    </cfRule>
    <cfRule type="cellIs" dxfId="1" priority="5" operator="between">
      <formula>0.34</formula>
      <formula>0.66</formula>
    </cfRule>
    <cfRule type="cellIs" dxfId="0" priority="6" operator="between">
      <formula>0</formula>
      <formula>0.33</formula>
    </cfRule>
  </conditionalFormatting>
  <pageMargins left="0.25" right="0.25" top="0.75" bottom="0.75" header="0.3" footer="0.3"/>
  <pageSetup paperSize="14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2021-07-07T07:30:43Z</dcterms:modified>
</cp:coreProperties>
</file>