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Plan de Acción\02 - Febrero\Publicados\"/>
    </mc:Choice>
  </mc:AlternateContent>
  <xr:revisionPtr revIDLastSave="0" documentId="13_ncr:1_{5570152A-C85A-407B-B4CB-1143724843A3}" xr6:coauthVersionLast="47" xr6:coauthVersionMax="47" xr10:uidLastSave="{00000000-0000-0000-0000-000000000000}"/>
  <bookViews>
    <workbookView xWindow="-25320" yWindow="270" windowWidth="25440" windowHeight="15390" xr2:uid="{8A0B0E90-3974-41AD-8525-1A831BF6E7EA}"/>
  </bookViews>
  <sheets>
    <sheet name="FEBRERO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1" i="1" l="1"/>
  <c r="O32" i="1" l="1"/>
  <c r="S59" i="1"/>
  <c r="S58" i="1"/>
  <c r="S57" i="1"/>
  <c r="S56" i="1"/>
  <c r="S55" i="1"/>
  <c r="S40" i="1"/>
  <c r="S39" i="1"/>
  <c r="S35" i="1"/>
  <c r="S34" i="1"/>
  <c r="S33" i="1"/>
  <c r="S14" i="1"/>
  <c r="S13" i="1"/>
  <c r="S12" i="1"/>
  <c r="S11" i="1"/>
  <c r="S8" i="1"/>
  <c r="S7" i="1"/>
  <c r="S6" i="1"/>
  <c r="T53" i="1" l="1"/>
  <c r="X35" i="1" l="1"/>
  <c r="O53" i="1"/>
  <c r="S53" i="1" s="1"/>
  <c r="Z64" i="1" l="1"/>
  <c r="W64" i="1"/>
  <c r="V64" i="1"/>
  <c r="U64" i="1"/>
  <c r="T64" i="1"/>
  <c r="R64" i="1"/>
  <c r="Q64" i="1"/>
  <c r="P64" i="1"/>
  <c r="X59" i="1"/>
  <c r="Y59" i="1" s="1"/>
  <c r="M59" i="1"/>
  <c r="X58" i="1"/>
  <c r="Y58" i="1" s="1"/>
  <c r="M58" i="1"/>
  <c r="X57" i="1"/>
  <c r="Y57" i="1" s="1"/>
  <c r="M57" i="1"/>
  <c r="X56" i="1"/>
  <c r="M56" i="1"/>
  <c r="X55" i="1"/>
  <c r="M55" i="1"/>
  <c r="X53" i="1"/>
  <c r="M53" i="1"/>
  <c r="X41" i="1"/>
  <c r="M41" i="1"/>
  <c r="X40" i="1"/>
  <c r="M40" i="1"/>
  <c r="X39" i="1"/>
  <c r="Y39" i="1" s="1"/>
  <c r="M39" i="1"/>
  <c r="M35" i="1"/>
  <c r="X34" i="1"/>
  <c r="M34" i="1"/>
  <c r="X33" i="1"/>
  <c r="M33" i="1"/>
  <c r="O24" i="1"/>
  <c r="S19" i="1" s="1"/>
  <c r="X19" i="1"/>
  <c r="L19" i="1"/>
  <c r="M19" i="1" s="1"/>
  <c r="X14" i="1"/>
  <c r="M14" i="1"/>
  <c r="X13" i="1"/>
  <c r="M13" i="1"/>
  <c r="X12" i="1"/>
  <c r="M12" i="1"/>
  <c r="X11" i="1"/>
  <c r="Y11" i="1" s="1"/>
  <c r="M11" i="1"/>
  <c r="X8" i="1"/>
  <c r="M8" i="1"/>
  <c r="X7" i="1"/>
  <c r="Y7" i="1" s="1"/>
  <c r="M7" i="1"/>
  <c r="X6" i="1"/>
  <c r="M6" i="1"/>
  <c r="Y19" i="1" l="1"/>
  <c r="M64" i="1"/>
  <c r="Y33" i="1"/>
  <c r="Y34" i="1"/>
  <c r="Y55" i="1"/>
  <c r="Y12" i="1"/>
  <c r="Y8" i="1"/>
  <c r="Y56" i="1"/>
  <c r="Y13" i="1"/>
  <c r="Y53" i="1"/>
  <c r="Y40" i="1"/>
  <c r="Y14" i="1"/>
  <c r="Y35" i="1"/>
  <c r="X64" i="1"/>
  <c r="Y6" i="1"/>
  <c r="Y41" i="1" l="1"/>
  <c r="O64" i="1"/>
  <c r="S64" i="1" l="1"/>
  <c r="Y64" i="1" l="1"/>
</calcChain>
</file>

<file path=xl/sharedStrings.xml><?xml version="1.0" encoding="utf-8"?>
<sst xmlns="http://schemas.openxmlformats.org/spreadsheetml/2006/main" count="306" uniqueCount="193">
  <si>
    <t>FECHA DE CORTE</t>
  </si>
  <si>
    <t>PLAN DE ACCIÓN
SECRETARÍA DE INFRAESTRUCTURA</t>
  </si>
  <si>
    <t>PDM 2020-2023</t>
  </si>
  <si>
    <t>PROYECTOS DE INVERSIÓN</t>
  </si>
  <si>
    <t>CUMPLIMIENTO DE META</t>
  </si>
  <si>
    <t>RECURSOS PROGRAMADOS</t>
  </si>
  <si>
    <t>RECURSOS EJECUTADOS</t>
  </si>
  <si>
    <t>EJECUCIÓN PPTAL</t>
  </si>
  <si>
    <t>RECURSOS GESTIONADOS</t>
  </si>
  <si>
    <t>RESPONSABLES</t>
  </si>
  <si>
    <t>Línea estratégica</t>
  </si>
  <si>
    <t>Componente</t>
  </si>
  <si>
    <t xml:space="preserve">Programa </t>
  </si>
  <si>
    <t>Meta PDM</t>
  </si>
  <si>
    <t>Indicador de producto</t>
  </si>
  <si>
    <t>Código BPIM</t>
  </si>
  <si>
    <t>Nombre del Proyecto</t>
  </si>
  <si>
    <t>Actividades</t>
  </si>
  <si>
    <t>Fecha inicio</t>
  </si>
  <si>
    <t>Fecha de terminación</t>
  </si>
  <si>
    <t>Meta programada</t>
  </si>
  <si>
    <t>Meta ejecutada</t>
  </si>
  <si>
    <t>AVANCE</t>
  </si>
  <si>
    <t>Rubro</t>
  </si>
  <si>
    <t>RECURSOS PROPIOS</t>
  </si>
  <si>
    <t>SGP</t>
  </si>
  <si>
    <t>SGR</t>
  </si>
  <si>
    <t>OTROS</t>
  </si>
  <si>
    <t>TOTAL PROGRAMADO</t>
  </si>
  <si>
    <t>TOTAL EJECUTADO</t>
  </si>
  <si>
    <t>Dependencia</t>
  </si>
  <si>
    <t>Responsable</t>
  </si>
  <si>
    <t>BUCARAMANGA SOSTENIBLE: UNA REGIÓN CON FUTURO</t>
  </si>
  <si>
    <t>Bucaramanga Una Eco-Ciudad</t>
  </si>
  <si>
    <t>Gobernanza Del Agua, Nuestra Agua, Nuestra Vida</t>
  </si>
  <si>
    <t>Repotenciar 1 sistema de alcantarillado sanitario y pluvial.</t>
  </si>
  <si>
    <t>Porcentaje de avance en la repotenciación del alcantarillado sanitario y pluvial.</t>
  </si>
  <si>
    <t>Sec. Infraestructura</t>
  </si>
  <si>
    <t xml:space="preserve">Iván José Vargas </t>
  </si>
  <si>
    <t>Realizar los estudios y diseños del Sistema de Tratamiento de Aguas Residuales Bucaramanga metropolitana.</t>
  </si>
  <si>
    <t>Porcentaje de avance en la realización de los estudios y diseños del Sistema de Tratamiento de Aguas Residuales Bucaramanga metropolitana.</t>
  </si>
  <si>
    <t>BUCARAMANGA PRODUCTIVA Y COMPETITIVA: EMPRESAS INNOVADORAS, RESPONSABLES Y CONSCIENTES</t>
  </si>
  <si>
    <t>Conectividad Para Competitividad Y La Internacionalización</t>
  </si>
  <si>
    <t>Estudios Y Diseños De La Infraestructura</t>
  </si>
  <si>
    <t>Realizar el 100% de los estudios y/o diseños requeridos para el desarrollo de proyectos de infraestructura.</t>
  </si>
  <si>
    <t>Porcentaje de estudios y/o diseños requeridos realizados para el desarrollo de proyectos de infraestructura.</t>
  </si>
  <si>
    <t>ESTUDIOS Y DISEÑOS PARA LA CONEXIÓN ORIENTE - OCCIDENTE A TRAVÉS DEL CORREDOR COMPRENDIDO ENTRE CALLES 54 Y CALLE 56 DEL MUNICIPIO DE BUCARAMANGA</t>
  </si>
  <si>
    <t>PENDIENTE ADICIONAL PROYECTO DE ESTUDIO DE SUELOS</t>
  </si>
  <si>
    <t>2.3.2.02.02.008.2402118.201</t>
  </si>
  <si>
    <t>ESTUDIOS DE SUELOS, GEOLOGÍA Y GEOTECNIA EN DIFERENTES PUNTOS DEL MUNICIPIO DE BUCARAMANGA</t>
  </si>
  <si>
    <t>Realizar el 100% de los estudios y/o diseños requeridos para el desarrollo de obras de infraestructura</t>
  </si>
  <si>
    <t>Una Zona Rural Competitiva E Incluyente</t>
  </si>
  <si>
    <t>Desarrollo Del Campo</t>
  </si>
  <si>
    <t>Repotenciar 2 acueductos veredales.</t>
  </si>
  <si>
    <t>Número de acueductos veredales repotenciados.</t>
  </si>
  <si>
    <t>ADECUACIÓN Y OPTIMIZACIÓN DE ACUEDUCTOS VEREDALES MEDIANTE  EL DESARROLLO DE EJERCICIOS DE PRESUPUESTOS PARTICIPATIVOS DEL MUNICIPIO DE BUCARAMANGA</t>
  </si>
  <si>
    <t>2.3.2.02.02.005.4003017.201</t>
  </si>
  <si>
    <t>Construir 1 acueducto veredal.</t>
  </si>
  <si>
    <t>Porcentaje de avance en la construcción del acueducto veredal.</t>
  </si>
  <si>
    <t>N/A</t>
  </si>
  <si>
    <t>Construir 50 pozos sépticos para el sector rural.</t>
  </si>
  <si>
    <t>Número de pozos sépticos construidos para el sector rural.</t>
  </si>
  <si>
    <t>POR DEFINIR</t>
  </si>
  <si>
    <t>2.3.2.02.02.005.4003044.201</t>
  </si>
  <si>
    <t>BUCARAMANGA CIUDAD VITAL: LA VIDA ES SAGRADA</t>
  </si>
  <si>
    <t>Espacio Público Vital</t>
  </si>
  <si>
    <t>Mejoramiento Y Mantenimiento De Parques Y Zonas Verdes</t>
  </si>
  <si>
    <t>Mantener el 100% de los parques, zonas verdes y su mobiliario.</t>
  </si>
  <si>
    <t>Porcentaje de parques, zonas verdes y su mobiliario mantenido.</t>
  </si>
  <si>
    <t>MEJORAMIENTO DE PARQUES Y ZONAS VERDES DEL MUNICIPIO DE BUCARAMANGA</t>
  </si>
  <si>
    <t>Mantener y mejorar (165) parques y zonas verdes del municipio</t>
  </si>
  <si>
    <t>2.3.2.02.02.008.4002026.201</t>
  </si>
  <si>
    <t>ASESORIA E INTERVENTORÍA DEL PROYECTO CONSTRUCCIÓN DEL SENDERO DE LOS CAMINANTES EN LOS CERROS ORIENTALES EN EL MUNICIPIO DE BUCARAMANGA</t>
  </si>
  <si>
    <t>Mejorar el 100% de la calidad de la ejecución del proyecto de los Cerros Orientales</t>
  </si>
  <si>
    <t>2.3.2.02.02.008.4002004.201</t>
  </si>
  <si>
    <t>RECURSOS PARA ADICIONAL INTERVENTORIA RIO SURATA</t>
  </si>
  <si>
    <t>MANTENIMIENTO , CONSERVACIÓN Y RECUPERACIÓN DE ZONAS VERDES Y PARQUES EN EL MUNICIPIO DE BUCARAMANGA SANTANDER</t>
  </si>
  <si>
    <t>Equipamiento Comunitario</t>
  </si>
  <si>
    <t>Construir y/o mejorar 100.000 m2 de espacio espacio público y equipamiento urbano de la ciudad.</t>
  </si>
  <si>
    <t>Número de m2 de espacio público y equipamiento urbano de la ciudad consrtuido y/o mejorado.</t>
  </si>
  <si>
    <t>ADECUACIÓN DEL CENTRO VIDA DEL BARRIO ALVAREZ EN EL MUNICIPIO DE BUCARAMANGA</t>
  </si>
  <si>
    <t>Atender el 100% de los Adultos mayores residentes en el barrio Alvarez</t>
  </si>
  <si>
    <t>MEJORAMIENTO Y ADECUACION DE EQUIPAMIENTOS URBANOS, VIABILIZADOS MEDIANTE EL EJERCICIO DE PRESUPUESTOS PARTICIPATIVOS EN DIFERENTES SECTORES DEL MUNICIPIO DE BUCARAMANGA</t>
  </si>
  <si>
    <t>Mejorar y adecuar 7 bienes inmuebles que hacen parte del equipamiento municipal</t>
  </si>
  <si>
    <t>2.3.2.02.02.005.4301004.201</t>
  </si>
  <si>
    <t>ADECUACIÓN DE ANDENES, ESCALERAS Y PASAMANOS VIABILIZADOS POR EL EJERCICIO DE PRESUPUESTOS PARTICIPATIVOS EN DIFERENTES SECTORES DEL MUNICIPIO DE BUCARAMANGA - SANTANDER</t>
  </si>
  <si>
    <t>Intervenir 6.681 metros cuadrados de espacio público</t>
  </si>
  <si>
    <t>2.3.2.02.02.005.2402127.201</t>
  </si>
  <si>
    <t>ADECUACIÓN DE INFRAESTRUCTURA PARA EQUIPAMIENTOS COMUNITARIOS Y ESPACIOS PÚBLICOS ADYACENTES EN EL MUNICIPIO DE BUCARAMANGA</t>
  </si>
  <si>
    <t>Adecuar a la normativa actual (1.858,82) metros cuadrados de infraestructura de equipamiento comunitario.</t>
  </si>
  <si>
    <t>ADECUACION DEL TEATRINO DE LA ESCUELA DE ARTES MUNICIPAL ARTES (EMA) EN EL MUNICIPIO DE BUCARAMANGA</t>
  </si>
  <si>
    <t>Habilitar (1) espacio para el desarrollo de programas de formación artística y cultural</t>
  </si>
  <si>
    <t>POR DEFINIR PROYECTO DE ESPACIO PUBLICO</t>
  </si>
  <si>
    <t>ADECUACIÓN DE SALONES COMUNALES EN DIFERENTES SECTORES DEL MUNICIPIO DE BUCARMANGA</t>
  </si>
  <si>
    <t>CONSTRUCCIÓN PARQUE LINEAL METROPOLITANO DEL RÍO SURATÁ EN EL BARRIO CLAVERIANO DEL MUNICIPIO DE BUCARAMANGA</t>
  </si>
  <si>
    <t>CONSTRUCCIÓN Y MEJORAMIENO DE LA INFRAESTRUCTURA CULTURAL "CASA GALÁN" DEL MUNICIPIO DE BUCARAMANGA, SANTANDER</t>
  </si>
  <si>
    <t>2.3.2.02.02.005.3301093.273</t>
  </si>
  <si>
    <t>MANTENIMIENTO Y ADECUACIÓN DE SALONES COMUNALES MEDIANTE EL EJERCICIO DE PRESUPUESTOS PARTICIPATIVOS EN DIFERENTES SECTORES DEL MUNICIPIO DE BUCARAMANGA</t>
  </si>
  <si>
    <t>2.3.2.02.02.005.4103027.273</t>
  </si>
  <si>
    <t>ADECUACIÓN Y REHABILITACIÓN DE ANDENES Y ESPACIO PÚBLICO EN EL MUNICIPIO DE BUCARAMANGA</t>
  </si>
  <si>
    <t>Adecacion de la infraestructura para equipamentos comunitarios y construccion de 3269,14 m2</t>
  </si>
  <si>
    <t>PENDIENTE PROYECTO PARA ADICIONAR CONTRATOS DE SALONES COMUNALES V. 2019</t>
  </si>
  <si>
    <t>2.3.2.02.02.005.4502003.201
2.3.2.02.02.008.4502002.201</t>
  </si>
  <si>
    <t>Realizar mejoramiento y/o mantenimiento a la infraestructura de 2 plaza de mercado a cargo del municipio.</t>
  </si>
  <si>
    <t>Número de plaza de mercados a cargo del municipio con acciones de mejoramiento y mantenimiento a la infraestructura.</t>
  </si>
  <si>
    <t>ADECUACIÓN Y MANTENIMIENTO DE LAS PLAZAS DE MERCADO DEL MUNICIPIO DE BUCARAMANGA</t>
  </si>
  <si>
    <t>2.3.2.02.02.005.1709112.201</t>
  </si>
  <si>
    <t>Infraestructura De Transporte</t>
  </si>
  <si>
    <t>Construir 15 kilómetros de cicloruta en el municipio diseñados bajo la implementación de la estrategia de la bicicleta.</t>
  </si>
  <si>
    <t>Número de kilómetros de cicloruta construídos en el municipio diseñados bajo la implementación de la estrategia de la bicicleta.</t>
  </si>
  <si>
    <t>Realizar mantenimiento o mejoramiento a 100.000 m2 de malla vial urbana.</t>
  </si>
  <si>
    <t xml:space="preserve">Número de m2 de malla vial urbana mantenidos o mejorados. </t>
  </si>
  <si>
    <t>ASISTENCIA TECNICA PARA LA CULMINACIÓN DE LAS OBRAS DE  AMPLIACION DEL CORREDOR VIAL PRIMARIO BUCARAMANGA - FLORIDABLANCA SECTOR PUERTA DEL SOL - PUENTE PROVENZA DEL MUNICIPIO DE BUCARAMANGA.</t>
  </si>
  <si>
    <t>2.3.2.02.02.008.2402107.201</t>
  </si>
  <si>
    <t>MANTENIMIENTO Y MEJORAMIENTO DE LA RED VIAL URBANA DEL MUNICIPIO DE BUCARAMANGA, SANTANDER</t>
  </si>
  <si>
    <t>Mejorar y mantener 130.000 metros cuadrados de red vial urbana</t>
  </si>
  <si>
    <t>Construir 3.000 metros líneales de placa huella en la zona rural.</t>
  </si>
  <si>
    <t>Número de metros lineales de placa huella construídos en la zona rural.</t>
  </si>
  <si>
    <t>CONSTRUCCIÓN DE PLACA HUELLAS EN EL SECTOR RURAL DEL MUNICIPIO MEDIANTE EL EJERCICIO DE PRESUPUESTOS PARTICIPATIVOS DEL MUNICIPIO DE BUCARAMANGA</t>
  </si>
  <si>
    <t>Realizar mantenimiento a 2 puente peatonal.</t>
  </si>
  <si>
    <t>Número de puentes peatonales con mantenimiento realizado.</t>
  </si>
  <si>
    <t>Alumbrado Público Urbano Y Rural</t>
  </si>
  <si>
    <t>Formular e implementar 1 programa de expansión y modernización del alumbrado público de la ciudad.</t>
  </si>
  <si>
    <t>Número de programas de expansión y modernización del alumbrado público de la ciudad formulados e implementados.</t>
  </si>
  <si>
    <t>CONSTRUCCIÓN DEL SISTEMA DE ALUMBRADO PÚBLICO EN TECNOLOGÍA LED PARA TRAMO 7 DEL CORREDOR VIAL CONCESIONADO DENTRO DEL ÁREA DE INFLUENCIA DEL MUNICIPIO DE BUCARAMANGA</t>
  </si>
  <si>
    <t>Realizar la adquisición e instalación de 107 luminarias</t>
  </si>
  <si>
    <t>2.3.2.02.02.009.2102010.226</t>
  </si>
  <si>
    <t>AMPLIACIÓN DEL ALUMBRADO PÚBLICO EN ZONAS RURALES DEL MUNICIPIO DE BUCARAMANGA</t>
  </si>
  <si>
    <t>Instalar 374 luminarias</t>
  </si>
  <si>
    <t>2.3.2.02.02.009.2102013.226</t>
  </si>
  <si>
    <t>ELABORACIÓN DE UN PLAN ESTRATÉGICO DE CIUDAD INTELIGENTE E INCLUYENTE CON ÉNFASIS EN EL COMPONENTE DE ALUMBRADO PÚBLICO PARA LA CIUDAD DE BUCARAMANGA</t>
  </si>
  <si>
    <t>Formular e Implementar un Programa de Expansión y Modernización del Alumbrado Publico de la Ciudad de Bucaramanga.</t>
  </si>
  <si>
    <t>MODERNIZACIÓN DEL ALUMBRADO PÚBLICO DE PARQUES DE BUCARAMANGA</t>
  </si>
  <si>
    <t>PARQUE SANTANDER: Modernización led 62 und., mantenimento de redes y postes  y modernización de tablero de control.</t>
  </si>
  <si>
    <t>MODERNIZACIÓN DE LA INFRAESTRUCTURA PERTENECIENTE AL ALUMBRADO PÚBLICO DEL MUNICIPIO BUCARAMANGA</t>
  </si>
  <si>
    <t>Mantenimientos de TABLEROS  de Telecontro y Telegestion  - adquiridos 17. Tebleros modernizados 30 y Mantenimiento de 80 TRASFORMADORES  de uso exclusivo de alumbrado público.</t>
  </si>
  <si>
    <t>2.3.2.02.02.008.4599016.253</t>
  </si>
  <si>
    <t>SUMINISTRO DE MATERIALES ELÉCTRICOS EN TECNOLOGÍA LED PARA EL ALUMBRADO PÚBLICO DEL MUNICIPIO DE BUCARAMANGA. FASE IV.</t>
  </si>
  <si>
    <t>Luminarias Suministradas LED 4.310,</t>
  </si>
  <si>
    <t>OBRAS DE INFRAESTRUCTURA Y ALUMBRADO PUBLICO PARA DIFERENTES SECTORES DEL MUNICIPIO DE BUCARAMANGA</t>
  </si>
  <si>
    <t xml:space="preserve">Realizar proyectos conjuntos entre Infraestructrua y Alumbrado Público. </t>
  </si>
  <si>
    <t>MODERNIZACIÓN DEL ALUMBRADO PÚBLICO DE CANCHAS DEL ARERA URBANA DEL BUCARAMANGA</t>
  </si>
  <si>
    <t>Se cambia por PARQUE: Modernización led, mantenimento de redes y postes  y modernización de tablero de control.</t>
  </si>
  <si>
    <t>MODERNIZACIÓN DEL ALUMBRADO PÚBLICO DEL PARQUE SAN PIO DEL MUNICIPIO DE BUCARAMANGA</t>
  </si>
  <si>
    <t>Modernización led, disminución de apoyos, interconexión con canchas , mantenimiento de redes y tablero de control.</t>
  </si>
  <si>
    <t>MODERNIZACIÓN DEL ALUMBRADO PÚBLICO DE LA CARRERA 15 DEL MUNICIPIO DE BUCARAMANGA</t>
  </si>
  <si>
    <t>Recuperacion de cableado y modernizacion de tableros de control.</t>
  </si>
  <si>
    <t xml:space="preserve">Mantener el funcionamiento del 100% de las luminarias operativas. </t>
  </si>
  <si>
    <t xml:space="preserve">Porcentaje de luminarias operativas en funcionamiento. </t>
  </si>
  <si>
    <t>FORTALECIMIENTO DE LA ADMINISTRACIÓN Y OPERACIÓN DE ALUMBRADO PÚBLICO DE BUCARAMANGA</t>
  </si>
  <si>
    <t>El funcinamiento administrativo y operativo de la oficina de alumbrado publico para mantener el 100% de las luminarias en funcionamiento</t>
  </si>
  <si>
    <t>MANTENIMIENTO DEL SISTEMA DE ALUMBRADO PÚBLICO 2020-2023 DEL MUNICIPIO DE BUCARAMANGA</t>
  </si>
  <si>
    <t xml:space="preserve">Se realiza subasta de mariales electricos para le funcionamiento del 100% del alumbrado publico.  Despeje de luninarias. </t>
  </si>
  <si>
    <t>2.3.2.02.02.008.4599016.226</t>
  </si>
  <si>
    <t>Implementar 1 herramienta que permita integrar la gestión y el control de la infraestructura del alumbrado público mediante las TIC.</t>
  </si>
  <si>
    <t>Porcentaje de avance en la implementación de la herramienta que permita integrar la gestión y el control de la infraestructura del alumbrado público mediante las TIC.</t>
  </si>
  <si>
    <t>IMPLEMENTACIÓN DE PUNTOS DE GESTIÓN INTELIGENTE Y MEDIDA PARA LA RED DE ALUMBRADO PÚBLICO DEL MUNICIPIO DE BUCARAMANGA</t>
  </si>
  <si>
    <t>ADICION RECUROS EN ABRIL</t>
  </si>
  <si>
    <t>Instalar 30.000 puntos de luminarias telegestionadas para construir una red de alumbrado público inteligente basado en sensórica y dispositivos interconectados para la telegestión.</t>
  </si>
  <si>
    <t>Número de puntos de luminarias telegestionadas instaladas para construir una red de alumbrado público inteligente basado en sensórica y dispositivos interconectados para la telegestión.</t>
  </si>
  <si>
    <t xml:space="preserve">Instalar 14,873 puntos Inteligentes. </t>
  </si>
  <si>
    <t>2.3.2.02.02.009.4501007.226
2.3.2.02.02.009.4501007.253</t>
  </si>
  <si>
    <t>Implementar y mantener 1 sistema para adquisición, análisis, procesamiento y visualización de información de la red de alumbrado público inteligente e interoperable con otros sistemas.</t>
  </si>
  <si>
    <t>Número de sistemas implementados y mantenidos para adquisición, análisis, procesamiento y visualización de información de la red de alumbrado público inteligente e interoperable con otros sistemas.</t>
  </si>
  <si>
    <t>Implementar 1 centro de control y gestión que asegure la interoperabilidad, integración y el análisis de la información proveniente de la red de alumbrado público inteligente y otras.</t>
  </si>
  <si>
    <t>Porcentaje de avance en la implementación del centro de control y gestión que asegure la interoperabilidad, integración y el análisis de la información proveniente de la red de alumbrado público inteligente y otras.</t>
  </si>
  <si>
    <t>BUCARAMANGA TERRITORIO LIBRE DE CORRUPCIÓN: INSTITUCIONES SÓLIDAS Y CONFIABLES</t>
  </si>
  <si>
    <t>Administración Pública Moderna E Innovadora</t>
  </si>
  <si>
    <t>Gobierno Fortalecido Para Ser Y Hacer</t>
  </si>
  <si>
    <t>Mantener el 100% de los programas que desarrolla la Administración Central.</t>
  </si>
  <si>
    <t>Porcentaje de programas que desarrolla la Administración Central mantenidos.</t>
  </si>
  <si>
    <t>FORTALECIMIENTO A LA EJECUCIÓN DE LOS PROCESOS TRANSVERSALES DE LA SECRETARÍA DE INFRAESTRUCTURA DEL MUNICIPIO DE BUCARAMANGA</t>
  </si>
  <si>
    <t>2.3.2.02.02.008.4599031.201</t>
  </si>
  <si>
    <t>FORTALECIMIENTO EN LA PLANIFICACIÓN DE LAS OBRAS DE INFRAESTRUCTURA DEL MUNICIPIO DE BUCARAMANGA</t>
  </si>
  <si>
    <t xml:space="preserve">Planificar y estructurar el 100% de Proyectos para obras </t>
  </si>
  <si>
    <t>PENDIENTE ADICIONAL A PROYECTOS CPS</t>
  </si>
  <si>
    <t>SUBSIDIO DE LOS SERVICIOS DE ACUEDUCTO, ALCANTARILLADO Y ASEO A LA POBLACIÓN DE ESTRATO 1, 2 Y 3 DEL MUNICIPIO DE BUCARAMANGA</t>
  </si>
  <si>
    <t>Beneficiar el 100% de la población de estratos 1, 2 y 3 con subsidio de Acueducto, Alcantarillado y Aseo</t>
  </si>
  <si>
    <t>TOTALES</t>
  </si>
  <si>
    <t>2.3.2.02.02.005.2402114.201
2.3.2.02.02.005.2402114.273</t>
  </si>
  <si>
    <t>2.3.2.02.02.005.2402114.273</t>
  </si>
  <si>
    <t>PENDIENTE POR ADICIONAR</t>
  </si>
  <si>
    <t>2.3.2.02.02.009.4501007.226</t>
  </si>
  <si>
    <t>2.3.2.02.01.003.4599016.226
2.3.2.02.01.002.4599016.226
2.3.2.02.01.004.4599016.226
2.3.2.02.02.006.4599016.226
2.3.2.02.02.006.4599016.253
2.3.2.02.02.007.4599016.253
2.3.2.02.02.008.4599016.253
2.3.2.02.02.008.4599031.226</t>
  </si>
  <si>
    <t>LOS RECURSOS DE PAGO COMPENSADOS POR CUPO DE PARQUEO</t>
  </si>
  <si>
    <t>2.3.2.02.02.005.2402127.233
2.3.2.02.02.005.2402127.282</t>
  </si>
  <si>
    <t>2.3.2.02.02.005.2402113.230
2.3.2.02.02.005.2402113.255
2.3.2.02.02.005.2402113.273</t>
  </si>
  <si>
    <t>2.3.2.02.02.005.2402127.232</t>
  </si>
  <si>
    <t>2.3.2.02.02.005.2402042.201</t>
  </si>
  <si>
    <t>2.3.2.02.02.005.4104002.201
2.3.2.02.02.005.4104002.267</t>
  </si>
  <si>
    <t>2.3.2.02.02.005.3301038.201</t>
  </si>
  <si>
    <t>2.3.2.02.02.0054502003.201</t>
  </si>
  <si>
    <t>2.3.2.02.02.009.4003047.201
2.3.2.02.02.009.4003047.215
2.3.2.02.02.009.4003047.268
2.3.2.02.02.009.4003047.228
2.3.2.02.02.009.4003047.260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</si>
</sst>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\ #,##0;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&quot;$&quot;\ #,##0"/>
    <numFmt numFmtId="166" formatCode="&quot;$&quot;\ #,##0.00"/>
    <numFmt numFmtId="167" formatCode="_-&quot;$&quot;\ * #,##0_-;\-&quot;$&quot;\ * #,##0_-;_-&quot;$&quot;\ * &quot;-&quot;??_-;_-@_-"/>
    <numFmt numFmtId="168" formatCode="_-* #,##0_-;\-* #,##0_-;_-* &quot;-&quot;??_-;_-@_-"/>
  </numFmts>
  <fonts count="15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rgb="FFFF0000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14" fontId="3" fillId="0" borderId="1" xfId="0" applyNumberFormat="1" applyFont="1" applyBorder="1" applyAlignment="1">
      <alignment horizontal="center"/>
    </xf>
    <xf numFmtId="16" fontId="3" fillId="0" borderId="0" xfId="0" applyNumberFormat="1" applyFont="1"/>
    <xf numFmtId="0" fontId="3" fillId="0" borderId="0" xfId="0" applyFont="1" applyAlignment="1">
      <alignment horizontal="justify"/>
    </xf>
    <xf numFmtId="0" fontId="3" fillId="0" borderId="0" xfId="0" applyFont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7" fillId="3" borderId="13" xfId="0" applyFont="1" applyFill="1" applyBorder="1" applyAlignment="1">
      <alignment horizontal="justify" vertical="center" wrapText="1"/>
    </xf>
    <xf numFmtId="0" fontId="6" fillId="0" borderId="13" xfId="0" applyFont="1" applyBorder="1" applyAlignment="1">
      <alignment horizontal="justify" vertical="center" wrapText="1"/>
    </xf>
    <xf numFmtId="0" fontId="3" fillId="0" borderId="13" xfId="0" applyFont="1" applyBorder="1" applyAlignment="1">
      <alignment vertical="center"/>
    </xf>
    <xf numFmtId="0" fontId="3" fillId="0" borderId="13" xfId="0" applyFont="1" applyBorder="1"/>
    <xf numFmtId="164" fontId="3" fillId="0" borderId="14" xfId="0" applyNumberFormat="1" applyFont="1" applyBorder="1" applyAlignment="1">
      <alignment horizontal="center" vertical="center" wrapText="1"/>
    </xf>
    <xf numFmtId="9" fontId="8" fillId="0" borderId="13" xfId="0" applyNumberFormat="1" applyFont="1" applyBorder="1" applyAlignment="1">
      <alignment horizontal="center" vertical="center" wrapText="1"/>
    </xf>
    <xf numFmtId="9" fontId="8" fillId="3" borderId="13" xfId="0" applyNumberFormat="1" applyFont="1" applyFill="1" applyBorder="1" applyAlignment="1">
      <alignment horizontal="center" vertical="center" wrapText="1"/>
    </xf>
    <xf numFmtId="9" fontId="3" fillId="0" borderId="13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justify" vertical="center" wrapText="1"/>
    </xf>
    <xf numFmtId="5" fontId="6" fillId="0" borderId="13" xfId="1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5" fontId="6" fillId="3" borderId="13" xfId="1" applyNumberFormat="1" applyFont="1" applyFill="1" applyBorder="1" applyAlignment="1">
      <alignment horizontal="center" vertical="center" wrapText="1"/>
    </xf>
    <xf numFmtId="9" fontId="6" fillId="0" borderId="13" xfId="2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justify" vertical="center" wrapText="1"/>
    </xf>
    <xf numFmtId="1" fontId="8" fillId="4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 wrapText="1"/>
    </xf>
    <xf numFmtId="1" fontId="8" fillId="4" borderId="19" xfId="0" applyNumberFormat="1" applyFont="1" applyFill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justify" vertical="center" wrapText="1"/>
    </xf>
    <xf numFmtId="5" fontId="6" fillId="0" borderId="19" xfId="1" applyNumberFormat="1" applyFont="1" applyFill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justify" vertical="center"/>
    </xf>
    <xf numFmtId="0" fontId="5" fillId="0" borderId="9" xfId="0" applyFont="1" applyBorder="1" applyAlignment="1">
      <alignment horizontal="justify" vertical="center" wrapText="1"/>
    </xf>
    <xf numFmtId="0" fontId="3" fillId="4" borderId="9" xfId="0" applyFont="1" applyFill="1" applyBorder="1" applyAlignment="1">
      <alignment horizontal="justify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8" fillId="0" borderId="13" xfId="0" applyNumberFormat="1" applyFont="1" applyBorder="1" applyAlignment="1">
      <alignment horizontal="center" vertical="center" wrapText="1"/>
    </xf>
    <xf numFmtId="3" fontId="8" fillId="3" borderId="13" xfId="0" applyNumberFormat="1" applyFont="1" applyFill="1" applyBorder="1" applyAlignment="1">
      <alignment horizontal="center" vertical="center" wrapText="1"/>
    </xf>
    <xf numFmtId="0" fontId="6" fillId="0" borderId="16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7" fillId="3" borderId="6" xfId="0" applyFont="1" applyFill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3" fillId="0" borderId="6" xfId="0" applyFont="1" applyBorder="1"/>
    <xf numFmtId="164" fontId="3" fillId="0" borderId="23" xfId="0" applyNumberFormat="1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 wrapText="1"/>
    </xf>
    <xf numFmtId="3" fontId="8" fillId="3" borderId="6" xfId="0" applyNumberFormat="1" applyFont="1" applyFill="1" applyBorder="1" applyAlignment="1">
      <alignment horizontal="center" vertical="center" wrapText="1"/>
    </xf>
    <xf numFmtId="9" fontId="3" fillId="0" borderId="6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justify" vertical="center" wrapText="1"/>
    </xf>
    <xf numFmtId="0" fontId="2" fillId="0" borderId="6" xfId="0" applyFont="1" applyBorder="1" applyAlignment="1">
      <alignment horizontal="center" vertical="center" wrapText="1"/>
    </xf>
    <xf numFmtId="5" fontId="6" fillId="3" borderId="6" xfId="1" applyNumberFormat="1" applyFont="1" applyFill="1" applyBorder="1" applyAlignment="1">
      <alignment horizontal="center" vertical="center" wrapText="1"/>
    </xf>
    <xf numFmtId="5" fontId="6" fillId="0" borderId="6" xfId="1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4" borderId="5" xfId="0" applyFont="1" applyFill="1" applyBorder="1" applyAlignment="1">
      <alignment horizontal="justify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justify" vertical="center" wrapText="1"/>
    </xf>
    <xf numFmtId="5" fontId="6" fillId="0" borderId="5" xfId="1" applyNumberFormat="1" applyFont="1" applyFill="1" applyBorder="1" applyAlignment="1">
      <alignment vertical="center" wrapText="1"/>
    </xf>
    <xf numFmtId="1" fontId="3" fillId="0" borderId="26" xfId="0" applyNumberFormat="1" applyFont="1" applyBorder="1" applyAlignment="1">
      <alignment horizontal="justify" vertical="center"/>
    </xf>
    <xf numFmtId="0" fontId="3" fillId="4" borderId="26" xfId="0" applyFont="1" applyFill="1" applyBorder="1" applyAlignment="1">
      <alignment horizontal="justify" vertical="center" wrapText="1"/>
    </xf>
    <xf numFmtId="164" fontId="3" fillId="0" borderId="27" xfId="0" applyNumberFormat="1" applyFont="1" applyBorder="1" applyAlignment="1">
      <alignment horizontal="center" vertical="center" wrapText="1"/>
    </xf>
    <xf numFmtId="5" fontId="6" fillId="0" borderId="26" xfId="1" applyNumberFormat="1" applyFont="1" applyFill="1" applyBorder="1" applyAlignment="1">
      <alignment vertical="center" wrapText="1"/>
    </xf>
    <xf numFmtId="1" fontId="3" fillId="0" borderId="1" xfId="0" applyNumberFormat="1" applyFont="1" applyBorder="1" applyAlignment="1">
      <alignment horizontal="justify" vertical="center"/>
    </xf>
    <xf numFmtId="0" fontId="5" fillId="0" borderId="1" xfId="0" applyFont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justify" vertical="center" wrapText="1"/>
    </xf>
    <xf numFmtId="164" fontId="3" fillId="0" borderId="28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justify" vertical="center" wrapText="1"/>
    </xf>
    <xf numFmtId="5" fontId="6" fillId="0" borderId="1" xfId="1" applyNumberFormat="1" applyFont="1" applyFill="1" applyBorder="1" applyAlignment="1">
      <alignment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" fontId="3" fillId="0" borderId="19" xfId="0" applyNumberFormat="1" applyFont="1" applyBorder="1" applyAlignment="1">
      <alignment horizontal="justify" vertical="center"/>
    </xf>
    <xf numFmtId="0" fontId="3" fillId="4" borderId="19" xfId="0" applyFont="1" applyFill="1" applyBorder="1" applyAlignment="1">
      <alignment horizontal="justify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justify" vertical="center" wrapText="1"/>
    </xf>
    <xf numFmtId="3" fontId="8" fillId="0" borderId="5" xfId="0" applyNumberFormat="1" applyFont="1" applyBorder="1" applyAlignment="1">
      <alignment vertical="center" wrapText="1"/>
    </xf>
    <xf numFmtId="165" fontId="3" fillId="0" borderId="5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" fontId="3" fillId="0" borderId="25" xfId="0" applyNumberFormat="1" applyFont="1" applyBorder="1" applyAlignment="1">
      <alignment horizontal="justify" vertical="center"/>
    </xf>
    <xf numFmtId="0" fontId="3" fillId="4" borderId="25" xfId="0" applyFont="1" applyFill="1" applyBorder="1" applyAlignment="1">
      <alignment horizontal="justify" vertical="center" wrapText="1"/>
    </xf>
    <xf numFmtId="164" fontId="3" fillId="0" borderId="25" xfId="0" applyNumberFormat="1" applyFont="1" applyBorder="1" applyAlignment="1">
      <alignment horizontal="center" vertical="center" wrapText="1"/>
    </xf>
    <xf numFmtId="165" fontId="3" fillId="0" borderId="9" xfId="0" applyNumberFormat="1" applyFont="1" applyBorder="1" applyAlignment="1">
      <alignment vertical="center" wrapText="1"/>
    </xf>
    <xf numFmtId="3" fontId="8" fillId="0" borderId="9" xfId="0" applyNumberFormat="1" applyFont="1" applyBorder="1" applyAlignment="1">
      <alignment vertical="center" wrapText="1"/>
    </xf>
    <xf numFmtId="165" fontId="3" fillId="0" borderId="9" xfId="0" applyNumberFormat="1" applyFont="1" applyBorder="1" applyAlignment="1">
      <alignment horizontal="center" vertical="center" wrapText="1"/>
    </xf>
    <xf numFmtId="164" fontId="3" fillId="0" borderId="31" xfId="0" applyNumberFormat="1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center" vertical="center" wrapText="1"/>
    </xf>
    <xf numFmtId="3" fontId="8" fillId="3" borderId="10" xfId="0" applyNumberFormat="1" applyFont="1" applyFill="1" applyBorder="1" applyAlignment="1">
      <alignment horizontal="center" vertical="center" wrapText="1"/>
    </xf>
    <xf numFmtId="9" fontId="3" fillId="0" borderId="10" xfId="0" applyNumberFormat="1" applyFont="1" applyBorder="1" applyAlignment="1">
      <alignment horizontal="center" vertical="center"/>
    </xf>
    <xf numFmtId="9" fontId="6" fillId="0" borderId="10" xfId="2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6" fillId="0" borderId="21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7" fillId="3" borderId="10" xfId="0" applyFont="1" applyFill="1" applyBorder="1" applyAlignment="1">
      <alignment horizontal="justify" vertical="center" wrapText="1"/>
    </xf>
    <xf numFmtId="0" fontId="6" fillId="0" borderId="10" xfId="0" applyFont="1" applyBorder="1" applyAlignment="1">
      <alignment horizontal="justify" vertical="center" wrapText="1"/>
    </xf>
    <xf numFmtId="0" fontId="3" fillId="0" borderId="10" xfId="0" applyFont="1" applyBorder="1"/>
    <xf numFmtId="164" fontId="3" fillId="0" borderId="10" xfId="0" applyNumberFormat="1" applyFont="1" applyBorder="1" applyAlignment="1">
      <alignment horizontal="justify" vertical="center" wrapText="1"/>
    </xf>
    <xf numFmtId="0" fontId="2" fillId="0" borderId="10" xfId="0" applyFont="1" applyBorder="1" applyAlignment="1">
      <alignment horizontal="center" vertical="center" wrapText="1"/>
    </xf>
    <xf numFmtId="5" fontId="6" fillId="3" borderId="10" xfId="1" applyNumberFormat="1" applyFont="1" applyFill="1" applyBorder="1" applyAlignment="1">
      <alignment horizontal="center" vertical="center" wrapText="1"/>
    </xf>
    <xf numFmtId="5" fontId="6" fillId="0" borderId="10" xfId="1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4" borderId="5" xfId="0" applyFont="1" applyFill="1" applyBorder="1"/>
    <xf numFmtId="0" fontId="3" fillId="0" borderId="5" xfId="0" applyFont="1" applyBorder="1"/>
    <xf numFmtId="44" fontId="6" fillId="0" borderId="9" xfId="1" applyFont="1" applyFill="1" applyBorder="1" applyAlignment="1">
      <alignment horizontal="center" vertical="center" wrapText="1"/>
    </xf>
    <xf numFmtId="1" fontId="8" fillId="0" borderId="10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justify" vertical="center" wrapText="1"/>
    </xf>
    <xf numFmtId="1" fontId="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justify" vertical="center" wrapText="1"/>
    </xf>
    <xf numFmtId="9" fontId="6" fillId="0" borderId="19" xfId="2" applyFont="1" applyFill="1" applyBorder="1" applyAlignment="1">
      <alignment horizontal="center" vertical="center" wrapText="1"/>
    </xf>
    <xf numFmtId="164" fontId="3" fillId="0" borderId="26" xfId="0" applyNumberFormat="1" applyFont="1" applyBorder="1" applyAlignment="1">
      <alignment horizontal="justify" vertical="center" wrapText="1"/>
    </xf>
    <xf numFmtId="1" fontId="6" fillId="4" borderId="25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justify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5" fontId="6" fillId="0" borderId="1" xfId="1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1" fontId="3" fillId="4" borderId="1" xfId="0" applyNumberFormat="1" applyFont="1" applyFill="1" applyBorder="1" applyAlignment="1">
      <alignment horizontal="justify" vertical="center"/>
    </xf>
    <xf numFmtId="5" fontId="6" fillId="0" borderId="25" xfId="1" applyNumberFormat="1" applyFont="1" applyFill="1" applyBorder="1" applyAlignment="1">
      <alignment horizontal="center" vertical="center" wrapText="1"/>
    </xf>
    <xf numFmtId="5" fontId="6" fillId="0" borderId="19" xfId="1" applyNumberFormat="1" applyFont="1" applyFill="1" applyBorder="1" applyAlignment="1">
      <alignment vertical="center" wrapText="1"/>
    </xf>
    <xf numFmtId="0" fontId="6" fillId="0" borderId="18" xfId="0" applyFont="1" applyBorder="1" applyAlignment="1">
      <alignment horizontal="justify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justify" vertical="center" wrapText="1"/>
    </xf>
    <xf numFmtId="1" fontId="6" fillId="4" borderId="19" xfId="0" applyNumberFormat="1" applyFont="1" applyFill="1" applyBorder="1" applyAlignment="1">
      <alignment horizontal="justify" vertical="center"/>
    </xf>
    <xf numFmtId="9" fontId="8" fillId="0" borderId="19" xfId="0" applyNumberFormat="1" applyFont="1" applyBorder="1" applyAlignment="1">
      <alignment horizontal="center" vertical="center" wrapText="1"/>
    </xf>
    <xf numFmtId="9" fontId="8" fillId="3" borderId="19" xfId="0" applyNumberFormat="1" applyFont="1" applyFill="1" applyBorder="1" applyAlignment="1">
      <alignment horizontal="center" vertical="center" wrapText="1"/>
    </xf>
    <xf numFmtId="9" fontId="3" fillId="0" borderId="19" xfId="0" applyNumberFormat="1" applyFont="1" applyBorder="1" applyAlignment="1">
      <alignment horizontal="center" vertical="center"/>
    </xf>
    <xf numFmtId="5" fontId="6" fillId="3" borderId="19" xfId="1" applyNumberFormat="1" applyFont="1" applyFill="1" applyBorder="1" applyAlignment="1">
      <alignment horizontal="center" vertical="center" wrapText="1"/>
    </xf>
    <xf numFmtId="5" fontId="6" fillId="0" borderId="13" xfId="1" applyNumberFormat="1" applyFont="1" applyFill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6" fillId="4" borderId="13" xfId="0" applyFont="1" applyFill="1" applyBorder="1" applyAlignment="1">
      <alignment vertical="center" wrapText="1"/>
    </xf>
    <xf numFmtId="1" fontId="8" fillId="4" borderId="13" xfId="0" applyNumberFormat="1" applyFont="1" applyFill="1" applyBorder="1" applyAlignment="1">
      <alignment horizontal="center" vertical="center" wrapText="1"/>
    </xf>
    <xf numFmtId="0" fontId="6" fillId="0" borderId="18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4" borderId="19" xfId="0" applyFont="1" applyFill="1" applyBorder="1" applyAlignment="1">
      <alignment vertical="center" wrapText="1"/>
    </xf>
    <xf numFmtId="0" fontId="7" fillId="0" borderId="19" xfId="0" applyFont="1" applyBorder="1" applyAlignment="1">
      <alignment horizontal="justify" vertical="center" wrapText="1"/>
    </xf>
    <xf numFmtId="0" fontId="10" fillId="0" borderId="19" xfId="0" applyFont="1" applyBorder="1" applyAlignment="1">
      <alignment horizontal="justify" vertical="center" wrapText="1"/>
    </xf>
    <xf numFmtId="5" fontId="6" fillId="0" borderId="10" xfId="1" applyNumberFormat="1" applyFont="1" applyFill="1" applyBorder="1" applyAlignment="1">
      <alignment horizontal="right" vertical="center" wrapText="1"/>
    </xf>
    <xf numFmtId="0" fontId="3" fillId="2" borderId="42" xfId="0" applyFont="1" applyFill="1" applyBorder="1" applyAlignment="1">
      <alignment horizontal="justify"/>
    </xf>
    <xf numFmtId="0" fontId="3" fillId="2" borderId="43" xfId="0" applyFont="1" applyFill="1" applyBorder="1"/>
    <xf numFmtId="0" fontId="3" fillId="2" borderId="42" xfId="0" applyFont="1" applyFill="1" applyBorder="1"/>
    <xf numFmtId="0" fontId="3" fillId="2" borderId="27" xfId="0" applyFont="1" applyFill="1" applyBorder="1"/>
    <xf numFmtId="0" fontId="11" fillId="2" borderId="27" xfId="0" applyFont="1" applyFill="1" applyBorder="1" applyAlignment="1">
      <alignment vertical="center"/>
    </xf>
    <xf numFmtId="9" fontId="11" fillId="2" borderId="26" xfId="0" applyNumberFormat="1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167" fontId="2" fillId="2" borderId="26" xfId="1" applyNumberFormat="1" applyFont="1" applyFill="1" applyBorder="1" applyAlignment="1">
      <alignment vertical="center"/>
    </xf>
    <xf numFmtId="167" fontId="11" fillId="2" borderId="26" xfId="1" applyNumberFormat="1" applyFont="1" applyFill="1" applyBorder="1" applyAlignment="1">
      <alignment vertical="center"/>
    </xf>
    <xf numFmtId="9" fontId="11" fillId="2" borderId="42" xfId="2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vertical="center" wrapText="1"/>
    </xf>
    <xf numFmtId="0" fontId="12" fillId="2" borderId="27" xfId="0" applyFont="1" applyFill="1" applyBorder="1" applyAlignment="1">
      <alignment vertical="center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vertical="center"/>
    </xf>
    <xf numFmtId="167" fontId="3" fillId="0" borderId="0" xfId="0" applyNumberFormat="1" applyFont="1"/>
    <xf numFmtId="0" fontId="8" fillId="0" borderId="0" xfId="0" applyFont="1" applyAlignment="1">
      <alignment vertical="center" wrapText="1"/>
    </xf>
    <xf numFmtId="5" fontId="6" fillId="3" borderId="6" xfId="1" applyNumberFormat="1" applyFont="1" applyFill="1" applyBorder="1" applyAlignment="1">
      <alignment horizontal="center" vertical="center" wrapText="1"/>
    </xf>
    <xf numFmtId="5" fontId="6" fillId="3" borderId="10" xfId="1" applyNumberFormat="1" applyFont="1" applyFill="1" applyBorder="1" applyAlignment="1">
      <alignment horizontal="center" vertical="center" wrapText="1"/>
    </xf>
    <xf numFmtId="9" fontId="6" fillId="0" borderId="6" xfId="2" applyFont="1" applyFill="1" applyBorder="1" applyAlignment="1">
      <alignment horizontal="center" vertical="center" wrapText="1"/>
    </xf>
    <xf numFmtId="9" fontId="6" fillId="0" borderId="19" xfId="2" applyFont="1" applyFill="1" applyBorder="1" applyAlignment="1">
      <alignment horizontal="center" vertical="center" wrapText="1"/>
    </xf>
    <xf numFmtId="9" fontId="6" fillId="0" borderId="10" xfId="2" applyFont="1" applyFill="1" applyBorder="1" applyAlignment="1">
      <alignment horizontal="center" vertical="center" wrapText="1"/>
    </xf>
    <xf numFmtId="5" fontId="6" fillId="0" borderId="6" xfId="1" applyNumberFormat="1" applyFont="1" applyFill="1" applyBorder="1" applyAlignment="1">
      <alignment horizontal="center" vertical="center" wrapText="1"/>
    </xf>
    <xf numFmtId="5" fontId="6" fillId="0" borderId="10" xfId="1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9" fontId="8" fillId="0" borderId="6" xfId="0" applyNumberFormat="1" applyFont="1" applyBorder="1" applyAlignment="1">
      <alignment horizontal="center" vertical="center" wrapText="1"/>
    </xf>
    <xf numFmtId="9" fontId="8" fillId="3" borderId="6" xfId="0" applyNumberFormat="1" applyFont="1" applyFill="1" applyBorder="1" applyAlignment="1">
      <alignment horizontal="center" vertical="center" wrapText="1"/>
    </xf>
    <xf numFmtId="9" fontId="3" fillId="0" borderId="6" xfId="0" applyNumberFormat="1" applyFont="1" applyBorder="1" applyAlignment="1">
      <alignment horizontal="center" vertical="center"/>
    </xf>
    <xf numFmtId="9" fontId="3" fillId="0" borderId="10" xfId="0" applyNumberFormat="1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justify" vertical="center" wrapText="1"/>
    </xf>
    <xf numFmtId="0" fontId="7" fillId="0" borderId="19" xfId="0" applyFont="1" applyBorder="1" applyAlignment="1">
      <alignment horizontal="justify" vertical="center" wrapText="1"/>
    </xf>
    <xf numFmtId="5" fontId="6" fillId="0" borderId="5" xfId="1" applyNumberFormat="1" applyFont="1" applyFill="1" applyBorder="1" applyAlignment="1">
      <alignment horizontal="center" vertical="center" wrapText="1"/>
    </xf>
    <xf numFmtId="5" fontId="6" fillId="0" borderId="1" xfId="1" applyNumberFormat="1" applyFont="1" applyFill="1" applyBorder="1" applyAlignment="1">
      <alignment horizontal="center" vertical="center" wrapText="1"/>
    </xf>
    <xf numFmtId="5" fontId="6" fillId="0" borderId="9" xfId="1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3" fontId="8" fillId="3" borderId="10" xfId="0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justify" vertical="center" wrapText="1"/>
    </xf>
    <xf numFmtId="0" fontId="7" fillId="3" borderId="10" xfId="0" applyFont="1" applyFill="1" applyBorder="1" applyAlignment="1">
      <alignment horizontal="justify" vertical="center" wrapText="1"/>
    </xf>
    <xf numFmtId="3" fontId="8" fillId="0" borderId="10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19" xfId="0" applyFont="1" applyBorder="1" applyAlignment="1">
      <alignment horizontal="justify" vertical="center" wrapText="1"/>
    </xf>
    <xf numFmtId="1" fontId="5" fillId="0" borderId="9" xfId="0" applyNumberFormat="1" applyFont="1" applyBorder="1" applyAlignment="1">
      <alignment horizontal="justify" vertical="center"/>
    </xf>
    <xf numFmtId="1" fontId="5" fillId="0" borderId="5" xfId="0" applyNumberFormat="1" applyFont="1" applyBorder="1" applyAlignment="1">
      <alignment horizontal="justify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26" xfId="0" applyFont="1" applyBorder="1" applyAlignment="1">
      <alignment horizontal="justify" vertical="center" wrapText="1"/>
    </xf>
    <xf numFmtId="1" fontId="5" fillId="0" borderId="1" xfId="0" applyNumberFormat="1" applyFont="1" applyBorder="1" applyAlignment="1">
      <alignment horizontal="justify" vertical="center"/>
    </xf>
    <xf numFmtId="0" fontId="3" fillId="0" borderId="25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justify" vertical="center" wrapText="1"/>
    </xf>
    <xf numFmtId="0" fontId="0" fillId="0" borderId="0" xfId="0" applyFont="1"/>
    <xf numFmtId="0" fontId="6" fillId="4" borderId="25" xfId="0" applyFont="1" applyFill="1" applyBorder="1" applyAlignment="1">
      <alignment horizontal="justify" vertical="center" wrapText="1"/>
    </xf>
    <xf numFmtId="0" fontId="3" fillId="4" borderId="42" xfId="0" applyFont="1" applyFill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168" fontId="14" fillId="0" borderId="0" xfId="3" applyNumberFormat="1" applyFont="1"/>
    <xf numFmtId="0" fontId="3" fillId="4" borderId="1" xfId="0" applyFont="1" applyFill="1" applyBorder="1"/>
    <xf numFmtId="0" fontId="3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44" fontId="6" fillId="0" borderId="1" xfId="1" applyFont="1" applyFill="1" applyBorder="1" applyAlignment="1">
      <alignment horizontal="center" vertical="center" wrapText="1"/>
    </xf>
    <xf numFmtId="5" fontId="6" fillId="3" borderId="9" xfId="1" applyNumberFormat="1" applyFont="1" applyFill="1" applyBorder="1" applyAlignment="1">
      <alignment horizontal="center" vertical="center" wrapText="1"/>
    </xf>
    <xf numFmtId="1" fontId="3" fillId="4" borderId="25" xfId="0" applyNumberFormat="1" applyFont="1" applyFill="1" applyBorder="1" applyAlignment="1">
      <alignment horizontal="justify" vertical="center"/>
    </xf>
    <xf numFmtId="5" fontId="6" fillId="0" borderId="10" xfId="1" applyNumberFormat="1" applyFont="1" applyFill="1" applyBorder="1" applyAlignment="1">
      <alignment vertical="center" wrapText="1"/>
    </xf>
    <xf numFmtId="1" fontId="5" fillId="0" borderId="6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0" fontId="3" fillId="4" borderId="9" xfId="0" applyFont="1" applyFill="1" applyBorder="1" applyAlignment="1">
      <alignment vertical="center" wrapText="1"/>
    </xf>
    <xf numFmtId="164" fontId="6" fillId="0" borderId="9" xfId="0" applyNumberFormat="1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justify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justify" vertical="center" wrapText="1"/>
    </xf>
    <xf numFmtId="1" fontId="8" fillId="4" borderId="1" xfId="0" applyNumberFormat="1" applyFont="1" applyFill="1" applyBorder="1" applyAlignment="1">
      <alignment horizontal="center" vertical="center" wrapText="1"/>
    </xf>
    <xf numFmtId="164" fontId="3" fillId="0" borderId="19" xfId="0" applyNumberFormat="1" applyFont="1" applyFill="1" applyBorder="1" applyAlignment="1">
      <alignment horizontal="justify" vertical="center" wrapText="1"/>
    </xf>
    <xf numFmtId="164" fontId="10" fillId="0" borderId="10" xfId="0" applyNumberFormat="1" applyFont="1" applyBorder="1" applyAlignment="1">
      <alignment horizontal="justify" vertical="center" wrapText="1"/>
    </xf>
    <xf numFmtId="5" fontId="6" fillId="0" borderId="6" xfId="1" applyNumberFormat="1" applyFont="1" applyFill="1" applyBorder="1" applyAlignment="1">
      <alignment horizontal="center" vertical="center" wrapText="1"/>
    </xf>
    <xf numFmtId="5" fontId="6" fillId="0" borderId="19" xfId="1" applyNumberFormat="1" applyFont="1" applyFill="1" applyBorder="1" applyAlignment="1">
      <alignment horizontal="center" vertical="center" wrapText="1"/>
    </xf>
    <xf numFmtId="5" fontId="6" fillId="0" borderId="10" xfId="1" applyNumberFormat="1" applyFont="1" applyFill="1" applyBorder="1" applyAlignment="1">
      <alignment horizontal="center" vertical="center" wrapText="1"/>
    </xf>
    <xf numFmtId="5" fontId="6" fillId="0" borderId="5" xfId="1" applyNumberFormat="1" applyFont="1" applyFill="1" applyBorder="1" applyAlignment="1">
      <alignment horizontal="center" vertical="center" wrapText="1"/>
    </xf>
    <xf numFmtId="5" fontId="6" fillId="0" borderId="26" xfId="1" applyNumberFormat="1" applyFont="1" applyFill="1" applyBorder="1" applyAlignment="1">
      <alignment horizontal="center" vertical="center" wrapText="1"/>
    </xf>
    <xf numFmtId="5" fontId="6" fillId="0" borderId="1" xfId="1" applyNumberFormat="1" applyFont="1" applyFill="1" applyBorder="1" applyAlignment="1">
      <alignment horizontal="center" vertical="center" wrapText="1"/>
    </xf>
    <xf numFmtId="5" fontId="6" fillId="0" borderId="25" xfId="1" applyNumberFormat="1" applyFont="1" applyFill="1" applyBorder="1" applyAlignment="1">
      <alignment horizontal="center" vertical="center" wrapText="1"/>
    </xf>
    <xf numFmtId="5" fontId="6" fillId="0" borderId="9" xfId="1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justify" vertical="center" wrapText="1"/>
    </xf>
    <xf numFmtId="167" fontId="6" fillId="0" borderId="19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horizontal="right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5" fontId="3" fillId="0" borderId="9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5" fontId="6" fillId="3" borderId="5" xfId="1" applyNumberFormat="1" applyFont="1" applyFill="1" applyBorder="1" applyAlignment="1">
      <alignment horizontal="center" vertical="center" wrapText="1"/>
    </xf>
    <xf numFmtId="5" fontId="6" fillId="3" borderId="1" xfId="1" applyNumberFormat="1" applyFont="1" applyFill="1" applyBorder="1" applyAlignment="1">
      <alignment horizontal="center" vertical="center" wrapText="1"/>
    </xf>
    <xf numFmtId="5" fontId="6" fillId="3" borderId="9" xfId="1" applyNumberFormat="1" applyFont="1" applyFill="1" applyBorder="1" applyAlignment="1">
      <alignment horizontal="center" vertical="center" wrapText="1"/>
    </xf>
    <xf numFmtId="5" fontId="6" fillId="3" borderId="6" xfId="1" applyNumberFormat="1" applyFont="1" applyFill="1" applyBorder="1" applyAlignment="1">
      <alignment horizontal="center" vertical="center" wrapText="1"/>
    </xf>
    <xf numFmtId="5" fontId="6" fillId="3" borderId="19" xfId="1" applyNumberFormat="1" applyFont="1" applyFill="1" applyBorder="1" applyAlignment="1">
      <alignment horizontal="center" vertical="center" wrapText="1"/>
    </xf>
    <xf numFmtId="5" fontId="6" fillId="3" borderId="10" xfId="1" applyNumberFormat="1" applyFont="1" applyFill="1" applyBorder="1" applyAlignment="1">
      <alignment horizontal="center" vertical="center" wrapText="1"/>
    </xf>
    <xf numFmtId="9" fontId="6" fillId="0" borderId="6" xfId="2" applyFont="1" applyFill="1" applyBorder="1" applyAlignment="1">
      <alignment horizontal="center" vertical="center" wrapText="1"/>
    </xf>
    <xf numFmtId="9" fontId="6" fillId="0" borderId="19" xfId="2" applyFont="1" applyFill="1" applyBorder="1" applyAlignment="1">
      <alignment horizontal="center" vertical="center" wrapText="1"/>
    </xf>
    <xf numFmtId="9" fontId="6" fillId="0" borderId="10" xfId="2" applyFont="1" applyFill="1" applyBorder="1" applyAlignment="1">
      <alignment horizontal="center" vertical="center" wrapText="1"/>
    </xf>
    <xf numFmtId="5" fontId="6" fillId="0" borderId="6" xfId="1" applyNumberFormat="1" applyFont="1" applyFill="1" applyBorder="1" applyAlignment="1">
      <alignment horizontal="center" vertical="center" wrapText="1"/>
    </xf>
    <xf numFmtId="5" fontId="6" fillId="0" borderId="19" xfId="1" applyNumberFormat="1" applyFont="1" applyFill="1" applyBorder="1" applyAlignment="1">
      <alignment horizontal="center" vertical="center" wrapText="1"/>
    </xf>
    <xf numFmtId="5" fontId="6" fillId="0" borderId="10" xfId="1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justify" vertical="center" wrapText="1"/>
    </xf>
    <xf numFmtId="0" fontId="3" fillId="0" borderId="33" xfId="0" applyFont="1" applyBorder="1" applyAlignment="1">
      <alignment horizontal="justify" vertical="center" wrapText="1"/>
    </xf>
    <xf numFmtId="0" fontId="3" fillId="0" borderId="38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36" xfId="0" applyFont="1" applyBorder="1" applyAlignment="1">
      <alignment horizontal="justify" vertical="center" wrapText="1"/>
    </xf>
    <xf numFmtId="0" fontId="3" fillId="0" borderId="39" xfId="0" applyFont="1" applyBorder="1" applyAlignment="1">
      <alignment horizontal="justify" vertical="center" wrapText="1"/>
    </xf>
    <xf numFmtId="0" fontId="3" fillId="0" borderId="40" xfId="0" applyFont="1" applyBorder="1" applyAlignment="1">
      <alignment horizontal="justify" vertical="center" wrapText="1"/>
    </xf>
    <xf numFmtId="0" fontId="3" fillId="4" borderId="4" xfId="0" applyFont="1" applyFill="1" applyBorder="1" applyAlignment="1">
      <alignment horizontal="justify" vertical="center" wrapText="1"/>
    </xf>
    <xf numFmtId="0" fontId="3" fillId="4" borderId="36" xfId="0" applyFont="1" applyFill="1" applyBorder="1" applyAlignment="1">
      <alignment horizontal="justify" vertical="center" wrapText="1"/>
    </xf>
    <xf numFmtId="0" fontId="3" fillId="4" borderId="39" xfId="0" applyFont="1" applyFill="1" applyBorder="1" applyAlignment="1">
      <alignment horizontal="justify" vertical="center" wrapText="1"/>
    </xf>
    <xf numFmtId="0" fontId="3" fillId="4" borderId="40" xfId="0" applyFont="1" applyFill="1" applyBorder="1" applyAlignment="1">
      <alignment horizontal="justify" vertical="center" wrapText="1"/>
    </xf>
    <xf numFmtId="0" fontId="9" fillId="3" borderId="5" xfId="0" applyFont="1" applyFill="1" applyBorder="1" applyAlignment="1">
      <alignment horizontal="justify" vertical="center" wrapText="1"/>
    </xf>
    <xf numFmtId="0" fontId="9" fillId="3" borderId="1" xfId="0" applyFont="1" applyFill="1" applyBorder="1" applyAlignment="1">
      <alignment horizontal="justify" vertical="center" wrapText="1"/>
    </xf>
    <xf numFmtId="0" fontId="9" fillId="3" borderId="25" xfId="0" applyFont="1" applyFill="1" applyBorder="1" applyAlignment="1">
      <alignment horizontal="justify" vertical="center" wrapText="1"/>
    </xf>
    <xf numFmtId="0" fontId="9" fillId="3" borderId="9" xfId="0" applyFont="1" applyFill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25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9" fontId="8" fillId="0" borderId="6" xfId="0" applyNumberFormat="1" applyFont="1" applyBorder="1" applyAlignment="1">
      <alignment horizontal="center" vertical="center" wrapText="1"/>
    </xf>
    <xf numFmtId="9" fontId="8" fillId="0" borderId="19" xfId="0" applyNumberFormat="1" applyFont="1" applyBorder="1" applyAlignment="1">
      <alignment horizontal="center" vertical="center" wrapText="1"/>
    </xf>
    <xf numFmtId="9" fontId="8" fillId="0" borderId="10" xfId="0" applyNumberFormat="1" applyFont="1" applyBorder="1" applyAlignment="1">
      <alignment horizontal="center" vertical="center" wrapText="1"/>
    </xf>
    <xf numFmtId="9" fontId="8" fillId="3" borderId="6" xfId="0" applyNumberFormat="1" applyFont="1" applyFill="1" applyBorder="1" applyAlignment="1">
      <alignment horizontal="center" vertical="center" wrapText="1"/>
    </xf>
    <xf numFmtId="9" fontId="8" fillId="3" borderId="19" xfId="0" applyNumberFormat="1" applyFont="1" applyFill="1" applyBorder="1" applyAlignment="1">
      <alignment horizontal="center" vertical="center" wrapText="1"/>
    </xf>
    <xf numFmtId="9" fontId="8" fillId="3" borderId="10" xfId="0" applyNumberFormat="1" applyFont="1" applyFill="1" applyBorder="1" applyAlignment="1">
      <alignment horizontal="center" vertical="center" wrapText="1"/>
    </xf>
    <xf numFmtId="9" fontId="3" fillId="0" borderId="6" xfId="0" applyNumberFormat="1" applyFont="1" applyBorder="1" applyAlignment="1">
      <alignment horizontal="center" vertical="center"/>
    </xf>
    <xf numFmtId="9" fontId="3" fillId="0" borderId="19" xfId="0" applyNumberFormat="1" applyFont="1" applyBorder="1" applyAlignment="1">
      <alignment horizontal="center" vertical="center"/>
    </xf>
    <xf numFmtId="9" fontId="3" fillId="0" borderId="10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justify" vertical="center" wrapText="1"/>
    </xf>
    <xf numFmtId="0" fontId="6" fillId="0" borderId="21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justify" vertical="center" wrapText="1"/>
    </xf>
    <xf numFmtId="0" fontId="6" fillId="4" borderId="6" xfId="0" applyFont="1" applyFill="1" applyBorder="1" applyAlignment="1">
      <alignment horizontal="justify" vertical="center" wrapText="1"/>
    </xf>
    <xf numFmtId="0" fontId="6" fillId="4" borderId="10" xfId="0" applyFont="1" applyFill="1" applyBorder="1" applyAlignment="1">
      <alignment horizontal="justify" vertical="center" wrapText="1"/>
    </xf>
    <xf numFmtId="0" fontId="7" fillId="3" borderId="6" xfId="0" applyFont="1" applyFill="1" applyBorder="1" applyAlignment="1">
      <alignment horizontal="justify" vertical="center" wrapText="1"/>
    </xf>
    <xf numFmtId="0" fontId="7" fillId="3" borderId="10" xfId="0" applyFont="1" applyFill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166" fontId="6" fillId="3" borderId="5" xfId="1" applyNumberFormat="1" applyFont="1" applyFill="1" applyBorder="1" applyAlignment="1">
      <alignment horizontal="center" vertical="center" wrapText="1"/>
    </xf>
    <xf numFmtId="166" fontId="6" fillId="3" borderId="26" xfId="1" applyNumberFormat="1" applyFont="1" applyFill="1" applyBorder="1" applyAlignment="1">
      <alignment horizontal="center" vertical="center" wrapText="1"/>
    </xf>
    <xf numFmtId="166" fontId="6" fillId="3" borderId="1" xfId="1" applyNumberFormat="1" applyFont="1" applyFill="1" applyBorder="1" applyAlignment="1">
      <alignment horizontal="center" vertical="center" wrapText="1"/>
    </xf>
    <xf numFmtId="166" fontId="6" fillId="3" borderId="25" xfId="1" applyNumberFormat="1" applyFont="1" applyFill="1" applyBorder="1" applyAlignment="1">
      <alignment horizontal="center" vertical="center" wrapText="1"/>
    </xf>
    <xf numFmtId="9" fontId="6" fillId="0" borderId="5" xfId="2" applyFont="1" applyFill="1" applyBorder="1" applyAlignment="1">
      <alignment horizontal="center" vertical="center" wrapText="1"/>
    </xf>
    <xf numFmtId="9" fontId="6" fillId="0" borderId="26" xfId="2" applyFont="1" applyFill="1" applyBorder="1" applyAlignment="1">
      <alignment horizontal="center" vertical="center" wrapText="1"/>
    </xf>
    <xf numFmtId="9" fontId="6" fillId="0" borderId="1" xfId="2" applyFont="1" applyFill="1" applyBorder="1" applyAlignment="1">
      <alignment horizontal="center" vertical="center" wrapText="1"/>
    </xf>
    <xf numFmtId="9" fontId="6" fillId="0" borderId="25" xfId="2" applyFont="1" applyFill="1" applyBorder="1" applyAlignment="1">
      <alignment horizontal="center" vertical="center" wrapText="1"/>
    </xf>
    <xf numFmtId="5" fontId="6" fillId="0" borderId="5" xfId="1" applyNumberFormat="1" applyFont="1" applyFill="1" applyBorder="1" applyAlignment="1">
      <alignment horizontal="center" vertical="center" wrapText="1"/>
    </xf>
    <xf numFmtId="5" fontId="6" fillId="0" borderId="26" xfId="1" applyNumberFormat="1" applyFont="1" applyFill="1" applyBorder="1" applyAlignment="1">
      <alignment horizontal="center" vertical="center" wrapText="1"/>
    </xf>
    <xf numFmtId="5" fontId="6" fillId="0" borderId="1" xfId="1" applyNumberFormat="1" applyFont="1" applyFill="1" applyBorder="1" applyAlignment="1">
      <alignment horizontal="center" vertical="center" wrapText="1"/>
    </xf>
    <xf numFmtId="5" fontId="6" fillId="0" borderId="25" xfId="1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justify" vertical="center" wrapText="1"/>
    </xf>
    <xf numFmtId="0" fontId="6" fillId="0" borderId="19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justify" vertical="center" wrapText="1"/>
    </xf>
    <xf numFmtId="0" fontId="7" fillId="3" borderId="26" xfId="0" applyFont="1" applyFill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7" fillId="3" borderId="25" xfId="0" applyFont="1" applyFill="1" applyBorder="1" applyAlignment="1">
      <alignment horizontal="justify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3" fontId="8" fillId="0" borderId="26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8" fillId="0" borderId="25" xfId="0" applyNumberFormat="1" applyFont="1" applyBorder="1" applyAlignment="1">
      <alignment horizontal="center" vertical="center" wrapText="1"/>
    </xf>
    <xf numFmtId="3" fontId="8" fillId="3" borderId="5" xfId="0" applyNumberFormat="1" applyFont="1" applyFill="1" applyBorder="1" applyAlignment="1">
      <alignment horizontal="center" vertical="center" wrapText="1"/>
    </xf>
    <xf numFmtId="3" fontId="8" fillId="3" borderId="26" xfId="0" applyNumberFormat="1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3" fontId="8" fillId="3" borderId="25" xfId="0" applyNumberFormat="1" applyFont="1" applyFill="1" applyBorder="1" applyAlignment="1">
      <alignment horizontal="center" vertical="center" wrapText="1"/>
    </xf>
    <xf numFmtId="9" fontId="3" fillId="0" borderId="5" xfId="0" applyNumberFormat="1" applyFont="1" applyBorder="1" applyAlignment="1">
      <alignment horizontal="center" vertical="center"/>
    </xf>
    <xf numFmtId="9" fontId="3" fillId="0" borderId="26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9" fontId="3" fillId="0" borderId="25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justify" vertical="center" wrapText="1"/>
    </xf>
    <xf numFmtId="5" fontId="6" fillId="0" borderId="9" xfId="1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 wrapText="1"/>
    </xf>
    <xf numFmtId="3" fontId="8" fillId="0" borderId="19" xfId="0" applyNumberFormat="1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center" vertical="center" wrapText="1"/>
    </xf>
    <xf numFmtId="3" fontId="8" fillId="3" borderId="6" xfId="0" applyNumberFormat="1" applyFont="1" applyFill="1" applyBorder="1" applyAlignment="1">
      <alignment horizontal="center" vertical="center" wrapText="1"/>
    </xf>
    <xf numFmtId="3" fontId="8" fillId="3" borderId="19" xfId="0" applyNumberFormat="1" applyFont="1" applyFill="1" applyBorder="1" applyAlignment="1">
      <alignment horizontal="center" vertical="center" wrapText="1"/>
    </xf>
    <xf numFmtId="3" fontId="8" fillId="3" borderId="10" xfId="0" applyNumberFormat="1" applyFont="1" applyFill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65" fontId="3" fillId="3" borderId="19" xfId="0" applyNumberFormat="1" applyFont="1" applyFill="1" applyBorder="1" applyAlignment="1">
      <alignment horizontal="center" vertical="center" wrapText="1"/>
    </xf>
    <xf numFmtId="165" fontId="3" fillId="3" borderId="10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65" fontId="3" fillId="0" borderId="19" xfId="0" applyNumberFormat="1" applyFont="1" applyBorder="1" applyAlignment="1">
      <alignment horizontal="center" vertical="center" wrapText="1"/>
    </xf>
    <xf numFmtId="165" fontId="3" fillId="0" borderId="10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65" fontId="3" fillId="3" borderId="5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65" fontId="3" fillId="3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9" fontId="6" fillId="0" borderId="9" xfId="2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justify" vertical="center" wrapText="1"/>
    </xf>
    <xf numFmtId="0" fontId="6" fillId="0" borderId="33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0" fontId="7" fillId="3" borderId="9" xfId="0" applyFont="1" applyFill="1" applyBorder="1" applyAlignment="1">
      <alignment horizontal="justify" vertical="center" wrapText="1"/>
    </xf>
    <xf numFmtId="9" fontId="8" fillId="0" borderId="5" xfId="0" applyNumberFormat="1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9" fontId="8" fillId="0" borderId="9" xfId="0" applyNumberFormat="1" applyFont="1" applyBorder="1" applyAlignment="1">
      <alignment horizontal="center" vertical="center" wrapText="1"/>
    </xf>
    <xf numFmtId="9" fontId="8" fillId="3" borderId="5" xfId="0" applyNumberFormat="1" applyFont="1" applyFill="1" applyBorder="1" applyAlignment="1">
      <alignment horizontal="center" vertical="center" wrapText="1"/>
    </xf>
    <xf numFmtId="9" fontId="8" fillId="3" borderId="1" xfId="0" applyNumberFormat="1" applyFont="1" applyFill="1" applyBorder="1" applyAlignment="1">
      <alignment horizontal="center" vertical="center" wrapText="1"/>
    </xf>
    <xf numFmtId="9" fontId="8" fillId="3" borderId="9" xfId="0" applyNumberFormat="1" applyFont="1" applyFill="1" applyBorder="1" applyAlignment="1">
      <alignment horizontal="center" vertical="center" wrapText="1"/>
    </xf>
    <xf numFmtId="9" fontId="3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4">
    <cellStyle name="Millares" xfId="3" builtinId="3"/>
    <cellStyle name="Moneda" xfId="1" builtinId="4"/>
    <cellStyle name="Normal" xfId="0" builtinId="0"/>
    <cellStyle name="Porcentaje" xfId="2" builtinId="5"/>
  </cellStyles>
  <dxfs count="6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821531</xdr:colOff>
      <xdr:row>0</xdr:row>
      <xdr:rowOff>23811</xdr:rowOff>
    </xdr:from>
    <xdr:to>
      <xdr:col>6</xdr:col>
      <xdr:colOff>933407</xdr:colOff>
      <xdr:row>2</xdr:row>
      <xdr:rowOff>170497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7AC682-0C0A-436A-9E52-F866B95479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4531" y="23811"/>
          <a:ext cx="1807326" cy="531496"/>
        </a:xfrm>
        <a:prstGeom prst="rect">
          <a:avLst/>
        </a:prstGeom>
      </xdr:spPr>
    </xdr:pic>
    <xdr:clientData/>
  </xdr:twoCellAnchor>
  <xdr:twoCellAnchor editAs="oneCell">
    <xdr:from>
      <xdr:col>5</xdr:col>
      <xdr:colOff>821531</xdr:colOff>
      <xdr:row>0</xdr:row>
      <xdr:rowOff>23811</xdr:rowOff>
    </xdr:from>
    <xdr:to>
      <xdr:col>6</xdr:col>
      <xdr:colOff>933407</xdr:colOff>
      <xdr:row>2</xdr:row>
      <xdr:rowOff>170497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995D32BE-3A22-494A-975E-3956A077D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4531" y="23811"/>
          <a:ext cx="1807326" cy="5314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7AE84-DD68-4C49-AAF3-EA25D0C01AF7}">
  <sheetPr>
    <pageSetUpPr fitToPage="1"/>
  </sheetPr>
  <dimension ref="A1:AB87"/>
  <sheetViews>
    <sheetView showGridLines="0" tabSelected="1" zoomScale="70" zoomScaleNormal="70" zoomScaleSheetLayoutView="90" workbookViewId="0">
      <pane ySplit="5" topLeftCell="A9" activePane="bottomLeft" state="frozen"/>
      <selection activeCell="D1" sqref="D1"/>
      <selection pane="bottomLeft" activeCell="J75" sqref="J75"/>
    </sheetView>
  </sheetViews>
  <sheetFormatPr baseColWidth="10" defaultColWidth="11" defaultRowHeight="15" x14ac:dyDescent="0.25"/>
  <cols>
    <col min="1" max="1" width="23" style="7" customWidth="1"/>
    <col min="2" max="3" width="23" style="2" customWidth="1"/>
    <col min="4" max="5" width="34.59765625" style="2" customWidth="1"/>
    <col min="6" max="6" width="22.19921875" style="2" customWidth="1"/>
    <col min="7" max="7" width="49.8984375" style="2" customWidth="1"/>
    <col min="8" max="8" width="26.69921875" style="2" customWidth="1"/>
    <col min="9" max="9" width="14.8984375" style="2" customWidth="1"/>
    <col min="10" max="13" width="17.5" style="2" customWidth="1"/>
    <col min="14" max="14" width="36.796875" style="2" customWidth="1"/>
    <col min="15" max="18" width="24.5" style="2" customWidth="1"/>
    <col min="19" max="19" width="29.5" style="2" customWidth="1"/>
    <col min="20" max="23" width="24.5" style="2" customWidth="1"/>
    <col min="24" max="24" width="27.796875" style="2" customWidth="1"/>
    <col min="25" max="25" width="19.3984375" style="2" customWidth="1"/>
    <col min="26" max="26" width="25" style="2" customWidth="1"/>
    <col min="27" max="27" width="19.09765625" style="4" customWidth="1"/>
    <col min="28" max="28" width="18.19921875" style="2" customWidth="1"/>
    <col min="29" max="16384" width="11" style="2"/>
  </cols>
  <sheetData>
    <row r="1" spans="1:28" ht="15.6" x14ac:dyDescent="0.25">
      <c r="A1" s="1" t="s">
        <v>0</v>
      </c>
      <c r="F1" s="415" t="s">
        <v>1</v>
      </c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  <c r="Y1" s="398"/>
      <c r="Z1" s="3"/>
    </row>
    <row r="2" spans="1:28" ht="15" customHeight="1" x14ac:dyDescent="0.25">
      <c r="A2" s="5">
        <v>44255</v>
      </c>
      <c r="B2" s="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Y2" s="398"/>
      <c r="Z2" s="3"/>
    </row>
    <row r="3" spans="1:28" ht="16.2" thickBot="1" x14ac:dyDescent="0.3">
      <c r="F3" s="416"/>
      <c r="G3" s="416"/>
      <c r="H3" s="416"/>
      <c r="I3" s="416"/>
      <c r="J3" s="416"/>
      <c r="K3" s="416"/>
      <c r="L3" s="416"/>
      <c r="M3" s="416"/>
      <c r="N3" s="416"/>
      <c r="O3" s="416"/>
      <c r="P3" s="416"/>
      <c r="Q3" s="416"/>
      <c r="Y3" s="398"/>
      <c r="Z3" s="3"/>
    </row>
    <row r="4" spans="1:28" s="8" customFormat="1" ht="23.25" customHeight="1" x14ac:dyDescent="0.25">
      <c r="A4" s="399" t="s">
        <v>2</v>
      </c>
      <c r="B4" s="400"/>
      <c r="C4" s="400"/>
      <c r="D4" s="400"/>
      <c r="E4" s="400"/>
      <c r="F4" s="401" t="s">
        <v>3</v>
      </c>
      <c r="G4" s="400"/>
      <c r="H4" s="400"/>
      <c r="I4" s="400"/>
      <c r="J4" s="400"/>
      <c r="K4" s="402" t="s">
        <v>4</v>
      </c>
      <c r="L4" s="402"/>
      <c r="M4" s="402"/>
      <c r="N4" s="402" t="s">
        <v>5</v>
      </c>
      <c r="O4" s="402"/>
      <c r="P4" s="402"/>
      <c r="Q4" s="402"/>
      <c r="R4" s="402"/>
      <c r="S4" s="402"/>
      <c r="T4" s="402" t="s">
        <v>6</v>
      </c>
      <c r="U4" s="402"/>
      <c r="V4" s="402"/>
      <c r="W4" s="402"/>
      <c r="X4" s="402"/>
      <c r="Y4" s="391" t="s">
        <v>7</v>
      </c>
      <c r="Z4" s="391" t="s">
        <v>8</v>
      </c>
      <c r="AA4" s="393" t="s">
        <v>9</v>
      </c>
      <c r="AB4" s="394"/>
    </row>
    <row r="5" spans="1:28" ht="42" customHeight="1" thickBot="1" x14ac:dyDescent="0.3">
      <c r="A5" s="9" t="s">
        <v>10</v>
      </c>
      <c r="B5" s="10" t="s">
        <v>11</v>
      </c>
      <c r="C5" s="10" t="s">
        <v>12</v>
      </c>
      <c r="D5" s="10" t="s">
        <v>13</v>
      </c>
      <c r="E5" s="11" t="s">
        <v>14</v>
      </c>
      <c r="F5" s="11" t="s">
        <v>15</v>
      </c>
      <c r="G5" s="204" t="s">
        <v>16</v>
      </c>
      <c r="H5" s="11" t="s">
        <v>17</v>
      </c>
      <c r="I5" s="11" t="s">
        <v>18</v>
      </c>
      <c r="J5" s="11" t="s">
        <v>19</v>
      </c>
      <c r="K5" s="11" t="s">
        <v>20</v>
      </c>
      <c r="L5" s="11" t="s">
        <v>21</v>
      </c>
      <c r="M5" s="11" t="s">
        <v>22</v>
      </c>
      <c r="N5" s="10" t="s">
        <v>23</v>
      </c>
      <c r="O5" s="11" t="s">
        <v>24</v>
      </c>
      <c r="P5" s="11" t="s">
        <v>25</v>
      </c>
      <c r="Q5" s="11" t="s">
        <v>26</v>
      </c>
      <c r="R5" s="11" t="s">
        <v>27</v>
      </c>
      <c r="S5" s="11" t="s">
        <v>28</v>
      </c>
      <c r="T5" s="11" t="s">
        <v>24</v>
      </c>
      <c r="U5" s="11" t="s">
        <v>25</v>
      </c>
      <c r="V5" s="11" t="s">
        <v>26</v>
      </c>
      <c r="W5" s="11" t="s">
        <v>27</v>
      </c>
      <c r="X5" s="11" t="s">
        <v>29</v>
      </c>
      <c r="Y5" s="392"/>
      <c r="Z5" s="392"/>
      <c r="AA5" s="11" t="s">
        <v>30</v>
      </c>
      <c r="AB5" s="12" t="s">
        <v>31</v>
      </c>
    </row>
    <row r="6" spans="1:28" ht="84.6" customHeight="1" thickBot="1" x14ac:dyDescent="0.3">
      <c r="A6" s="13" t="s">
        <v>32</v>
      </c>
      <c r="B6" s="14" t="s">
        <v>33</v>
      </c>
      <c r="C6" s="14" t="s">
        <v>34</v>
      </c>
      <c r="D6" s="15" t="s">
        <v>35</v>
      </c>
      <c r="E6" s="16" t="s">
        <v>36</v>
      </c>
      <c r="F6" s="17"/>
      <c r="G6" s="193" t="s">
        <v>62</v>
      </c>
      <c r="H6" s="18"/>
      <c r="I6" s="19"/>
      <c r="J6" s="19"/>
      <c r="K6" s="20">
        <v>0.45</v>
      </c>
      <c r="L6" s="21">
        <v>0</v>
      </c>
      <c r="M6" s="22">
        <f>IFERROR(IF(L6/K6&gt;100%,100%,L6/K6),"-")</f>
        <v>0</v>
      </c>
      <c r="N6" s="23"/>
      <c r="O6" s="24"/>
      <c r="P6" s="25"/>
      <c r="Q6" s="25"/>
      <c r="R6" s="25"/>
      <c r="S6" s="26">
        <f>SUM(O6:R6)</f>
        <v>0</v>
      </c>
      <c r="T6" s="24"/>
      <c r="U6" s="25"/>
      <c r="V6" s="25"/>
      <c r="W6" s="25"/>
      <c r="X6" s="26">
        <f>SUM(T6:W6)</f>
        <v>0</v>
      </c>
      <c r="Y6" s="27" t="str">
        <f>IFERROR(X6/S6,"-")</f>
        <v>-</v>
      </c>
      <c r="Z6" s="24">
        <v>0</v>
      </c>
      <c r="AA6" s="28" t="s">
        <v>37</v>
      </c>
      <c r="AB6" s="29" t="s">
        <v>38</v>
      </c>
    </row>
    <row r="7" spans="1:28" ht="104.4" customHeight="1" thickBot="1" x14ac:dyDescent="0.3">
      <c r="A7" s="47" t="s">
        <v>32</v>
      </c>
      <c r="B7" s="48" t="s">
        <v>33</v>
      </c>
      <c r="C7" s="48" t="s">
        <v>34</v>
      </c>
      <c r="D7" s="190" t="s">
        <v>39</v>
      </c>
      <c r="E7" s="230" t="s">
        <v>40</v>
      </c>
      <c r="F7" s="115"/>
      <c r="G7" s="116"/>
      <c r="H7" s="116"/>
      <c r="I7" s="52"/>
      <c r="J7" s="52"/>
      <c r="K7" s="174">
        <v>0.2</v>
      </c>
      <c r="L7" s="175">
        <v>0</v>
      </c>
      <c r="M7" s="176">
        <f>IFERROR(IF(L7/K7&gt;100%,100%,L7/K7),"-")</f>
        <v>0</v>
      </c>
      <c r="N7" s="56"/>
      <c r="O7" s="170"/>
      <c r="P7" s="57"/>
      <c r="Q7" s="57"/>
      <c r="R7" s="57"/>
      <c r="S7" s="165">
        <f>SUM(O7:R7)</f>
        <v>0</v>
      </c>
      <c r="T7" s="170"/>
      <c r="U7" s="57"/>
      <c r="V7" s="57"/>
      <c r="W7" s="57"/>
      <c r="X7" s="165">
        <f>SUM(T7:W7)</f>
        <v>0</v>
      </c>
      <c r="Y7" s="167" t="str">
        <f>IFERROR(X7/S7,"-")</f>
        <v>-</v>
      </c>
      <c r="Z7" s="170">
        <v>0</v>
      </c>
      <c r="AA7" s="185" t="s">
        <v>37</v>
      </c>
      <c r="AB7" s="187" t="s">
        <v>38</v>
      </c>
    </row>
    <row r="8" spans="1:28" ht="82.2" customHeight="1" x14ac:dyDescent="0.25">
      <c r="A8" s="404" t="s">
        <v>41</v>
      </c>
      <c r="B8" s="341" t="s">
        <v>42</v>
      </c>
      <c r="C8" s="341" t="s">
        <v>43</v>
      </c>
      <c r="D8" s="349" t="s">
        <v>44</v>
      </c>
      <c r="E8" s="341" t="s">
        <v>45</v>
      </c>
      <c r="F8" s="31"/>
      <c r="G8" s="194" t="s">
        <v>46</v>
      </c>
      <c r="H8" s="172"/>
      <c r="I8" s="33"/>
      <c r="J8" s="33"/>
      <c r="K8" s="408">
        <v>1</v>
      </c>
      <c r="L8" s="411">
        <v>1</v>
      </c>
      <c r="M8" s="365">
        <f>IFERROR(IF(L8/K8&gt;100%,100%,L8/K8),"-")</f>
        <v>1</v>
      </c>
      <c r="N8" s="34"/>
      <c r="O8" s="182"/>
      <c r="P8" s="35"/>
      <c r="Q8" s="35"/>
      <c r="R8" s="35"/>
      <c r="S8" s="258">
        <f>SUM(O8:R10)</f>
        <v>100000000</v>
      </c>
      <c r="T8" s="182"/>
      <c r="U8" s="35"/>
      <c r="V8" s="35"/>
      <c r="W8" s="35"/>
      <c r="X8" s="258">
        <f>SUM(T8:W10)</f>
        <v>46277775</v>
      </c>
      <c r="Y8" s="322">
        <f>IFERROR(X8/S8,"-")</f>
        <v>0.46277774999999999</v>
      </c>
      <c r="Z8" s="326">
        <v>0</v>
      </c>
      <c r="AA8" s="270" t="s">
        <v>37</v>
      </c>
      <c r="AB8" s="333" t="s">
        <v>38</v>
      </c>
    </row>
    <row r="9" spans="1:28" ht="52.8" customHeight="1" x14ac:dyDescent="0.25">
      <c r="A9" s="405"/>
      <c r="B9" s="343"/>
      <c r="C9" s="343"/>
      <c r="D9" s="351"/>
      <c r="E9" s="343"/>
      <c r="F9" s="231"/>
      <c r="G9" s="198" t="s">
        <v>47</v>
      </c>
      <c r="H9" s="173"/>
      <c r="I9" s="83"/>
      <c r="J9" s="83"/>
      <c r="K9" s="409"/>
      <c r="L9" s="412"/>
      <c r="M9" s="367"/>
      <c r="N9" s="74" t="s">
        <v>48</v>
      </c>
      <c r="O9" s="239">
        <v>31127350</v>
      </c>
      <c r="P9" s="244"/>
      <c r="Q9" s="244"/>
      <c r="R9" s="244"/>
      <c r="S9" s="259"/>
      <c r="T9" s="183"/>
      <c r="U9" s="213"/>
      <c r="V9" s="213"/>
      <c r="W9" s="213"/>
      <c r="X9" s="259"/>
      <c r="Y9" s="324"/>
      <c r="Z9" s="328"/>
      <c r="AA9" s="271"/>
      <c r="AB9" s="335"/>
    </row>
    <row r="10" spans="1:28" ht="75" customHeight="1" thickBot="1" x14ac:dyDescent="0.3">
      <c r="A10" s="406"/>
      <c r="B10" s="369"/>
      <c r="C10" s="369"/>
      <c r="D10" s="407"/>
      <c r="E10" s="369"/>
      <c r="F10" s="196">
        <v>20200680010180</v>
      </c>
      <c r="G10" s="41" t="s">
        <v>49</v>
      </c>
      <c r="H10" s="42" t="s">
        <v>50</v>
      </c>
      <c r="I10" s="43">
        <v>44243</v>
      </c>
      <c r="J10" s="43">
        <v>44271</v>
      </c>
      <c r="K10" s="410"/>
      <c r="L10" s="413"/>
      <c r="M10" s="414"/>
      <c r="N10" s="38" t="s">
        <v>48</v>
      </c>
      <c r="O10" s="241">
        <v>68872650</v>
      </c>
      <c r="P10" s="245"/>
      <c r="Q10" s="245"/>
      <c r="R10" s="245"/>
      <c r="S10" s="260"/>
      <c r="T10" s="184">
        <v>46277775</v>
      </c>
      <c r="U10" s="44"/>
      <c r="V10" s="44"/>
      <c r="W10" s="44"/>
      <c r="X10" s="260"/>
      <c r="Y10" s="403"/>
      <c r="Z10" s="376"/>
      <c r="AA10" s="273"/>
      <c r="AB10" s="377"/>
    </row>
    <row r="11" spans="1:28" ht="122.4" customHeight="1" thickBot="1" x14ac:dyDescent="0.3">
      <c r="A11" s="100" t="s">
        <v>41</v>
      </c>
      <c r="B11" s="101" t="s">
        <v>51</v>
      </c>
      <c r="C11" s="101" t="s">
        <v>52</v>
      </c>
      <c r="D11" s="191" t="s">
        <v>53</v>
      </c>
      <c r="E11" s="103" t="s">
        <v>54</v>
      </c>
      <c r="F11" s="104"/>
      <c r="G11" s="203" t="s">
        <v>55</v>
      </c>
      <c r="H11" s="104"/>
      <c r="I11" s="93"/>
      <c r="J11" s="93"/>
      <c r="K11" s="192">
        <v>0</v>
      </c>
      <c r="L11" s="189">
        <v>0</v>
      </c>
      <c r="M11" s="177" t="str">
        <f>IFERROR(IF(L11/K11&gt;100%,100%,L11/K11),"-")</f>
        <v>-</v>
      </c>
      <c r="N11" s="105" t="s">
        <v>56</v>
      </c>
      <c r="O11" s="236">
        <v>128000000</v>
      </c>
      <c r="P11" s="246"/>
      <c r="Q11" s="246"/>
      <c r="R11" s="246"/>
      <c r="S11" s="166">
        <f>SUM(O11:R11)</f>
        <v>128000000</v>
      </c>
      <c r="T11" s="171"/>
      <c r="U11" s="106"/>
      <c r="V11" s="106"/>
      <c r="W11" s="106"/>
      <c r="X11" s="166">
        <f>SUM(T11:W11)</f>
        <v>0</v>
      </c>
      <c r="Y11" s="169">
        <f>IFERROR(X11/S11,"-")</f>
        <v>0</v>
      </c>
      <c r="Z11" s="171">
        <v>0</v>
      </c>
      <c r="AA11" s="186" t="s">
        <v>37</v>
      </c>
      <c r="AB11" s="188" t="s">
        <v>38</v>
      </c>
    </row>
    <row r="12" spans="1:28" ht="114" customHeight="1" thickBot="1" x14ac:dyDescent="0.3">
      <c r="A12" s="13" t="s">
        <v>41</v>
      </c>
      <c r="B12" s="14" t="s">
        <v>51</v>
      </c>
      <c r="C12" s="14" t="s">
        <v>52</v>
      </c>
      <c r="D12" s="15" t="s">
        <v>57</v>
      </c>
      <c r="E12" s="16" t="s">
        <v>58</v>
      </c>
      <c r="F12" s="18"/>
      <c r="G12" s="17" t="s">
        <v>59</v>
      </c>
      <c r="H12" s="18"/>
      <c r="I12" s="19"/>
      <c r="J12" s="19"/>
      <c r="K12" s="20">
        <v>0</v>
      </c>
      <c r="L12" s="21">
        <v>0</v>
      </c>
      <c r="M12" s="22" t="str">
        <f>IFERROR(IF(L12/K12&gt;100%,100%,L12/K12),"-")</f>
        <v>-</v>
      </c>
      <c r="N12" s="23"/>
      <c r="O12" s="24"/>
      <c r="P12" s="247"/>
      <c r="Q12" s="247"/>
      <c r="R12" s="247"/>
      <c r="S12" s="26">
        <f>SUM(O12:R12)</f>
        <v>0</v>
      </c>
      <c r="T12" s="24"/>
      <c r="U12" s="25"/>
      <c r="V12" s="25"/>
      <c r="W12" s="25"/>
      <c r="X12" s="26">
        <f>SUM(T12:W12)</f>
        <v>0</v>
      </c>
      <c r="Y12" s="27" t="str">
        <f>IFERROR(X12/S12,"-")</f>
        <v>-</v>
      </c>
      <c r="Z12" s="24">
        <v>0</v>
      </c>
      <c r="AA12" s="28" t="s">
        <v>37</v>
      </c>
      <c r="AB12" s="29" t="s">
        <v>38</v>
      </c>
    </row>
    <row r="13" spans="1:28" ht="120.75" customHeight="1" thickBot="1" x14ac:dyDescent="0.3">
      <c r="A13" s="47" t="s">
        <v>41</v>
      </c>
      <c r="B13" s="48" t="s">
        <v>51</v>
      </c>
      <c r="C13" s="48" t="s">
        <v>52</v>
      </c>
      <c r="D13" s="49" t="s">
        <v>60</v>
      </c>
      <c r="E13" s="50" t="s">
        <v>61</v>
      </c>
      <c r="F13" s="51"/>
      <c r="G13" s="109" t="s">
        <v>62</v>
      </c>
      <c r="H13" s="51"/>
      <c r="I13" s="52"/>
      <c r="J13" s="52"/>
      <c r="K13" s="53">
        <v>0</v>
      </c>
      <c r="L13" s="54">
        <v>0</v>
      </c>
      <c r="M13" s="55" t="str">
        <f>IFERROR(IF(L13/K13&gt;100%,100%,L13/K13),"-")</f>
        <v>-</v>
      </c>
      <c r="N13" s="56" t="s">
        <v>63</v>
      </c>
      <c r="O13" s="237">
        <v>22204778</v>
      </c>
      <c r="P13" s="248"/>
      <c r="Q13" s="248"/>
      <c r="R13" s="248"/>
      <c r="S13" s="58">
        <f>SUM(O13:R13)</f>
        <v>22204778</v>
      </c>
      <c r="T13" s="59"/>
      <c r="U13" s="57"/>
      <c r="V13" s="57"/>
      <c r="W13" s="57"/>
      <c r="X13" s="58">
        <f>SUM(T13:W13)</f>
        <v>0</v>
      </c>
      <c r="Y13" s="27">
        <f>IFERROR(X13/S13,"-")</f>
        <v>0</v>
      </c>
      <c r="Z13" s="59">
        <v>0</v>
      </c>
      <c r="AA13" s="60" t="s">
        <v>37</v>
      </c>
      <c r="AB13" s="61" t="s">
        <v>38</v>
      </c>
    </row>
    <row r="14" spans="1:28" ht="67.8" customHeight="1" x14ac:dyDescent="0.25">
      <c r="A14" s="308" t="s">
        <v>64</v>
      </c>
      <c r="B14" s="310" t="s">
        <v>65</v>
      </c>
      <c r="C14" s="310" t="s">
        <v>66</v>
      </c>
      <c r="D14" s="314" t="s">
        <v>67</v>
      </c>
      <c r="E14" s="310" t="s">
        <v>68</v>
      </c>
      <c r="F14" s="197">
        <v>20210680010015</v>
      </c>
      <c r="G14" s="32" t="s">
        <v>69</v>
      </c>
      <c r="H14" s="62" t="s">
        <v>70</v>
      </c>
      <c r="I14" s="63"/>
      <c r="J14" s="63"/>
      <c r="K14" s="297">
        <v>1</v>
      </c>
      <c r="L14" s="300">
        <v>1</v>
      </c>
      <c r="M14" s="303">
        <f>IFERROR(IF(L14/K14&gt;100%,100%,L14/K14),"-")</f>
        <v>1</v>
      </c>
      <c r="N14" s="64" t="s">
        <v>71</v>
      </c>
      <c r="O14" s="238">
        <v>1434700926</v>
      </c>
      <c r="P14" s="65"/>
      <c r="Q14" s="65"/>
      <c r="R14" s="65"/>
      <c r="S14" s="261">
        <f>SUM(O14:R18)</f>
        <v>2758784612.8499999</v>
      </c>
      <c r="T14" s="65">
        <v>1434700926</v>
      </c>
      <c r="U14" s="65"/>
      <c r="V14" s="65"/>
      <c r="W14" s="65"/>
      <c r="X14" s="261">
        <f>SUM(T14:W18)</f>
        <v>1514962169</v>
      </c>
      <c r="Y14" s="264">
        <f>IFERROR(X14/S14,"-")</f>
        <v>0.5491411551099481</v>
      </c>
      <c r="Z14" s="267">
        <v>0</v>
      </c>
      <c r="AA14" s="306" t="s">
        <v>37</v>
      </c>
      <c r="AB14" s="255" t="s">
        <v>38</v>
      </c>
    </row>
    <row r="15" spans="1:28" ht="27.6" customHeight="1" x14ac:dyDescent="0.25">
      <c r="A15" s="331"/>
      <c r="B15" s="332"/>
      <c r="C15" s="332"/>
      <c r="D15" s="375"/>
      <c r="E15" s="332"/>
      <c r="F15" s="66"/>
      <c r="G15" s="199" t="s">
        <v>62</v>
      </c>
      <c r="H15" s="67"/>
      <c r="I15" s="68"/>
      <c r="J15" s="68"/>
      <c r="K15" s="298"/>
      <c r="L15" s="301"/>
      <c r="M15" s="304"/>
      <c r="N15" s="64" t="s">
        <v>71</v>
      </c>
      <c r="O15" s="235">
        <v>1232403262.8499999</v>
      </c>
      <c r="P15" s="69"/>
      <c r="Q15" s="69"/>
      <c r="R15" s="69"/>
      <c r="S15" s="262"/>
      <c r="T15" s="69"/>
      <c r="U15" s="69"/>
      <c r="V15" s="69"/>
      <c r="W15" s="69"/>
      <c r="X15" s="262"/>
      <c r="Y15" s="265"/>
      <c r="Z15" s="268"/>
      <c r="AA15" s="373"/>
      <c r="AB15" s="256"/>
    </row>
    <row r="16" spans="1:28" ht="91.8" customHeight="1" x14ac:dyDescent="0.25">
      <c r="A16" s="331"/>
      <c r="B16" s="332"/>
      <c r="C16" s="332"/>
      <c r="D16" s="375"/>
      <c r="E16" s="332"/>
      <c r="F16" s="200">
        <v>20200680010059</v>
      </c>
      <c r="G16" s="71" t="s">
        <v>72</v>
      </c>
      <c r="H16" s="72" t="s">
        <v>73</v>
      </c>
      <c r="I16" s="73"/>
      <c r="J16" s="73"/>
      <c r="K16" s="298"/>
      <c r="L16" s="301"/>
      <c r="M16" s="304"/>
      <c r="N16" s="74" t="s">
        <v>74</v>
      </c>
      <c r="O16" s="75">
        <v>80261243</v>
      </c>
      <c r="P16" s="75"/>
      <c r="Q16" s="75"/>
      <c r="R16" s="75"/>
      <c r="S16" s="262"/>
      <c r="T16" s="75">
        <v>80261243</v>
      </c>
      <c r="U16" s="75"/>
      <c r="V16" s="75"/>
      <c r="W16" s="75"/>
      <c r="X16" s="262"/>
      <c r="Y16" s="265"/>
      <c r="Z16" s="268"/>
      <c r="AA16" s="373"/>
      <c r="AB16" s="256"/>
    </row>
    <row r="17" spans="1:28" ht="44.4" customHeight="1" x14ac:dyDescent="0.25">
      <c r="A17" s="331"/>
      <c r="B17" s="332"/>
      <c r="C17" s="332"/>
      <c r="D17" s="375"/>
      <c r="E17" s="332"/>
      <c r="F17" s="70"/>
      <c r="G17" s="198" t="s">
        <v>75</v>
      </c>
      <c r="H17" s="72"/>
      <c r="I17" s="73"/>
      <c r="J17" s="76"/>
      <c r="K17" s="298"/>
      <c r="L17" s="301"/>
      <c r="M17" s="304"/>
      <c r="N17" s="74" t="s">
        <v>74</v>
      </c>
      <c r="O17" s="75">
        <v>11419181</v>
      </c>
      <c r="P17" s="75"/>
      <c r="Q17" s="75"/>
      <c r="R17" s="75"/>
      <c r="S17" s="262"/>
      <c r="T17" s="75"/>
      <c r="U17" s="75"/>
      <c r="V17" s="75"/>
      <c r="W17" s="75"/>
      <c r="X17" s="262"/>
      <c r="Y17" s="265"/>
      <c r="Z17" s="268"/>
      <c r="AA17" s="373"/>
      <c r="AB17" s="256"/>
    </row>
    <row r="18" spans="1:28" ht="65.400000000000006" customHeight="1" thickBot="1" x14ac:dyDescent="0.3">
      <c r="A18" s="331"/>
      <c r="B18" s="332"/>
      <c r="C18" s="332"/>
      <c r="D18" s="375"/>
      <c r="E18" s="332"/>
      <c r="F18" s="77"/>
      <c r="G18" s="195" t="s">
        <v>76</v>
      </c>
      <c r="H18" s="78"/>
      <c r="I18" s="79"/>
      <c r="J18" s="76"/>
      <c r="K18" s="298"/>
      <c r="L18" s="301"/>
      <c r="M18" s="304"/>
      <c r="N18" s="80"/>
      <c r="O18" s="235"/>
      <c r="P18" s="235"/>
      <c r="Q18" s="235"/>
      <c r="R18" s="235"/>
      <c r="S18" s="262"/>
      <c r="T18" s="39"/>
      <c r="U18" s="39"/>
      <c r="V18" s="39"/>
      <c r="W18" s="39"/>
      <c r="X18" s="262"/>
      <c r="Y18" s="265"/>
      <c r="Z18" s="268"/>
      <c r="AA18" s="373"/>
      <c r="AB18" s="256"/>
    </row>
    <row r="19" spans="1:28" ht="63" customHeight="1" x14ac:dyDescent="0.25">
      <c r="A19" s="337" t="s">
        <v>64</v>
      </c>
      <c r="B19" s="341" t="s">
        <v>65</v>
      </c>
      <c r="C19" s="341" t="s">
        <v>77</v>
      </c>
      <c r="D19" s="370" t="s">
        <v>78</v>
      </c>
      <c r="E19" s="353" t="s">
        <v>79</v>
      </c>
      <c r="F19" s="197">
        <v>20200680010083</v>
      </c>
      <c r="G19" s="32" t="s">
        <v>80</v>
      </c>
      <c r="H19" s="62" t="s">
        <v>81</v>
      </c>
      <c r="I19" s="33"/>
      <c r="J19" s="81"/>
      <c r="K19" s="378">
        <v>40000</v>
      </c>
      <c r="L19" s="381">
        <f>2672+1601</f>
        <v>4273</v>
      </c>
      <c r="M19" s="303">
        <f>IFERROR(IF(L19/K19&gt;100%,100%,L19/K19),"-")</f>
        <v>0.106825</v>
      </c>
      <c r="N19" s="82" t="s">
        <v>189</v>
      </c>
      <c r="O19" s="249">
        <v>389814494</v>
      </c>
      <c r="P19" s="249">
        <v>88687399.159999996</v>
      </c>
      <c r="Q19" s="249"/>
      <c r="R19" s="249"/>
      <c r="S19" s="395">
        <f>SUM(O19:R32)</f>
        <v>9254417901.1700001</v>
      </c>
      <c r="T19" s="82">
        <v>355292091</v>
      </c>
      <c r="U19" s="82">
        <v>56565934</v>
      </c>
      <c r="V19" s="82"/>
      <c r="W19" s="82"/>
      <c r="X19" s="384">
        <f>SUM(T19:W31)</f>
        <v>1993935825.05</v>
      </c>
      <c r="Y19" s="264">
        <f>IFERROR(X19/S19,"-")</f>
        <v>0.21545772476926014</v>
      </c>
      <c r="Z19" s="387">
        <v>0</v>
      </c>
      <c r="AA19" s="306" t="s">
        <v>37</v>
      </c>
      <c r="AB19" s="255" t="s">
        <v>38</v>
      </c>
    </row>
    <row r="20" spans="1:28" ht="100.2" customHeight="1" x14ac:dyDescent="0.25">
      <c r="A20" s="339"/>
      <c r="B20" s="343"/>
      <c r="C20" s="343"/>
      <c r="D20" s="371"/>
      <c r="E20" s="355"/>
      <c r="F20" s="200">
        <v>20200680010089</v>
      </c>
      <c r="G20" s="71" t="s">
        <v>82</v>
      </c>
      <c r="H20" s="72" t="s">
        <v>83</v>
      </c>
      <c r="I20" s="83"/>
      <c r="J20" s="84"/>
      <c r="K20" s="379"/>
      <c r="L20" s="382"/>
      <c r="M20" s="304"/>
      <c r="N20" s="85" t="s">
        <v>84</v>
      </c>
      <c r="O20" s="250">
        <v>732098782</v>
      </c>
      <c r="P20" s="250"/>
      <c r="Q20" s="250"/>
      <c r="R20" s="250"/>
      <c r="S20" s="396"/>
      <c r="T20" s="85">
        <v>658085546</v>
      </c>
      <c r="U20" s="85"/>
      <c r="V20" s="85"/>
      <c r="W20" s="85"/>
      <c r="X20" s="385"/>
      <c r="Y20" s="265"/>
      <c r="Z20" s="388"/>
      <c r="AA20" s="373"/>
      <c r="AB20" s="256"/>
    </row>
    <row r="21" spans="1:28" ht="102" customHeight="1" x14ac:dyDescent="0.25">
      <c r="A21" s="339"/>
      <c r="B21" s="343"/>
      <c r="C21" s="343"/>
      <c r="D21" s="371"/>
      <c r="E21" s="355"/>
      <c r="F21" s="200">
        <v>20200680010093</v>
      </c>
      <c r="G21" s="71" t="s">
        <v>85</v>
      </c>
      <c r="H21" s="72" t="s">
        <v>86</v>
      </c>
      <c r="I21" s="83"/>
      <c r="J21" s="84"/>
      <c r="K21" s="379"/>
      <c r="L21" s="382"/>
      <c r="M21" s="304"/>
      <c r="N21" s="85" t="s">
        <v>87</v>
      </c>
      <c r="O21" s="250">
        <v>867728401</v>
      </c>
      <c r="P21" s="250"/>
      <c r="Q21" s="250"/>
      <c r="R21" s="250"/>
      <c r="S21" s="396"/>
      <c r="T21" s="85">
        <v>829015863.20000005</v>
      </c>
      <c r="U21" s="85"/>
      <c r="V21" s="85"/>
      <c r="W21" s="85"/>
      <c r="X21" s="385"/>
      <c r="Y21" s="265"/>
      <c r="Z21" s="388"/>
      <c r="AA21" s="373"/>
      <c r="AB21" s="256"/>
    </row>
    <row r="22" spans="1:28" ht="77.400000000000006" customHeight="1" x14ac:dyDescent="0.25">
      <c r="A22" s="339"/>
      <c r="B22" s="343"/>
      <c r="C22" s="343"/>
      <c r="D22" s="371"/>
      <c r="E22" s="355"/>
      <c r="F22" s="200">
        <v>20210680010011</v>
      </c>
      <c r="G22" s="71" t="s">
        <v>88</v>
      </c>
      <c r="H22" s="72" t="s">
        <v>89</v>
      </c>
      <c r="I22" s="83"/>
      <c r="J22" s="84"/>
      <c r="K22" s="379"/>
      <c r="L22" s="382"/>
      <c r="M22" s="304"/>
      <c r="N22" s="85"/>
      <c r="O22" s="250"/>
      <c r="P22" s="250"/>
      <c r="Q22" s="250"/>
      <c r="R22" s="250"/>
      <c r="S22" s="396"/>
      <c r="T22" s="85"/>
      <c r="U22" s="85"/>
      <c r="V22" s="85"/>
      <c r="W22" s="85"/>
      <c r="X22" s="385"/>
      <c r="Y22" s="265"/>
      <c r="Z22" s="388"/>
      <c r="AA22" s="373"/>
      <c r="AB22" s="256"/>
    </row>
    <row r="23" spans="1:28" ht="70.8" customHeight="1" x14ac:dyDescent="0.25">
      <c r="A23" s="339"/>
      <c r="B23" s="343"/>
      <c r="C23" s="343"/>
      <c r="D23" s="371"/>
      <c r="E23" s="355"/>
      <c r="F23" s="70">
        <v>20210680010013</v>
      </c>
      <c r="G23" s="71" t="s">
        <v>90</v>
      </c>
      <c r="H23" s="72" t="s">
        <v>91</v>
      </c>
      <c r="I23" s="83"/>
      <c r="J23" s="84"/>
      <c r="K23" s="379"/>
      <c r="L23" s="382"/>
      <c r="M23" s="304"/>
      <c r="N23" s="85" t="s">
        <v>190</v>
      </c>
      <c r="O23" s="250">
        <v>94976390.849999994</v>
      </c>
      <c r="P23" s="250"/>
      <c r="Q23" s="250"/>
      <c r="R23" s="250"/>
      <c r="S23" s="396"/>
      <c r="T23" s="85">
        <v>94976390.849999994</v>
      </c>
      <c r="U23" s="85"/>
      <c r="V23" s="85"/>
      <c r="W23" s="85"/>
      <c r="X23" s="385"/>
      <c r="Y23" s="265"/>
      <c r="Z23" s="388"/>
      <c r="AA23" s="373"/>
      <c r="AB23" s="256"/>
    </row>
    <row r="24" spans="1:28" ht="31.8" customHeight="1" x14ac:dyDescent="0.25">
      <c r="A24" s="339"/>
      <c r="B24" s="343"/>
      <c r="C24" s="343"/>
      <c r="D24" s="371"/>
      <c r="E24" s="355"/>
      <c r="F24" s="70"/>
      <c r="G24" s="198" t="s">
        <v>62</v>
      </c>
      <c r="H24" s="72"/>
      <c r="I24" s="83"/>
      <c r="J24" s="84"/>
      <c r="K24" s="379"/>
      <c r="L24" s="382"/>
      <c r="M24" s="304"/>
      <c r="N24" s="85" t="s">
        <v>190</v>
      </c>
      <c r="O24" s="250">
        <f>95000000-O23</f>
        <v>23609.15000000596</v>
      </c>
      <c r="P24" s="250"/>
      <c r="Q24" s="250"/>
      <c r="R24" s="250"/>
      <c r="S24" s="396"/>
      <c r="T24" s="85"/>
      <c r="U24" s="85"/>
      <c r="V24" s="85"/>
      <c r="W24" s="85"/>
      <c r="X24" s="385"/>
      <c r="Y24" s="265"/>
      <c r="Z24" s="388"/>
      <c r="AA24" s="373"/>
      <c r="AB24" s="256"/>
    </row>
    <row r="25" spans="1:28" ht="49.8" customHeight="1" x14ac:dyDescent="0.25">
      <c r="A25" s="339"/>
      <c r="B25" s="343"/>
      <c r="C25" s="343"/>
      <c r="D25" s="371"/>
      <c r="E25" s="355"/>
      <c r="F25" s="70"/>
      <c r="G25" s="198" t="s">
        <v>92</v>
      </c>
      <c r="H25" s="72"/>
      <c r="I25" s="83"/>
      <c r="J25" s="84"/>
      <c r="K25" s="379"/>
      <c r="L25" s="382"/>
      <c r="M25" s="304"/>
      <c r="N25" s="85" t="s">
        <v>185</v>
      </c>
      <c r="O25" s="250">
        <v>1146500788.8599999</v>
      </c>
      <c r="P25" s="250"/>
      <c r="Q25" s="250"/>
      <c r="R25" s="250"/>
      <c r="S25" s="396"/>
      <c r="T25" s="85"/>
      <c r="U25" s="85"/>
      <c r="V25" s="85"/>
      <c r="W25" s="85"/>
      <c r="X25" s="385"/>
      <c r="Y25" s="265"/>
      <c r="Z25" s="388"/>
      <c r="AA25" s="373"/>
      <c r="AB25" s="256"/>
    </row>
    <row r="26" spans="1:28" ht="72" customHeight="1" x14ac:dyDescent="0.25">
      <c r="A26" s="339"/>
      <c r="B26" s="343"/>
      <c r="C26" s="343"/>
      <c r="D26" s="371"/>
      <c r="E26" s="355"/>
      <c r="F26" s="70"/>
      <c r="G26" s="198" t="s">
        <v>93</v>
      </c>
      <c r="H26" s="72"/>
      <c r="I26" s="83"/>
      <c r="J26" s="84"/>
      <c r="K26" s="379"/>
      <c r="L26" s="382"/>
      <c r="M26" s="304"/>
      <c r="N26" s="85" t="s">
        <v>191</v>
      </c>
      <c r="O26" s="251">
        <v>530557116</v>
      </c>
      <c r="P26" s="252"/>
      <c r="Q26" s="252"/>
      <c r="R26" s="252"/>
      <c r="S26" s="396"/>
      <c r="T26" s="86"/>
      <c r="U26" s="86"/>
      <c r="V26" s="86"/>
      <c r="W26" s="86"/>
      <c r="X26" s="385"/>
      <c r="Y26" s="265"/>
      <c r="Z26" s="388"/>
      <c r="AA26" s="373"/>
      <c r="AB26" s="256"/>
    </row>
    <row r="27" spans="1:28" ht="75" customHeight="1" x14ac:dyDescent="0.25">
      <c r="A27" s="339"/>
      <c r="B27" s="343"/>
      <c r="C27" s="343"/>
      <c r="D27" s="371"/>
      <c r="E27" s="355"/>
      <c r="F27" s="70"/>
      <c r="G27" s="198" t="s">
        <v>94</v>
      </c>
      <c r="H27" s="72"/>
      <c r="I27" s="83"/>
      <c r="J27" s="84"/>
      <c r="K27" s="379"/>
      <c r="L27" s="382"/>
      <c r="M27" s="304"/>
      <c r="N27" s="85"/>
      <c r="O27" s="252"/>
      <c r="P27" s="252"/>
      <c r="Q27" s="252"/>
      <c r="R27" s="252"/>
      <c r="S27" s="396"/>
      <c r="T27" s="86"/>
      <c r="U27" s="86"/>
      <c r="V27" s="86"/>
      <c r="W27" s="86"/>
      <c r="X27" s="385"/>
      <c r="Y27" s="265"/>
      <c r="Z27" s="388"/>
      <c r="AA27" s="373"/>
      <c r="AB27" s="256"/>
    </row>
    <row r="28" spans="1:28" ht="92.4" customHeight="1" x14ac:dyDescent="0.25">
      <c r="A28" s="339"/>
      <c r="B28" s="343"/>
      <c r="C28" s="343"/>
      <c r="D28" s="371"/>
      <c r="E28" s="355"/>
      <c r="F28" s="70"/>
      <c r="G28" s="198" t="s">
        <v>95</v>
      </c>
      <c r="H28" s="72"/>
      <c r="I28" s="83"/>
      <c r="J28" s="84"/>
      <c r="K28" s="379"/>
      <c r="L28" s="382"/>
      <c r="M28" s="304"/>
      <c r="N28" s="85" t="s">
        <v>96</v>
      </c>
      <c r="O28" s="252"/>
      <c r="P28" s="252"/>
      <c r="Q28" s="252"/>
      <c r="R28" s="252">
        <v>1331864802</v>
      </c>
      <c r="S28" s="396"/>
      <c r="T28" s="86"/>
      <c r="U28" s="86"/>
      <c r="V28" s="86"/>
      <c r="W28" s="86"/>
      <c r="X28" s="385"/>
      <c r="Y28" s="265"/>
      <c r="Z28" s="388"/>
      <c r="AA28" s="373"/>
      <c r="AB28" s="256"/>
    </row>
    <row r="29" spans="1:28" ht="100.2" customHeight="1" x14ac:dyDescent="0.25">
      <c r="A29" s="339"/>
      <c r="B29" s="343"/>
      <c r="C29" s="343"/>
      <c r="D29" s="371"/>
      <c r="E29" s="355"/>
      <c r="F29" s="70"/>
      <c r="G29" s="198" t="s">
        <v>97</v>
      </c>
      <c r="H29" s="72"/>
      <c r="I29" s="83"/>
      <c r="J29" s="84"/>
      <c r="K29" s="379"/>
      <c r="L29" s="382"/>
      <c r="M29" s="304"/>
      <c r="N29" s="85"/>
      <c r="O29" s="252"/>
      <c r="P29" s="252"/>
      <c r="Q29" s="252"/>
      <c r="R29" s="252"/>
      <c r="S29" s="396"/>
      <c r="T29" s="86"/>
      <c r="U29" s="86"/>
      <c r="V29" s="86"/>
      <c r="W29" s="86"/>
      <c r="X29" s="385"/>
      <c r="Y29" s="265"/>
      <c r="Z29" s="388"/>
      <c r="AA29" s="373"/>
      <c r="AB29" s="256"/>
    </row>
    <row r="30" spans="1:28" ht="44.4" customHeight="1" x14ac:dyDescent="0.25">
      <c r="A30" s="339"/>
      <c r="B30" s="343"/>
      <c r="C30" s="343"/>
      <c r="D30" s="371"/>
      <c r="E30" s="355"/>
      <c r="F30" s="70"/>
      <c r="G30" s="198" t="s">
        <v>62</v>
      </c>
      <c r="H30" s="72"/>
      <c r="I30" s="83"/>
      <c r="J30" s="84"/>
      <c r="K30" s="379"/>
      <c r="L30" s="382"/>
      <c r="M30" s="304"/>
      <c r="N30" s="85" t="s">
        <v>98</v>
      </c>
      <c r="O30" s="252"/>
      <c r="P30" s="252"/>
      <c r="Q30" s="252"/>
      <c r="R30" s="252">
        <v>248371795</v>
      </c>
      <c r="S30" s="396"/>
      <c r="T30" s="86"/>
      <c r="U30" s="86"/>
      <c r="V30" s="86"/>
      <c r="W30" s="86"/>
      <c r="X30" s="385"/>
      <c r="Y30" s="265"/>
      <c r="Z30" s="388"/>
      <c r="AA30" s="373"/>
      <c r="AB30" s="256"/>
    </row>
    <row r="31" spans="1:28" ht="70.8" customHeight="1" x14ac:dyDescent="0.25">
      <c r="A31" s="339"/>
      <c r="B31" s="343"/>
      <c r="C31" s="343"/>
      <c r="D31" s="371"/>
      <c r="E31" s="355"/>
      <c r="F31" s="70">
        <v>2021680010011</v>
      </c>
      <c r="G31" s="198" t="s">
        <v>99</v>
      </c>
      <c r="H31" s="72" t="s">
        <v>100</v>
      </c>
      <c r="I31" s="83"/>
      <c r="J31" s="84"/>
      <c r="K31" s="379"/>
      <c r="L31" s="382"/>
      <c r="M31" s="304"/>
      <c r="N31" s="85" t="s">
        <v>98</v>
      </c>
      <c r="O31" s="252"/>
      <c r="P31" s="252"/>
      <c r="Q31" s="252"/>
      <c r="R31" s="252">
        <v>3726948730</v>
      </c>
      <c r="S31" s="396"/>
      <c r="T31" s="86"/>
      <c r="U31" s="86"/>
      <c r="V31" s="86"/>
      <c r="W31" s="86"/>
      <c r="X31" s="385"/>
      <c r="Y31" s="265"/>
      <c r="Z31" s="388"/>
      <c r="AA31" s="373"/>
      <c r="AB31" s="256"/>
    </row>
    <row r="32" spans="1:28" ht="48" customHeight="1" thickBot="1" x14ac:dyDescent="0.3">
      <c r="A32" s="374"/>
      <c r="B32" s="369"/>
      <c r="C32" s="369"/>
      <c r="D32" s="372"/>
      <c r="E32" s="390"/>
      <c r="F32" s="40"/>
      <c r="G32" s="202" t="s">
        <v>101</v>
      </c>
      <c r="H32" s="42"/>
      <c r="I32" s="43"/>
      <c r="J32" s="91"/>
      <c r="K32" s="380"/>
      <c r="L32" s="383"/>
      <c r="M32" s="305"/>
      <c r="N32" s="90" t="s">
        <v>102</v>
      </c>
      <c r="O32" s="253">
        <f>60325921.15+36519672</f>
        <v>96845593.150000006</v>
      </c>
      <c r="P32" s="253"/>
      <c r="Q32" s="253"/>
      <c r="R32" s="253"/>
      <c r="S32" s="397"/>
      <c r="T32" s="92"/>
      <c r="U32" s="92"/>
      <c r="V32" s="92"/>
      <c r="W32" s="92"/>
      <c r="X32" s="386"/>
      <c r="Y32" s="266"/>
      <c r="Z32" s="389"/>
      <c r="AA32" s="307"/>
      <c r="AB32" s="257"/>
    </row>
    <row r="33" spans="1:28" ht="118.2" customHeight="1" thickBot="1" x14ac:dyDescent="0.3">
      <c r="A33" s="100" t="s">
        <v>64</v>
      </c>
      <c r="B33" s="101" t="s">
        <v>65</v>
      </c>
      <c r="C33" s="101" t="s">
        <v>77</v>
      </c>
      <c r="D33" s="102" t="s">
        <v>103</v>
      </c>
      <c r="E33" s="103" t="s">
        <v>104</v>
      </c>
      <c r="F33" s="104"/>
      <c r="G33" s="203" t="s">
        <v>105</v>
      </c>
      <c r="H33" s="104"/>
      <c r="I33" s="93"/>
      <c r="J33" s="93"/>
      <c r="K33" s="94">
        <v>0</v>
      </c>
      <c r="L33" s="95">
        <v>0</v>
      </c>
      <c r="M33" s="96" t="str">
        <f>IFERROR(IF(L33/K33&gt;100%,100%,L33/K33),"-")</f>
        <v>-</v>
      </c>
      <c r="N33" s="105" t="s">
        <v>106</v>
      </c>
      <c r="O33" s="236">
        <v>530557116</v>
      </c>
      <c r="P33" s="246"/>
      <c r="Q33" s="246"/>
      <c r="R33" s="246"/>
      <c r="S33" s="107">
        <f>SUM(O33:R33)</f>
        <v>530557116</v>
      </c>
      <c r="T33" s="108"/>
      <c r="U33" s="106"/>
      <c r="V33" s="106"/>
      <c r="W33" s="106"/>
      <c r="X33" s="107">
        <f>SUM(T33:W33)</f>
        <v>0</v>
      </c>
      <c r="Y33" s="97">
        <f>IFERROR(X33/S33,"-")</f>
        <v>0</v>
      </c>
      <c r="Z33" s="108">
        <v>0</v>
      </c>
      <c r="AA33" s="98" t="s">
        <v>37</v>
      </c>
      <c r="AB33" s="99" t="s">
        <v>38</v>
      </c>
    </row>
    <row r="34" spans="1:28" ht="136.80000000000001" customHeight="1" thickBot="1" x14ac:dyDescent="0.3">
      <c r="A34" s="47" t="s">
        <v>64</v>
      </c>
      <c r="B34" s="48" t="s">
        <v>65</v>
      </c>
      <c r="C34" s="48" t="s">
        <v>107</v>
      </c>
      <c r="D34" s="49" t="s">
        <v>108</v>
      </c>
      <c r="E34" s="50" t="s">
        <v>109</v>
      </c>
      <c r="F34" s="51"/>
      <c r="G34" s="109" t="s">
        <v>59</v>
      </c>
      <c r="H34" s="51"/>
      <c r="I34" s="52"/>
      <c r="J34" s="52"/>
      <c r="K34" s="53">
        <v>0</v>
      </c>
      <c r="L34" s="54">
        <v>0</v>
      </c>
      <c r="M34" s="55" t="str">
        <f>IFERROR(IF(L34/K34&gt;100%,100%,L34/K34),"-")</f>
        <v>-</v>
      </c>
      <c r="N34" s="56"/>
      <c r="O34" s="234"/>
      <c r="P34" s="248"/>
      <c r="Q34" s="248"/>
      <c r="R34" s="248"/>
      <c r="S34" s="58">
        <f>SUM(O34:R34)</f>
        <v>0</v>
      </c>
      <c r="T34" s="59"/>
      <c r="U34" s="57"/>
      <c r="V34" s="57"/>
      <c r="W34" s="57"/>
      <c r="X34" s="58">
        <f>SUM(T34:W34)</f>
        <v>0</v>
      </c>
      <c r="Y34" s="168" t="str">
        <f>IFERROR(X34/S34,"-")</f>
        <v>-</v>
      </c>
      <c r="Z34" s="59">
        <v>0</v>
      </c>
      <c r="AA34" s="60" t="s">
        <v>37</v>
      </c>
      <c r="AB34" s="61" t="s">
        <v>38</v>
      </c>
    </row>
    <row r="35" spans="1:28" ht="124.2" customHeight="1" x14ac:dyDescent="0.25">
      <c r="A35" s="337" t="s">
        <v>64</v>
      </c>
      <c r="B35" s="341" t="s">
        <v>65</v>
      </c>
      <c r="C35" s="341" t="s">
        <v>107</v>
      </c>
      <c r="D35" s="370" t="s">
        <v>110</v>
      </c>
      <c r="E35" s="341" t="s">
        <v>111</v>
      </c>
      <c r="F35" s="110"/>
      <c r="G35" s="194" t="s">
        <v>112</v>
      </c>
      <c r="H35" s="111"/>
      <c r="I35" s="33"/>
      <c r="J35" s="33"/>
      <c r="K35" s="378">
        <v>24500</v>
      </c>
      <c r="L35" s="381">
        <v>0</v>
      </c>
      <c r="M35" s="303">
        <f>IFERROR(IF(L35/K35&gt;100%,100%,L35/K35),"-")</f>
        <v>0</v>
      </c>
      <c r="N35" s="34" t="s">
        <v>113</v>
      </c>
      <c r="O35" s="237">
        <v>503000000</v>
      </c>
      <c r="P35" s="254"/>
      <c r="Q35" s="254"/>
      <c r="R35" s="254"/>
      <c r="S35" s="258">
        <f>SUM(O35:R38)</f>
        <v>27246266496.25</v>
      </c>
      <c r="T35" s="182"/>
      <c r="U35" s="35"/>
      <c r="V35" s="35"/>
      <c r="W35" s="35"/>
      <c r="X35" s="258">
        <f>SUM(T35:W38)</f>
        <v>0</v>
      </c>
      <c r="Y35" s="264">
        <f>IFERROR(X35/S35,"-")</f>
        <v>0</v>
      </c>
      <c r="Z35" s="267">
        <v>0</v>
      </c>
      <c r="AA35" s="306" t="s">
        <v>37</v>
      </c>
      <c r="AB35" s="255" t="s">
        <v>38</v>
      </c>
    </row>
    <row r="36" spans="1:28" ht="67.5" customHeight="1" x14ac:dyDescent="0.25">
      <c r="A36" s="339"/>
      <c r="B36" s="343"/>
      <c r="C36" s="343"/>
      <c r="D36" s="371"/>
      <c r="E36" s="343"/>
      <c r="F36" s="211"/>
      <c r="G36" s="198" t="s">
        <v>62</v>
      </c>
      <c r="H36" s="212"/>
      <c r="I36" s="83"/>
      <c r="J36" s="83"/>
      <c r="K36" s="379"/>
      <c r="L36" s="382"/>
      <c r="M36" s="304"/>
      <c r="N36" s="74" t="s">
        <v>186</v>
      </c>
      <c r="O36" s="239">
        <v>1622304704</v>
      </c>
      <c r="P36" s="244"/>
      <c r="Q36" s="244"/>
      <c r="R36" s="214">
        <v>2841000462</v>
      </c>
      <c r="S36" s="259"/>
      <c r="T36" s="183"/>
      <c r="U36" s="213"/>
      <c r="V36" s="213"/>
      <c r="W36" s="213"/>
      <c r="X36" s="259"/>
      <c r="Y36" s="265"/>
      <c r="Z36" s="268"/>
      <c r="AA36" s="373"/>
      <c r="AB36" s="256"/>
    </row>
    <row r="37" spans="1:28" ht="77.400000000000006" customHeight="1" x14ac:dyDescent="0.25">
      <c r="A37" s="339"/>
      <c r="B37" s="343"/>
      <c r="C37" s="343"/>
      <c r="D37" s="371"/>
      <c r="E37" s="343"/>
      <c r="F37" s="200">
        <v>20210680010004</v>
      </c>
      <c r="G37" s="71" t="s">
        <v>114</v>
      </c>
      <c r="H37" s="72" t="s">
        <v>115</v>
      </c>
      <c r="I37" s="83"/>
      <c r="J37" s="83"/>
      <c r="K37" s="379"/>
      <c r="L37" s="382"/>
      <c r="M37" s="304"/>
      <c r="N37" s="74" t="s">
        <v>180</v>
      </c>
      <c r="O37" s="239"/>
      <c r="P37" s="244"/>
      <c r="Q37" s="244"/>
      <c r="R37" s="214">
        <v>20296361142</v>
      </c>
      <c r="S37" s="259"/>
      <c r="T37" s="183"/>
      <c r="U37" s="213"/>
      <c r="V37" s="213"/>
      <c r="W37" s="213"/>
      <c r="X37" s="259"/>
      <c r="Y37" s="265"/>
      <c r="Z37" s="268"/>
      <c r="AA37" s="373"/>
      <c r="AB37" s="256"/>
    </row>
    <row r="38" spans="1:28" ht="38.4" customHeight="1" thickBot="1" x14ac:dyDescent="0.3">
      <c r="A38" s="374"/>
      <c r="B38" s="369"/>
      <c r="C38" s="369"/>
      <c r="D38" s="372"/>
      <c r="E38" s="369"/>
      <c r="F38" s="196"/>
      <c r="G38" s="202" t="s">
        <v>62</v>
      </c>
      <c r="H38" s="38" t="s">
        <v>179</v>
      </c>
      <c r="I38" s="43"/>
      <c r="J38" s="43"/>
      <c r="K38" s="380"/>
      <c r="L38" s="383"/>
      <c r="M38" s="305"/>
      <c r="N38" s="38" t="s">
        <v>179</v>
      </c>
      <c r="O38" s="241">
        <v>1983597115.25</v>
      </c>
      <c r="P38" s="245"/>
      <c r="Q38" s="245"/>
      <c r="R38" s="112">
        <v>3073</v>
      </c>
      <c r="S38" s="260"/>
      <c r="T38" s="184"/>
      <c r="U38" s="44"/>
      <c r="V38" s="44"/>
      <c r="W38" s="44"/>
      <c r="X38" s="215"/>
      <c r="Y38" s="266"/>
      <c r="Z38" s="269"/>
      <c r="AA38" s="307"/>
      <c r="AB38" s="257"/>
    </row>
    <row r="39" spans="1:28" ht="144.75" customHeight="1" thickBot="1" x14ac:dyDescent="0.3">
      <c r="A39" s="100" t="s">
        <v>64</v>
      </c>
      <c r="B39" s="101" t="s">
        <v>65</v>
      </c>
      <c r="C39" s="101" t="s">
        <v>107</v>
      </c>
      <c r="D39" s="102" t="s">
        <v>116</v>
      </c>
      <c r="E39" s="103" t="s">
        <v>117</v>
      </c>
      <c r="F39" s="113"/>
      <c r="G39" s="203" t="s">
        <v>118</v>
      </c>
      <c r="H39" s="114"/>
      <c r="I39" s="93"/>
      <c r="J39" s="93"/>
      <c r="K39" s="94">
        <v>1500</v>
      </c>
      <c r="L39" s="95">
        <v>0</v>
      </c>
      <c r="M39" s="96">
        <f>IFERROR(IF(L39/K39&gt;100%,100%,L39/K39),"-")</f>
        <v>0</v>
      </c>
      <c r="N39" s="233" t="s">
        <v>188</v>
      </c>
      <c r="O39" s="236">
        <v>1339525016</v>
      </c>
      <c r="P39" s="246"/>
      <c r="Q39" s="246"/>
      <c r="R39" s="246"/>
      <c r="S39" s="107">
        <f>SUM(O39:R39)</f>
        <v>1339525016</v>
      </c>
      <c r="T39" s="236">
        <v>5134940.1100000003</v>
      </c>
      <c r="U39" s="106"/>
      <c r="V39" s="106"/>
      <c r="W39" s="106"/>
      <c r="X39" s="107">
        <f>SUM(T39:W39)</f>
        <v>5134940.1100000003</v>
      </c>
      <c r="Y39" s="97">
        <f>IFERROR(X39/S39,"-")</f>
        <v>3.8334036682148836E-3</v>
      </c>
      <c r="Z39" s="108">
        <v>0</v>
      </c>
      <c r="AA39" s="98" t="s">
        <v>37</v>
      </c>
      <c r="AB39" s="99" t="s">
        <v>38</v>
      </c>
    </row>
    <row r="40" spans="1:28" ht="75" customHeight="1" thickBot="1" x14ac:dyDescent="0.3">
      <c r="A40" s="47" t="s">
        <v>64</v>
      </c>
      <c r="B40" s="48" t="s">
        <v>65</v>
      </c>
      <c r="C40" s="48" t="s">
        <v>107</v>
      </c>
      <c r="D40" s="49" t="s">
        <v>119</v>
      </c>
      <c r="E40" s="50" t="s">
        <v>120</v>
      </c>
      <c r="F40" s="115"/>
      <c r="G40" s="116" t="s">
        <v>59</v>
      </c>
      <c r="H40" s="116"/>
      <c r="I40" s="52"/>
      <c r="J40" s="52"/>
      <c r="K40" s="53">
        <v>0</v>
      </c>
      <c r="L40" s="54">
        <v>0</v>
      </c>
      <c r="M40" s="55" t="str">
        <f>IFERROR(IF(L40/K40&gt;100%,100%,L40/K40),"-")</f>
        <v>-</v>
      </c>
      <c r="N40" s="23"/>
      <c r="O40" s="24"/>
      <c r="P40" s="248"/>
      <c r="Q40" s="248"/>
      <c r="R40" s="248"/>
      <c r="S40" s="58">
        <f>SUM(O40:R40)</f>
        <v>0</v>
      </c>
      <c r="T40" s="59"/>
      <c r="U40" s="57"/>
      <c r="V40" s="57"/>
      <c r="W40" s="57"/>
      <c r="X40" s="58">
        <f>SUM(T40:W40)</f>
        <v>0</v>
      </c>
      <c r="Y40" s="117" t="str">
        <f>IFERROR(X40/S40,"-")</f>
        <v>-</v>
      </c>
      <c r="Z40" s="59">
        <v>0</v>
      </c>
      <c r="AA40" s="60" t="s">
        <v>37</v>
      </c>
      <c r="AB40" s="61" t="s">
        <v>38</v>
      </c>
    </row>
    <row r="41" spans="1:28" ht="192" customHeight="1" x14ac:dyDescent="0.25">
      <c r="A41" s="337" t="s">
        <v>64</v>
      </c>
      <c r="B41" s="341" t="s">
        <v>65</v>
      </c>
      <c r="C41" s="345" t="s">
        <v>121</v>
      </c>
      <c r="D41" s="349" t="s">
        <v>122</v>
      </c>
      <c r="E41" s="353" t="s">
        <v>123</v>
      </c>
      <c r="F41" s="197">
        <v>20200680010113</v>
      </c>
      <c r="G41" s="32" t="s">
        <v>124</v>
      </c>
      <c r="H41" s="62" t="s">
        <v>125</v>
      </c>
      <c r="I41" s="33">
        <v>44306</v>
      </c>
      <c r="J41" s="33">
        <v>44530</v>
      </c>
      <c r="K41" s="357">
        <v>1</v>
      </c>
      <c r="L41" s="361">
        <v>0</v>
      </c>
      <c r="M41" s="365">
        <f>IFERROR(IF(L41/K41&gt;100%,100%,L41/K41),"-")</f>
        <v>0</v>
      </c>
      <c r="N41" s="118" t="s">
        <v>126</v>
      </c>
      <c r="O41" s="238">
        <v>1876850815.48</v>
      </c>
      <c r="P41" s="65">
        <v>0</v>
      </c>
      <c r="Q41" s="65">
        <v>0</v>
      </c>
      <c r="R41" s="65">
        <v>0</v>
      </c>
      <c r="S41" s="318">
        <f>SUM(O41:R52)</f>
        <v>9696508114.1999969</v>
      </c>
      <c r="T41" s="65">
        <v>0</v>
      </c>
      <c r="U41" s="65">
        <v>0</v>
      </c>
      <c r="V41" s="65">
        <v>0</v>
      </c>
      <c r="W41" s="65">
        <v>0</v>
      </c>
      <c r="X41" s="318">
        <f>SUM(T41:W52)</f>
        <v>527557672.80000007</v>
      </c>
      <c r="Y41" s="322">
        <f>IFERROR(X41/S41,"-")</f>
        <v>5.4406974818844447E-2</v>
      </c>
      <c r="Z41" s="326">
        <v>4593162302</v>
      </c>
      <c r="AA41" s="270" t="s">
        <v>37</v>
      </c>
      <c r="AB41" s="333" t="s">
        <v>38</v>
      </c>
    </row>
    <row r="42" spans="1:28" ht="30" customHeight="1" x14ac:dyDescent="0.25">
      <c r="A42" s="338"/>
      <c r="B42" s="342"/>
      <c r="C42" s="346"/>
      <c r="D42" s="350"/>
      <c r="E42" s="354"/>
      <c r="F42" s="66"/>
      <c r="G42" s="199" t="s">
        <v>181</v>
      </c>
      <c r="H42" s="208"/>
      <c r="I42" s="83"/>
      <c r="J42" s="83"/>
      <c r="K42" s="358"/>
      <c r="L42" s="362"/>
      <c r="M42" s="366"/>
      <c r="N42" s="118" t="s">
        <v>126</v>
      </c>
      <c r="O42" s="238">
        <v>19283285.379999876</v>
      </c>
      <c r="P42" s="69"/>
      <c r="Q42" s="69"/>
      <c r="R42" s="69"/>
      <c r="S42" s="319"/>
      <c r="T42" s="69"/>
      <c r="U42" s="69"/>
      <c r="V42" s="69"/>
      <c r="W42" s="69"/>
      <c r="X42" s="319"/>
      <c r="Y42" s="323"/>
      <c r="Z42" s="327"/>
      <c r="AA42" s="330"/>
      <c r="AB42" s="334"/>
    </row>
    <row r="43" spans="1:28" ht="112.5" customHeight="1" x14ac:dyDescent="0.25">
      <c r="A43" s="339"/>
      <c r="B43" s="343"/>
      <c r="C43" s="347"/>
      <c r="D43" s="351"/>
      <c r="E43" s="355"/>
      <c r="F43" s="200">
        <v>20200680010067</v>
      </c>
      <c r="G43" s="71" t="s">
        <v>127</v>
      </c>
      <c r="H43" s="72" t="s">
        <v>128</v>
      </c>
      <c r="I43" s="37">
        <v>44237</v>
      </c>
      <c r="J43" s="37">
        <v>44356</v>
      </c>
      <c r="K43" s="359"/>
      <c r="L43" s="363"/>
      <c r="M43" s="367"/>
      <c r="N43" s="232" t="s">
        <v>129</v>
      </c>
      <c r="O43" s="239">
        <v>588369880.79999995</v>
      </c>
      <c r="P43" s="75">
        <v>0</v>
      </c>
      <c r="Q43" s="75">
        <v>0</v>
      </c>
      <c r="R43" s="75">
        <v>0</v>
      </c>
      <c r="S43" s="320"/>
      <c r="T43" s="69">
        <v>527557672.80000007</v>
      </c>
      <c r="U43" s="75">
        <v>0</v>
      </c>
      <c r="V43" s="75">
        <v>0</v>
      </c>
      <c r="W43" s="75">
        <v>0</v>
      </c>
      <c r="X43" s="320"/>
      <c r="Y43" s="324"/>
      <c r="Z43" s="328"/>
      <c r="AA43" s="271"/>
      <c r="AB43" s="335"/>
    </row>
    <row r="44" spans="1:28" ht="27" customHeight="1" x14ac:dyDescent="0.25">
      <c r="A44" s="339"/>
      <c r="B44" s="343"/>
      <c r="C44" s="347"/>
      <c r="D44" s="351"/>
      <c r="E44" s="355"/>
      <c r="F44" s="70"/>
      <c r="G44" s="199" t="s">
        <v>181</v>
      </c>
      <c r="H44" s="72"/>
      <c r="I44" s="83"/>
      <c r="J44" s="83"/>
      <c r="K44" s="359"/>
      <c r="L44" s="363"/>
      <c r="M44" s="367"/>
      <c r="N44" s="74" t="s">
        <v>129</v>
      </c>
      <c r="O44" s="239">
        <v>922554821.20000005</v>
      </c>
      <c r="P44" s="239"/>
      <c r="Q44" s="75"/>
      <c r="R44" s="75"/>
      <c r="S44" s="320"/>
      <c r="T44" s="75"/>
      <c r="U44" s="75"/>
      <c r="V44" s="75"/>
      <c r="W44" s="75"/>
      <c r="X44" s="320"/>
      <c r="Y44" s="324"/>
      <c r="Z44" s="328"/>
      <c r="AA44" s="271"/>
      <c r="AB44" s="335"/>
    </row>
    <row r="45" spans="1:28" ht="168.75" customHeight="1" x14ac:dyDescent="0.25">
      <c r="A45" s="339"/>
      <c r="B45" s="343"/>
      <c r="C45" s="347"/>
      <c r="D45" s="351"/>
      <c r="E45" s="355"/>
      <c r="F45" s="200">
        <v>20210680010012</v>
      </c>
      <c r="G45" s="71" t="s">
        <v>130</v>
      </c>
      <c r="H45" s="72" t="s">
        <v>131</v>
      </c>
      <c r="I45" s="83"/>
      <c r="J45" s="83"/>
      <c r="K45" s="359"/>
      <c r="L45" s="363"/>
      <c r="M45" s="367"/>
      <c r="N45" s="74" t="s">
        <v>182</v>
      </c>
      <c r="O45" s="243">
        <v>1555999998.3399963</v>
      </c>
      <c r="P45" s="75">
        <v>0</v>
      </c>
      <c r="Q45" s="75">
        <v>0</v>
      </c>
      <c r="R45" s="75">
        <v>0</v>
      </c>
      <c r="S45" s="320"/>
      <c r="T45" s="75">
        <v>0</v>
      </c>
      <c r="U45" s="75">
        <v>0</v>
      </c>
      <c r="V45" s="75">
        <v>0</v>
      </c>
      <c r="W45" s="75">
        <v>0</v>
      </c>
      <c r="X45" s="320"/>
      <c r="Y45" s="324"/>
      <c r="Z45" s="328"/>
      <c r="AA45" s="271"/>
      <c r="AB45" s="335"/>
    </row>
    <row r="46" spans="1:28" ht="67.2" customHeight="1" x14ac:dyDescent="0.25">
      <c r="A46" s="339"/>
      <c r="B46" s="343"/>
      <c r="C46" s="347"/>
      <c r="D46" s="351"/>
      <c r="E46" s="355"/>
      <c r="F46" s="119">
        <v>20200680010127</v>
      </c>
      <c r="G46" s="207" t="s">
        <v>132</v>
      </c>
      <c r="H46" s="120" t="s">
        <v>133</v>
      </c>
      <c r="I46" s="121">
        <v>44348</v>
      </c>
      <c r="J46" s="121">
        <v>44469</v>
      </c>
      <c r="K46" s="359"/>
      <c r="L46" s="363"/>
      <c r="M46" s="367"/>
      <c r="N46" s="242" t="s">
        <v>182</v>
      </c>
      <c r="O46" s="239">
        <v>1000000000</v>
      </c>
      <c r="P46" s="239">
        <v>0</v>
      </c>
      <c r="Q46" s="239">
        <v>0</v>
      </c>
      <c r="R46" s="239">
        <v>0</v>
      </c>
      <c r="S46" s="320"/>
      <c r="T46" s="122">
        <v>0</v>
      </c>
      <c r="U46" s="122">
        <v>0</v>
      </c>
      <c r="V46" s="122">
        <v>0</v>
      </c>
      <c r="W46" s="122">
        <v>0</v>
      </c>
      <c r="X46" s="320"/>
      <c r="Y46" s="324"/>
      <c r="Z46" s="328"/>
      <c r="AA46" s="271"/>
      <c r="AB46" s="335"/>
    </row>
    <row r="47" spans="1:28" ht="67.2" customHeight="1" x14ac:dyDescent="0.25">
      <c r="A47" s="339"/>
      <c r="B47" s="343"/>
      <c r="C47" s="347"/>
      <c r="D47" s="351"/>
      <c r="E47" s="355"/>
      <c r="F47" s="119">
        <v>20200680010126</v>
      </c>
      <c r="G47" s="207" t="s">
        <v>134</v>
      </c>
      <c r="H47" s="123" t="s">
        <v>135</v>
      </c>
      <c r="I47" s="121">
        <v>44378</v>
      </c>
      <c r="J47" s="121">
        <v>44500</v>
      </c>
      <c r="K47" s="359"/>
      <c r="L47" s="363"/>
      <c r="M47" s="367"/>
      <c r="N47" s="74" t="s">
        <v>136</v>
      </c>
      <c r="O47" s="239">
        <v>53364831</v>
      </c>
      <c r="P47" s="239">
        <v>0</v>
      </c>
      <c r="Q47" s="239">
        <v>0</v>
      </c>
      <c r="R47" s="239">
        <v>0</v>
      </c>
      <c r="S47" s="320"/>
      <c r="T47" s="122">
        <v>0</v>
      </c>
      <c r="U47" s="122">
        <v>0</v>
      </c>
      <c r="V47" s="122">
        <v>0</v>
      </c>
      <c r="W47" s="122">
        <v>0</v>
      </c>
      <c r="X47" s="320"/>
      <c r="Y47" s="324"/>
      <c r="Z47" s="328"/>
      <c r="AA47" s="271"/>
      <c r="AB47" s="335"/>
    </row>
    <row r="48" spans="1:28" ht="67.2" customHeight="1" x14ac:dyDescent="0.25">
      <c r="A48" s="339"/>
      <c r="B48" s="343"/>
      <c r="C48" s="347"/>
      <c r="D48" s="351"/>
      <c r="E48" s="355"/>
      <c r="F48" s="124"/>
      <c r="G48" s="72" t="s">
        <v>137</v>
      </c>
      <c r="H48" s="72" t="s">
        <v>138</v>
      </c>
      <c r="I48" s="83"/>
      <c r="J48" s="83"/>
      <c r="K48" s="359"/>
      <c r="L48" s="363"/>
      <c r="M48" s="367"/>
      <c r="N48" s="242" t="s">
        <v>182</v>
      </c>
      <c r="O48" s="239">
        <v>2591714601</v>
      </c>
      <c r="P48" s="239">
        <v>0</v>
      </c>
      <c r="Q48" s="239">
        <v>0</v>
      </c>
      <c r="R48" s="239">
        <v>0</v>
      </c>
      <c r="S48" s="320"/>
      <c r="T48" s="122">
        <v>0</v>
      </c>
      <c r="U48" s="122">
        <v>0</v>
      </c>
      <c r="V48" s="122">
        <v>0</v>
      </c>
      <c r="W48" s="122">
        <v>0</v>
      </c>
      <c r="X48" s="320"/>
      <c r="Y48" s="324"/>
      <c r="Z48" s="328"/>
      <c r="AA48" s="271"/>
      <c r="AB48" s="335"/>
    </row>
    <row r="49" spans="1:28" ht="67.2" customHeight="1" x14ac:dyDescent="0.25">
      <c r="A49" s="339"/>
      <c r="B49" s="343"/>
      <c r="C49" s="347"/>
      <c r="D49" s="351"/>
      <c r="E49" s="355"/>
      <c r="F49" s="124"/>
      <c r="G49" s="72" t="s">
        <v>139</v>
      </c>
      <c r="H49" s="72" t="s">
        <v>140</v>
      </c>
      <c r="I49" s="83"/>
      <c r="J49" s="83"/>
      <c r="K49" s="359"/>
      <c r="L49" s="363"/>
      <c r="M49" s="367"/>
      <c r="N49" s="242" t="s">
        <v>182</v>
      </c>
      <c r="O49" s="239">
        <v>588369881</v>
      </c>
      <c r="P49" s="239">
        <v>0</v>
      </c>
      <c r="Q49" s="239">
        <v>0</v>
      </c>
      <c r="R49" s="239">
        <v>0</v>
      </c>
      <c r="S49" s="320"/>
      <c r="T49" s="122">
        <v>0</v>
      </c>
      <c r="U49" s="122">
        <v>0</v>
      </c>
      <c r="V49" s="122">
        <v>0</v>
      </c>
      <c r="W49" s="122">
        <v>0</v>
      </c>
      <c r="X49" s="320"/>
      <c r="Y49" s="324"/>
      <c r="Z49" s="328"/>
      <c r="AA49" s="271"/>
      <c r="AB49" s="335"/>
    </row>
    <row r="50" spans="1:28" ht="67.2" customHeight="1" x14ac:dyDescent="0.25">
      <c r="A50" s="339"/>
      <c r="B50" s="343"/>
      <c r="C50" s="347"/>
      <c r="D50" s="351"/>
      <c r="E50" s="355"/>
      <c r="F50" s="124"/>
      <c r="G50" s="72" t="s">
        <v>141</v>
      </c>
      <c r="H50" s="72" t="s">
        <v>142</v>
      </c>
      <c r="I50" s="83"/>
      <c r="J50" s="83"/>
      <c r="K50" s="359"/>
      <c r="L50" s="363"/>
      <c r="M50" s="367"/>
      <c r="N50" s="242" t="s">
        <v>182</v>
      </c>
      <c r="O50" s="239">
        <v>500000000</v>
      </c>
      <c r="P50" s="239">
        <v>0</v>
      </c>
      <c r="Q50" s="239">
        <v>0</v>
      </c>
      <c r="R50" s="239">
        <v>0</v>
      </c>
      <c r="S50" s="320"/>
      <c r="T50" s="122">
        <v>0</v>
      </c>
      <c r="U50" s="122">
        <v>0</v>
      </c>
      <c r="V50" s="122">
        <v>0</v>
      </c>
      <c r="W50" s="122">
        <v>0</v>
      </c>
      <c r="X50" s="320"/>
      <c r="Y50" s="324"/>
      <c r="Z50" s="328"/>
      <c r="AA50" s="271"/>
      <c r="AB50" s="335"/>
    </row>
    <row r="51" spans="1:28" ht="67.2" customHeight="1" x14ac:dyDescent="0.25">
      <c r="A51" s="339"/>
      <c r="B51" s="343"/>
      <c r="C51" s="347"/>
      <c r="D51" s="351"/>
      <c r="E51" s="355"/>
      <c r="F51" s="124"/>
      <c r="G51" s="72" t="s">
        <v>143</v>
      </c>
      <c r="H51" s="72" t="s">
        <v>144</v>
      </c>
      <c r="I51" s="83"/>
      <c r="J51" s="83"/>
      <c r="K51" s="359"/>
      <c r="L51" s="363"/>
      <c r="M51" s="367"/>
      <c r="N51" s="74"/>
      <c r="O51" s="239">
        <v>0</v>
      </c>
      <c r="P51" s="239">
        <v>0</v>
      </c>
      <c r="Q51" s="239">
        <v>0</v>
      </c>
      <c r="R51" s="239">
        <v>0</v>
      </c>
      <c r="S51" s="320"/>
      <c r="T51" s="122">
        <v>0</v>
      </c>
      <c r="U51" s="122">
        <v>0</v>
      </c>
      <c r="V51" s="122">
        <v>0</v>
      </c>
      <c r="W51" s="122">
        <v>0</v>
      </c>
      <c r="X51" s="320"/>
      <c r="Y51" s="324"/>
      <c r="Z51" s="328"/>
      <c r="AA51" s="271"/>
      <c r="AB51" s="335"/>
    </row>
    <row r="52" spans="1:28" ht="67.2" customHeight="1" thickBot="1" x14ac:dyDescent="0.3">
      <c r="A52" s="340"/>
      <c r="B52" s="344"/>
      <c r="C52" s="348"/>
      <c r="D52" s="352"/>
      <c r="E52" s="356"/>
      <c r="F52" s="216"/>
      <c r="G52" s="88" t="s">
        <v>145</v>
      </c>
      <c r="H52" s="88" t="s">
        <v>146</v>
      </c>
      <c r="I52" s="89"/>
      <c r="J52" s="89"/>
      <c r="K52" s="360"/>
      <c r="L52" s="364"/>
      <c r="M52" s="368"/>
      <c r="N52" s="64"/>
      <c r="O52" s="240">
        <v>0</v>
      </c>
      <c r="P52" s="240">
        <v>0</v>
      </c>
      <c r="Q52" s="240">
        <v>0</v>
      </c>
      <c r="R52" s="240">
        <v>0</v>
      </c>
      <c r="S52" s="321"/>
      <c r="T52" s="125">
        <v>0</v>
      </c>
      <c r="U52" s="125">
        <v>0</v>
      </c>
      <c r="V52" s="125">
        <v>0</v>
      </c>
      <c r="W52" s="125">
        <v>0</v>
      </c>
      <c r="X52" s="321"/>
      <c r="Y52" s="325"/>
      <c r="Z52" s="329"/>
      <c r="AA52" s="272"/>
      <c r="AB52" s="336"/>
    </row>
    <row r="53" spans="1:28" ht="132" customHeight="1" x14ac:dyDescent="0.25">
      <c r="A53" s="308" t="s">
        <v>64</v>
      </c>
      <c r="B53" s="310" t="s">
        <v>65</v>
      </c>
      <c r="C53" s="312" t="s">
        <v>121</v>
      </c>
      <c r="D53" s="314" t="s">
        <v>147</v>
      </c>
      <c r="E53" s="316" t="s">
        <v>148</v>
      </c>
      <c r="F53" s="218">
        <v>20200680010029</v>
      </c>
      <c r="G53" s="209" t="s">
        <v>149</v>
      </c>
      <c r="H53" s="178" t="s">
        <v>150</v>
      </c>
      <c r="I53" s="179">
        <v>44197</v>
      </c>
      <c r="J53" s="179">
        <v>44561</v>
      </c>
      <c r="K53" s="297">
        <v>1</v>
      </c>
      <c r="L53" s="300">
        <v>1</v>
      </c>
      <c r="M53" s="303">
        <f>IFERROR(IF(L53/K53&gt;100%,100%,L53/K53),"-")</f>
        <v>1</v>
      </c>
      <c r="N53" s="34" t="s">
        <v>183</v>
      </c>
      <c r="O53" s="237">
        <f>16519136202+271464388</f>
        <v>16790600590</v>
      </c>
      <c r="P53" s="65">
        <v>0</v>
      </c>
      <c r="Q53" s="65">
        <v>0</v>
      </c>
      <c r="R53" s="65">
        <v>0</v>
      </c>
      <c r="S53" s="261">
        <f>SUM(O53:R54)</f>
        <v>21012054890</v>
      </c>
      <c r="T53" s="65">
        <f>3783333354</f>
        <v>3783333354</v>
      </c>
      <c r="U53" s="170">
        <v>0</v>
      </c>
      <c r="V53" s="170">
        <v>0</v>
      </c>
      <c r="W53" s="170">
        <v>0</v>
      </c>
      <c r="X53" s="261">
        <f>SUM(T53:W54)</f>
        <v>3783333354</v>
      </c>
      <c r="Y53" s="264">
        <f>IFERROR(X53/S53,"-")</f>
        <v>0.18005537172856681</v>
      </c>
      <c r="Z53" s="267">
        <v>0</v>
      </c>
      <c r="AA53" s="306" t="s">
        <v>37</v>
      </c>
      <c r="AB53" s="255" t="s">
        <v>38</v>
      </c>
    </row>
    <row r="54" spans="1:28" ht="56.4" customHeight="1" thickBot="1" x14ac:dyDescent="0.3">
      <c r="A54" s="309"/>
      <c r="B54" s="311"/>
      <c r="C54" s="313"/>
      <c r="D54" s="315"/>
      <c r="E54" s="317"/>
      <c r="F54" s="219">
        <v>20200680010114</v>
      </c>
      <c r="G54" s="220" t="s">
        <v>151</v>
      </c>
      <c r="H54" s="221" t="s">
        <v>152</v>
      </c>
      <c r="I54" s="222">
        <v>44336</v>
      </c>
      <c r="J54" s="222">
        <v>44545</v>
      </c>
      <c r="K54" s="299"/>
      <c r="L54" s="302"/>
      <c r="M54" s="305"/>
      <c r="N54" s="38" t="s">
        <v>153</v>
      </c>
      <c r="O54" s="236">
        <v>4221454300</v>
      </c>
      <c r="P54" s="217">
        <v>0</v>
      </c>
      <c r="Q54" s="217">
        <v>0</v>
      </c>
      <c r="R54" s="217">
        <v>0</v>
      </c>
      <c r="S54" s="263"/>
      <c r="T54" s="217"/>
      <c r="U54" s="184"/>
      <c r="V54" s="184"/>
      <c r="W54" s="184"/>
      <c r="X54" s="263"/>
      <c r="Y54" s="266"/>
      <c r="Z54" s="269"/>
      <c r="AA54" s="307"/>
      <c r="AB54" s="257"/>
    </row>
    <row r="55" spans="1:28" ht="195" customHeight="1" thickBot="1" x14ac:dyDescent="0.3">
      <c r="A55" s="127" t="s">
        <v>64</v>
      </c>
      <c r="B55" s="128" t="s">
        <v>65</v>
      </c>
      <c r="C55" s="129" t="s">
        <v>121</v>
      </c>
      <c r="D55" s="130" t="s">
        <v>154</v>
      </c>
      <c r="E55" s="181" t="s">
        <v>155</v>
      </c>
      <c r="F55" s="131">
        <v>20200680010119</v>
      </c>
      <c r="G55" s="180" t="s">
        <v>156</v>
      </c>
      <c r="H55" s="78"/>
      <c r="I55" s="79"/>
      <c r="J55" s="79"/>
      <c r="K55" s="132">
        <v>1</v>
      </c>
      <c r="L55" s="133">
        <v>0</v>
      </c>
      <c r="M55" s="134">
        <f>IFERROR(IF(L55/K55&gt;100%,100%,L55/K55),"-")</f>
        <v>0</v>
      </c>
      <c r="N55" s="80" t="s">
        <v>157</v>
      </c>
      <c r="O55" s="235">
        <v>0</v>
      </c>
      <c r="P55" s="235">
        <v>0</v>
      </c>
      <c r="Q55" s="235">
        <v>0</v>
      </c>
      <c r="R55" s="235">
        <v>0</v>
      </c>
      <c r="S55" s="135">
        <f>SUM(O55:R55)</f>
        <v>0</v>
      </c>
      <c r="T55" s="126">
        <v>0</v>
      </c>
      <c r="U55" s="126">
        <v>0</v>
      </c>
      <c r="V55" s="126">
        <v>0</v>
      </c>
      <c r="W55" s="126">
        <v>0</v>
      </c>
      <c r="X55" s="135">
        <f>SUM(T55:W55)</f>
        <v>0</v>
      </c>
      <c r="Y55" s="117" t="str">
        <f>IFERROR(X55/S55,"-")</f>
        <v>-</v>
      </c>
      <c r="Z55" s="39">
        <v>0</v>
      </c>
      <c r="AA55" s="137" t="s">
        <v>37</v>
      </c>
      <c r="AB55" s="138" t="s">
        <v>38</v>
      </c>
    </row>
    <row r="56" spans="1:28" ht="216" customHeight="1" thickBot="1" x14ac:dyDescent="0.3">
      <c r="A56" s="223" t="s">
        <v>64</v>
      </c>
      <c r="B56" s="224" t="s">
        <v>65</v>
      </c>
      <c r="C56" s="225" t="s">
        <v>121</v>
      </c>
      <c r="D56" s="226" t="s">
        <v>158</v>
      </c>
      <c r="E56" s="227" t="s">
        <v>159</v>
      </c>
      <c r="F56" s="140">
        <v>20200680010119</v>
      </c>
      <c r="G56" s="205" t="s">
        <v>156</v>
      </c>
      <c r="H56" s="228" t="s">
        <v>160</v>
      </c>
      <c r="I56" s="229">
        <v>44348</v>
      </c>
      <c r="J56" s="229">
        <v>44561</v>
      </c>
      <c r="K56" s="45">
        <v>11200</v>
      </c>
      <c r="L56" s="46">
        <v>0</v>
      </c>
      <c r="M56" s="22">
        <f>IFERROR(IF(L56/K56&gt;100%,100%,L56/K56),"-")</f>
        <v>0</v>
      </c>
      <c r="N56" s="23" t="s">
        <v>161</v>
      </c>
      <c r="O56" s="136">
        <v>10000571948</v>
      </c>
      <c r="P56" s="136">
        <v>0</v>
      </c>
      <c r="Q56" s="136">
        <v>0</v>
      </c>
      <c r="R56" s="136">
        <v>0</v>
      </c>
      <c r="S56" s="26">
        <f>SUM(O56:R56)</f>
        <v>10000571948</v>
      </c>
      <c r="T56" s="136">
        <v>0</v>
      </c>
      <c r="U56" s="136">
        <v>0</v>
      </c>
      <c r="V56" s="136">
        <v>0</v>
      </c>
      <c r="W56" s="136">
        <v>0</v>
      </c>
      <c r="X56" s="26">
        <f>SUM(T56:W56)</f>
        <v>0</v>
      </c>
      <c r="Y56" s="27">
        <f>IFERROR(X56/S56,"-")</f>
        <v>0</v>
      </c>
      <c r="Z56" s="24">
        <v>0</v>
      </c>
      <c r="AA56" s="28" t="s">
        <v>37</v>
      </c>
      <c r="AB56" s="29" t="s">
        <v>38</v>
      </c>
    </row>
    <row r="57" spans="1:28" ht="270" customHeight="1" thickBot="1" x14ac:dyDescent="0.3">
      <c r="A57" s="13" t="s">
        <v>64</v>
      </c>
      <c r="B57" s="14" t="s">
        <v>65</v>
      </c>
      <c r="C57" s="139" t="s">
        <v>121</v>
      </c>
      <c r="D57" s="15" t="s">
        <v>162</v>
      </c>
      <c r="E57" s="30" t="s">
        <v>163</v>
      </c>
      <c r="F57" s="140">
        <v>20200680010119</v>
      </c>
      <c r="G57" s="205" t="s">
        <v>156</v>
      </c>
      <c r="H57" s="228" t="s">
        <v>160</v>
      </c>
      <c r="I57" s="19">
        <v>44348</v>
      </c>
      <c r="J57" s="19">
        <v>44561</v>
      </c>
      <c r="K57" s="45">
        <v>1</v>
      </c>
      <c r="L57" s="46">
        <v>0</v>
      </c>
      <c r="M57" s="22">
        <f>IFERROR(IF(L57/K57&gt;100%,100%,L57/K57),"-")</f>
        <v>0</v>
      </c>
      <c r="N57" s="23"/>
      <c r="O57" s="136">
        <v>0</v>
      </c>
      <c r="P57" s="136">
        <v>0</v>
      </c>
      <c r="Q57" s="136">
        <v>0</v>
      </c>
      <c r="R57" s="136">
        <v>0</v>
      </c>
      <c r="S57" s="26">
        <f>SUM(O57:R57)</f>
        <v>0</v>
      </c>
      <c r="T57" s="24"/>
      <c r="U57" s="25"/>
      <c r="V57" s="25"/>
      <c r="W57" s="25"/>
      <c r="X57" s="26">
        <f>SUM(T57:W57)</f>
        <v>0</v>
      </c>
      <c r="Y57" s="27" t="str">
        <f>IFERROR(X57/S57,"-")</f>
        <v>-</v>
      </c>
      <c r="Z57" s="24">
        <v>0</v>
      </c>
      <c r="AA57" s="28" t="s">
        <v>37</v>
      </c>
      <c r="AB57" s="29" t="s">
        <v>38</v>
      </c>
    </row>
    <row r="58" spans="1:28" ht="263.25" customHeight="1" thickBot="1" x14ac:dyDescent="0.3">
      <c r="A58" s="141" t="s">
        <v>64</v>
      </c>
      <c r="B58" s="142" t="s">
        <v>65</v>
      </c>
      <c r="C58" s="143" t="s">
        <v>121</v>
      </c>
      <c r="D58" s="130" t="s">
        <v>164</v>
      </c>
      <c r="E58" s="144" t="s">
        <v>165</v>
      </c>
      <c r="F58" s="36"/>
      <c r="G58" s="180" t="s">
        <v>156</v>
      </c>
      <c r="H58" s="145"/>
      <c r="I58" s="79"/>
      <c r="J58" s="79"/>
      <c r="K58" s="132">
        <v>0.3</v>
      </c>
      <c r="L58" s="133">
        <v>0</v>
      </c>
      <c r="M58" s="134">
        <f>IFERROR(IF(L58/K58&gt;100%,100%,L58/K58),"-")</f>
        <v>0</v>
      </c>
      <c r="N58" s="105"/>
      <c r="O58" s="69">
        <v>0</v>
      </c>
      <c r="P58" s="69">
        <v>0</v>
      </c>
      <c r="Q58" s="69">
        <v>0</v>
      </c>
      <c r="R58" s="69">
        <v>0</v>
      </c>
      <c r="S58" s="135">
        <f>SUM(O58:R58)</f>
        <v>0</v>
      </c>
      <c r="T58" s="69">
        <v>0</v>
      </c>
      <c r="U58" s="69">
        <v>0</v>
      </c>
      <c r="V58" s="69">
        <v>0</v>
      </c>
      <c r="W58" s="69">
        <v>0</v>
      </c>
      <c r="X58" s="135">
        <f>SUM(T58:W58)</f>
        <v>0</v>
      </c>
      <c r="Y58" s="117" t="str">
        <f>IFERROR(X58/S58,"-")</f>
        <v>-</v>
      </c>
      <c r="Z58" s="39">
        <v>0</v>
      </c>
      <c r="AA58" s="137" t="s">
        <v>37</v>
      </c>
      <c r="AB58" s="138" t="s">
        <v>38</v>
      </c>
    </row>
    <row r="59" spans="1:28" ht="142.5" customHeight="1" x14ac:dyDescent="0.25">
      <c r="A59" s="277" t="s">
        <v>166</v>
      </c>
      <c r="B59" s="281" t="s">
        <v>167</v>
      </c>
      <c r="C59" s="285" t="s">
        <v>168</v>
      </c>
      <c r="D59" s="289" t="s">
        <v>169</v>
      </c>
      <c r="E59" s="293" t="s">
        <v>170</v>
      </c>
      <c r="F59" s="197">
        <v>20200680010031</v>
      </c>
      <c r="G59" s="32" t="s">
        <v>171</v>
      </c>
      <c r="H59" s="62" t="s">
        <v>169</v>
      </c>
      <c r="I59" s="33">
        <v>44208</v>
      </c>
      <c r="J59" s="33">
        <v>44450</v>
      </c>
      <c r="K59" s="297">
        <v>1</v>
      </c>
      <c r="L59" s="300">
        <v>1</v>
      </c>
      <c r="M59" s="303">
        <f>IFERROR(IF(L59/K59&gt;100%,100%,L59/K59),"-")</f>
        <v>1</v>
      </c>
      <c r="N59" s="118" t="s">
        <v>172</v>
      </c>
      <c r="O59" s="65">
        <v>1410505863</v>
      </c>
      <c r="P59" s="65"/>
      <c r="Q59" s="65"/>
      <c r="R59" s="65"/>
      <c r="S59" s="261">
        <f>SUM(O59:R63)</f>
        <v>11983033669.529999</v>
      </c>
      <c r="T59" s="65">
        <v>1234350000</v>
      </c>
      <c r="U59" s="65"/>
      <c r="V59" s="65"/>
      <c r="W59" s="65"/>
      <c r="X59" s="261">
        <f>SUM(T59:W63)</f>
        <v>5143459599</v>
      </c>
      <c r="Y59" s="264">
        <f>IFERROR(X59/S59,"-")</f>
        <v>0.42922850263523776</v>
      </c>
      <c r="Z59" s="267">
        <v>0</v>
      </c>
      <c r="AA59" s="270" t="s">
        <v>37</v>
      </c>
      <c r="AB59" s="274" t="s">
        <v>38</v>
      </c>
    </row>
    <row r="60" spans="1:28" ht="114.75" customHeight="1" x14ac:dyDescent="0.25">
      <c r="A60" s="278"/>
      <c r="B60" s="282"/>
      <c r="C60" s="286"/>
      <c r="D60" s="290"/>
      <c r="E60" s="294"/>
      <c r="F60" s="200">
        <v>20200680010098</v>
      </c>
      <c r="G60" s="71" t="s">
        <v>173</v>
      </c>
      <c r="H60" s="72" t="s">
        <v>174</v>
      </c>
      <c r="I60" s="89">
        <v>44208</v>
      </c>
      <c r="J60" s="89">
        <v>44450</v>
      </c>
      <c r="K60" s="298"/>
      <c r="L60" s="301"/>
      <c r="M60" s="304"/>
      <c r="N60" s="74" t="s">
        <v>172</v>
      </c>
      <c r="O60" s="75">
        <v>2163305863</v>
      </c>
      <c r="P60" s="75"/>
      <c r="Q60" s="75"/>
      <c r="R60" s="75"/>
      <c r="S60" s="262"/>
      <c r="T60" s="75">
        <v>2029250000</v>
      </c>
      <c r="U60" s="75"/>
      <c r="V60" s="75"/>
      <c r="W60" s="75"/>
      <c r="X60" s="262"/>
      <c r="Y60" s="265"/>
      <c r="Z60" s="268"/>
      <c r="AA60" s="271"/>
      <c r="AB60" s="275"/>
    </row>
    <row r="61" spans="1:28" ht="39.6" customHeight="1" x14ac:dyDescent="0.25">
      <c r="A61" s="279"/>
      <c r="B61" s="283"/>
      <c r="C61" s="287"/>
      <c r="D61" s="291"/>
      <c r="E61" s="295"/>
      <c r="F61" s="87"/>
      <c r="G61" s="201" t="s">
        <v>175</v>
      </c>
      <c r="H61" s="88"/>
      <c r="I61" s="89"/>
      <c r="J61" s="89"/>
      <c r="K61" s="298"/>
      <c r="L61" s="301"/>
      <c r="M61" s="304"/>
      <c r="N61" s="74" t="s">
        <v>172</v>
      </c>
      <c r="O61" s="75">
        <v>600000000</v>
      </c>
      <c r="P61" s="75"/>
      <c r="Q61" s="75"/>
      <c r="R61" s="75"/>
      <c r="S61" s="262"/>
      <c r="T61" s="75"/>
      <c r="U61" s="75"/>
      <c r="V61" s="75"/>
      <c r="W61" s="75"/>
      <c r="X61" s="262"/>
      <c r="Y61" s="265"/>
      <c r="Z61" s="268"/>
      <c r="AA61" s="272"/>
      <c r="AB61" s="275"/>
    </row>
    <row r="62" spans="1:28" ht="45.6" customHeight="1" x14ac:dyDescent="0.25">
      <c r="A62" s="279"/>
      <c r="B62" s="283"/>
      <c r="C62" s="287"/>
      <c r="D62" s="291"/>
      <c r="E62" s="295"/>
      <c r="F62" s="87"/>
      <c r="G62" s="201" t="s">
        <v>184</v>
      </c>
      <c r="H62" s="88"/>
      <c r="I62" s="89"/>
      <c r="J62" s="89"/>
      <c r="K62" s="298"/>
      <c r="L62" s="301"/>
      <c r="M62" s="304"/>
      <c r="N62" s="74" t="s">
        <v>187</v>
      </c>
      <c r="O62" s="75">
        <v>208691582</v>
      </c>
      <c r="P62" s="75"/>
      <c r="Q62" s="75"/>
      <c r="R62" s="75"/>
      <c r="S62" s="262"/>
      <c r="T62" s="126"/>
      <c r="U62" s="126"/>
      <c r="V62" s="126"/>
      <c r="W62" s="126"/>
      <c r="X62" s="262"/>
      <c r="Y62" s="265"/>
      <c r="Z62" s="268"/>
      <c r="AA62" s="272"/>
      <c r="AB62" s="275"/>
    </row>
    <row r="63" spans="1:28" ht="89.4" customHeight="1" thickBot="1" x14ac:dyDescent="0.3">
      <c r="A63" s="280"/>
      <c r="B63" s="284"/>
      <c r="C63" s="288"/>
      <c r="D63" s="292"/>
      <c r="E63" s="296"/>
      <c r="F63" s="196">
        <v>20210680010018</v>
      </c>
      <c r="G63" s="41" t="s">
        <v>176</v>
      </c>
      <c r="H63" s="42" t="s">
        <v>177</v>
      </c>
      <c r="I63" s="43"/>
      <c r="J63" s="43"/>
      <c r="K63" s="299"/>
      <c r="L63" s="302"/>
      <c r="M63" s="305"/>
      <c r="N63" s="105" t="s">
        <v>192</v>
      </c>
      <c r="O63" s="146">
        <v>331060322</v>
      </c>
      <c r="P63" s="236">
        <v>7269470039.5299997</v>
      </c>
      <c r="Q63" s="236"/>
      <c r="R63" s="236"/>
      <c r="S63" s="263"/>
      <c r="T63" s="108"/>
      <c r="U63" s="108">
        <v>1879859599</v>
      </c>
      <c r="V63" s="108"/>
      <c r="W63" s="108"/>
      <c r="X63" s="263"/>
      <c r="Y63" s="266"/>
      <c r="Z63" s="269"/>
      <c r="AA63" s="273"/>
      <c r="AB63" s="276"/>
    </row>
    <row r="64" spans="1:28" ht="27.75" customHeight="1" x14ac:dyDescent="0.25">
      <c r="A64" s="147"/>
      <c r="B64" s="148"/>
      <c r="C64" s="148"/>
      <c r="D64" s="148"/>
      <c r="E64" s="148"/>
      <c r="F64" s="148"/>
      <c r="G64" s="148"/>
      <c r="H64" s="149"/>
      <c r="I64" s="148"/>
      <c r="J64" s="148"/>
      <c r="K64" s="150"/>
      <c r="L64" s="151" t="s">
        <v>178</v>
      </c>
      <c r="M64" s="152">
        <f>AVERAGE(M6:M63)</f>
        <v>0.2933446428571429</v>
      </c>
      <c r="N64" s="153"/>
      <c r="O64" s="154">
        <f t="shared" ref="O64:X64" si="0">SUM(O6:O63)</f>
        <v>58269217099.309998</v>
      </c>
      <c r="P64" s="154">
        <f t="shared" si="0"/>
        <v>7358157438.6899996</v>
      </c>
      <c r="Q64" s="154">
        <f t="shared" si="0"/>
        <v>0</v>
      </c>
      <c r="R64" s="154">
        <f t="shared" si="0"/>
        <v>28444550004</v>
      </c>
      <c r="S64" s="155">
        <f>SUM(S6:S63)</f>
        <v>94071924542</v>
      </c>
      <c r="T64" s="154">
        <f t="shared" si="0"/>
        <v>11078235801.959999</v>
      </c>
      <c r="U64" s="154">
        <f t="shared" si="0"/>
        <v>1936425533</v>
      </c>
      <c r="V64" s="154">
        <f t="shared" si="0"/>
        <v>0</v>
      </c>
      <c r="W64" s="154">
        <f t="shared" si="0"/>
        <v>0</v>
      </c>
      <c r="X64" s="155">
        <f t="shared" si="0"/>
        <v>13014661334.960001</v>
      </c>
      <c r="Y64" s="156">
        <f>IFERROR(X64/S64,"-")</f>
        <v>0.13834798637663021</v>
      </c>
      <c r="Z64" s="155">
        <f>SUM(Z6:Z63)</f>
        <v>4593162302</v>
      </c>
      <c r="AA64" s="157"/>
      <c r="AB64" s="158"/>
    </row>
    <row r="65" spans="1:27" x14ac:dyDescent="0.25">
      <c r="A65" s="159"/>
      <c r="B65" s="160"/>
      <c r="C65" s="160"/>
      <c r="D65" s="160"/>
      <c r="E65" s="160"/>
      <c r="G65" s="161"/>
      <c r="H65" s="161"/>
      <c r="I65" s="161"/>
      <c r="J65" s="161"/>
      <c r="K65" s="161"/>
      <c r="L65" s="162"/>
      <c r="M65" s="162"/>
      <c r="N65" s="161"/>
      <c r="S65" s="163"/>
    </row>
    <row r="66" spans="1:27" ht="20.399999999999999" x14ac:dyDescent="0.35">
      <c r="A66" s="159"/>
      <c r="B66" s="160"/>
      <c r="C66" s="160"/>
      <c r="D66" s="160"/>
      <c r="F66"/>
      <c r="G66" s="206"/>
      <c r="H66"/>
      <c r="I66"/>
      <c r="J66" s="161"/>
      <c r="K66" s="161"/>
      <c r="L66" s="162"/>
      <c r="M66" s="162"/>
      <c r="N66" s="161"/>
      <c r="S66" s="210"/>
    </row>
    <row r="67" spans="1:27" x14ac:dyDescent="0.25">
      <c r="A67" s="159"/>
      <c r="B67" s="160"/>
      <c r="C67" s="160"/>
      <c r="D67" s="160"/>
      <c r="F67"/>
      <c r="G67" s="206"/>
      <c r="H67"/>
      <c r="I67"/>
      <c r="J67" s="161"/>
      <c r="K67" s="161"/>
      <c r="L67" s="162"/>
      <c r="M67" s="162"/>
      <c r="N67" s="161"/>
      <c r="S67" s="163"/>
    </row>
    <row r="68" spans="1:27" x14ac:dyDescent="0.25">
      <c r="A68" s="159"/>
      <c r="B68" s="160"/>
      <c r="C68" s="160"/>
      <c r="D68" s="160"/>
      <c r="F68"/>
      <c r="G68" s="206"/>
      <c r="H68"/>
      <c r="I68"/>
      <c r="J68" s="161"/>
      <c r="K68" s="161"/>
      <c r="L68" s="162"/>
      <c r="M68" s="162"/>
      <c r="N68" s="161"/>
    </row>
    <row r="69" spans="1:27" x14ac:dyDescent="0.25">
      <c r="A69" s="159"/>
      <c r="B69" s="160"/>
      <c r="C69" s="160"/>
      <c r="D69" s="160"/>
      <c r="E69" s="160"/>
      <c r="F69"/>
      <c r="G69" s="206"/>
      <c r="H69"/>
      <c r="I69"/>
      <c r="J69" s="161"/>
      <c r="K69" s="161"/>
      <c r="L69" s="162"/>
      <c r="M69" s="162"/>
      <c r="N69" s="161"/>
      <c r="S69" s="163"/>
    </row>
    <row r="70" spans="1:27" x14ac:dyDescent="0.25">
      <c r="F70"/>
      <c r="G70" s="206"/>
      <c r="H70"/>
      <c r="I70"/>
    </row>
    <row r="71" spans="1:27" x14ac:dyDescent="0.25">
      <c r="F71"/>
      <c r="G71" s="206"/>
      <c r="H71"/>
      <c r="I71"/>
    </row>
    <row r="72" spans="1:27" x14ac:dyDescent="0.25">
      <c r="F72"/>
      <c r="G72" s="206"/>
      <c r="H72"/>
      <c r="I72"/>
    </row>
    <row r="73" spans="1:27" x14ac:dyDescent="0.25">
      <c r="A73" s="159"/>
      <c r="B73" s="160"/>
      <c r="C73" s="160"/>
      <c r="D73" s="160"/>
      <c r="E73" s="160"/>
      <c r="F73"/>
      <c r="G73" s="206"/>
      <c r="H73"/>
      <c r="I73"/>
      <c r="J73" s="161"/>
      <c r="K73" s="161"/>
      <c r="L73" s="164"/>
      <c r="M73" s="164"/>
      <c r="N73" s="161"/>
    </row>
    <row r="74" spans="1:27" x14ac:dyDescent="0.25">
      <c r="F74"/>
      <c r="G74" s="206"/>
      <c r="H74"/>
      <c r="I74"/>
    </row>
    <row r="75" spans="1:27" x14ac:dyDescent="0.25">
      <c r="F75"/>
      <c r="G75" s="206"/>
      <c r="H75"/>
      <c r="I75"/>
    </row>
    <row r="76" spans="1:27" x14ac:dyDescent="0.25">
      <c r="F76"/>
      <c r="G76" s="206"/>
      <c r="H76"/>
      <c r="I76"/>
    </row>
    <row r="77" spans="1:27" x14ac:dyDescent="0.25">
      <c r="A77" s="2"/>
      <c r="F77"/>
      <c r="G77" s="206"/>
      <c r="H77"/>
      <c r="I77"/>
      <c r="AA77" s="2"/>
    </row>
    <row r="78" spans="1:27" x14ac:dyDescent="0.25">
      <c r="A78" s="2"/>
      <c r="F78"/>
      <c r="G78" s="206"/>
      <c r="H78"/>
      <c r="I78"/>
      <c r="AA78" s="2"/>
    </row>
    <row r="79" spans="1:27" x14ac:dyDescent="0.25">
      <c r="A79" s="2"/>
      <c r="F79"/>
      <c r="G79" s="206"/>
      <c r="H79"/>
      <c r="I79"/>
      <c r="AA79" s="2"/>
    </row>
    <row r="80" spans="1:27" x14ac:dyDescent="0.25">
      <c r="A80" s="2"/>
      <c r="F80"/>
      <c r="G80" s="206"/>
      <c r="H80"/>
      <c r="I80"/>
      <c r="AA80" s="2"/>
    </row>
    <row r="81" spans="1:27" x14ac:dyDescent="0.25">
      <c r="A81" s="2"/>
      <c r="F81"/>
      <c r="G81" s="206"/>
      <c r="H81"/>
      <c r="I81"/>
      <c r="AA81" s="2"/>
    </row>
    <row r="82" spans="1:27" x14ac:dyDescent="0.25">
      <c r="A82" s="2"/>
      <c r="F82"/>
      <c r="G82" s="206"/>
      <c r="H82"/>
      <c r="I82"/>
      <c r="AA82" s="2"/>
    </row>
    <row r="83" spans="1:27" x14ac:dyDescent="0.25">
      <c r="A83" s="2"/>
      <c r="F83"/>
      <c r="G83" s="206"/>
      <c r="H83"/>
      <c r="I83"/>
      <c r="AA83" s="2"/>
    </row>
    <row r="84" spans="1:27" x14ac:dyDescent="0.25">
      <c r="A84" s="2"/>
      <c r="F84"/>
      <c r="G84" s="206"/>
      <c r="H84"/>
      <c r="I84"/>
      <c r="AA84" s="2"/>
    </row>
    <row r="85" spans="1:27" x14ac:dyDescent="0.25">
      <c r="A85" s="2"/>
      <c r="F85"/>
      <c r="G85" s="206"/>
      <c r="H85"/>
      <c r="I85"/>
      <c r="AA85" s="2"/>
    </row>
    <row r="86" spans="1:27" x14ac:dyDescent="0.25">
      <c r="A86" s="2"/>
      <c r="F86"/>
      <c r="G86" s="206"/>
      <c r="H86"/>
      <c r="I86"/>
      <c r="AA86" s="2"/>
    </row>
    <row r="87" spans="1:27" x14ac:dyDescent="0.25">
      <c r="A87" s="2"/>
      <c r="F87"/>
      <c r="G87" s="206"/>
      <c r="H87"/>
      <c r="I87"/>
      <c r="AA87" s="2"/>
    </row>
  </sheetData>
  <mergeCells count="108">
    <mergeCell ref="Z4:Z5"/>
    <mergeCell ref="AA4:AB4"/>
    <mergeCell ref="S19:S32"/>
    <mergeCell ref="Y1:Y3"/>
    <mergeCell ref="A4:E4"/>
    <mergeCell ref="F4:J4"/>
    <mergeCell ref="K4:M4"/>
    <mergeCell ref="N4:S4"/>
    <mergeCell ref="T4:X4"/>
    <mergeCell ref="Y4:Y5"/>
    <mergeCell ref="S8:S10"/>
    <mergeCell ref="X8:X10"/>
    <mergeCell ref="Y8:Y10"/>
    <mergeCell ref="A8:A10"/>
    <mergeCell ref="B8:B10"/>
    <mergeCell ref="C8:C10"/>
    <mergeCell ref="D8:D10"/>
    <mergeCell ref="E8:E10"/>
    <mergeCell ref="K8:K10"/>
    <mergeCell ref="L8:L10"/>
    <mergeCell ref="M8:M10"/>
    <mergeCell ref="F1:Q3"/>
    <mergeCell ref="M19:M32"/>
    <mergeCell ref="L19:L32"/>
    <mergeCell ref="A35:A38"/>
    <mergeCell ref="C14:C18"/>
    <mergeCell ref="D14:D18"/>
    <mergeCell ref="E14:E18"/>
    <mergeCell ref="K14:K18"/>
    <mergeCell ref="AB19:AB32"/>
    <mergeCell ref="Z8:Z10"/>
    <mergeCell ref="AA8:AA10"/>
    <mergeCell ref="AB8:AB10"/>
    <mergeCell ref="K19:K32"/>
    <mergeCell ref="M35:M38"/>
    <mergeCell ref="L35:L38"/>
    <mergeCell ref="K35:K38"/>
    <mergeCell ref="X19:X32"/>
    <mergeCell ref="Y19:Y32"/>
    <mergeCell ref="Z19:Z32"/>
    <mergeCell ref="AA19:AA32"/>
    <mergeCell ref="AA14:AA18"/>
    <mergeCell ref="AB14:AB18"/>
    <mergeCell ref="A19:A32"/>
    <mergeCell ref="B19:B32"/>
    <mergeCell ref="C19:C32"/>
    <mergeCell ref="D19:D32"/>
    <mergeCell ref="E19:E32"/>
    <mergeCell ref="L14:L18"/>
    <mergeCell ref="M14:M18"/>
    <mergeCell ref="S14:S18"/>
    <mergeCell ref="X14:X18"/>
    <mergeCell ref="Y14:Y18"/>
    <mergeCell ref="Z14:Z18"/>
    <mergeCell ref="A14:A18"/>
    <mergeCell ref="B14:B18"/>
    <mergeCell ref="AB41:AB52"/>
    <mergeCell ref="A41:A52"/>
    <mergeCell ref="B41:B52"/>
    <mergeCell ref="C41:C52"/>
    <mergeCell ref="D41:D52"/>
    <mergeCell ref="E41:E52"/>
    <mergeCell ref="K41:K52"/>
    <mergeCell ref="L41:L52"/>
    <mergeCell ref="M41:M52"/>
    <mergeCell ref="B35:B38"/>
    <mergeCell ref="C35:C38"/>
    <mergeCell ref="D35:D38"/>
    <mergeCell ref="E35:E38"/>
    <mergeCell ref="Y35:Y38"/>
    <mergeCell ref="Z35:Z38"/>
    <mergeCell ref="AA35:AA38"/>
    <mergeCell ref="M53:M54"/>
    <mergeCell ref="S53:S54"/>
    <mergeCell ref="X53:X54"/>
    <mergeCell ref="Y53:Y54"/>
    <mergeCell ref="Z53:Z54"/>
    <mergeCell ref="AA53:AA54"/>
    <mergeCell ref="K53:K54"/>
    <mergeCell ref="L53:L54"/>
    <mergeCell ref="A53:A54"/>
    <mergeCell ref="B53:B54"/>
    <mergeCell ref="C53:C54"/>
    <mergeCell ref="D53:D54"/>
    <mergeCell ref="E53:E54"/>
    <mergeCell ref="A59:A63"/>
    <mergeCell ref="B59:B63"/>
    <mergeCell ref="C59:C63"/>
    <mergeCell ref="D59:D63"/>
    <mergeCell ref="E59:E63"/>
    <mergeCell ref="K59:K63"/>
    <mergeCell ref="L59:L63"/>
    <mergeCell ref="M59:M63"/>
    <mergeCell ref="S59:S63"/>
    <mergeCell ref="AB35:AB38"/>
    <mergeCell ref="X35:X37"/>
    <mergeCell ref="S35:S38"/>
    <mergeCell ref="X59:X63"/>
    <mergeCell ref="Y59:Y63"/>
    <mergeCell ref="Z59:Z63"/>
    <mergeCell ref="AA59:AA63"/>
    <mergeCell ref="AB59:AB63"/>
    <mergeCell ref="AB53:AB54"/>
    <mergeCell ref="S41:S52"/>
    <mergeCell ref="X41:X52"/>
    <mergeCell ref="Y41:Y52"/>
    <mergeCell ref="Z41:Z52"/>
    <mergeCell ref="AA41:AA52"/>
  </mergeCells>
  <conditionalFormatting sqref="M19 M11:M15 M6:M9 M39:M41 M33:M35 M53:M59">
    <cfRule type="cellIs" dxfId="5" priority="7" operator="between">
      <formula>0.67</formula>
      <formula>1</formula>
    </cfRule>
    <cfRule type="cellIs" dxfId="4" priority="8" operator="between">
      <formula>0.34</formula>
      <formula>0.66</formula>
    </cfRule>
    <cfRule type="cellIs" dxfId="3" priority="9" operator="between">
      <formula>0</formula>
      <formula>0.33</formula>
    </cfRule>
  </conditionalFormatting>
  <conditionalFormatting sqref="M42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25" right="0.25" top="0.75" bottom="0.75" header="0.3" footer="0.3"/>
  <pageSetup paperSize="14"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Sarmiento</dc:creator>
  <cp:lastModifiedBy>A</cp:lastModifiedBy>
  <dcterms:created xsi:type="dcterms:W3CDTF">2021-03-11T22:39:18Z</dcterms:created>
  <dcterms:modified xsi:type="dcterms:W3CDTF">2021-07-15T20:19:08Z</dcterms:modified>
</cp:coreProperties>
</file>