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6 - Junio\Publicados\"/>
    </mc:Choice>
  </mc:AlternateContent>
  <xr:revisionPtr revIDLastSave="0" documentId="13_ncr:1_{1903CB6C-B88C-449F-8056-10CF339CEC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de Acción" sheetId="14" r:id="rId1"/>
  </sheets>
  <definedNames>
    <definedName name="_xlnm._FilterDatabase" localSheetId="0" hidden="1">'Plan de Acción'!$A$9:$AA$16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6" i="14" l="1"/>
  <c r="AB15" i="14"/>
  <c r="AB14" i="14"/>
  <c r="AB12" i="14"/>
  <c r="AB11" i="14"/>
  <c r="AB10" i="14"/>
  <c r="AC16" i="14"/>
  <c r="N14" i="14"/>
  <c r="N15" i="14"/>
  <c r="N12" i="14"/>
  <c r="N11" i="14"/>
  <c r="N10" i="14"/>
  <c r="AA15" i="14"/>
  <c r="AA14" i="14"/>
  <c r="AA12" i="14"/>
  <c r="AA11" i="14"/>
  <c r="AA10" i="14"/>
  <c r="U16" i="14"/>
  <c r="U15" i="14"/>
  <c r="U14" i="14"/>
  <c r="U12" i="14"/>
  <c r="U11" i="14"/>
  <c r="U10" i="14"/>
  <c r="Q16" i="14"/>
  <c r="R16" i="14"/>
  <c r="S16" i="14"/>
  <c r="T16" i="14"/>
  <c r="V16" i="14"/>
  <c r="W16" i="14"/>
  <c r="X16" i="14"/>
  <c r="Y16" i="14"/>
  <c r="Z16" i="14"/>
  <c r="P16" i="14"/>
  <c r="V13" i="14"/>
  <c r="V12" i="14"/>
  <c r="N16" i="14" l="1"/>
  <c r="AA16" i="14"/>
  <c r="A16" i="14"/>
</calcChain>
</file>

<file path=xl/sharedStrings.xml><?xml version="1.0" encoding="utf-8"?>
<sst xmlns="http://schemas.openxmlformats.org/spreadsheetml/2006/main" count="91" uniqueCount="69">
  <si>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</si>
  <si>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</si>
  <si>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</si>
  <si>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</si>
  <si>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</si>
  <si>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</si>
  <si>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</si>
  <si>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</si>
  <si>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</si>
  <si>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</si>
  <si>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</si>
  <si>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</si>
  <si>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</si>
  <si>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</si>
  <si>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</si>
  <si>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</si>
  <si>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</si>
  <si>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</si>
  <si>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</si>
  <si>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</si>
  <si>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</si>
  <si>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</si>
  <si>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</si>
  <si>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</si>
  <si>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</si>
  <si>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</si>
  <si>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</si>
  <si>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</si>
  <si>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</si>
  <si>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</si>
  <si>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</si>
  <si>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</si>
  <si>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</si>
  <si>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</si>
  <si>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</si>
  <si>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</si>
  <si>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</si>
  <si>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</si>
  <si>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</si>
  <si>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</si>
  <si>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</si>
  <si>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</si>
  <si>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</si>
  <si>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</si>
  <si>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</si>
  <si>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</si>
  <si>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DESARROLLO E IMPLEMENTACIÓN DEL PROGRAMA DE REACTIVACIÓN ECONÓMICA BUCARAMANGA PROGRESA EN EL MUNICIPIO DE BUCARAMANGA</t>
  </si>
  <si>
    <t>Ecosistemas empresariales implementados
para la reactivación y desarrollo económico
de la ciudad</t>
  </si>
  <si>
    <t xml:space="preserve">2.3.2.02.02.008.4599031.201 
2.3.2.02.02.007.3502012.201 
2.3.2.02.02.008.3502019.201 
</t>
  </si>
  <si>
    <t>Sec. Hacienda</t>
  </si>
  <si>
    <t>Saharay Rojas</t>
  </si>
  <si>
    <t>Finanzas Públicas Modernas Y Eficientes</t>
  </si>
  <si>
    <t>Modernizar el proceso financiero y presupuestal de la Secretaría de Hacienda.</t>
  </si>
  <si>
    <t>Porcentaje de avance en la modernización del proceso financiero y presupuesta de la Secretaría de Hacienda.</t>
  </si>
  <si>
    <t xml:space="preserve">2.3.2.02.02.008.4599031.201  </t>
  </si>
  <si>
    <t>Desarrollar 3  acciones administrativas para mejorar la eficiencia y productividad en la gestión del recaudo de impuestos, fiscalización y cobro coactivo municipal.</t>
  </si>
  <si>
    <t>Número de acciones administrativas desarrolladas para mejorar la  eficiencia y productividad en la gestión del recaudo de impuestos, fiscalización y cobro coactivo municipal.</t>
  </si>
  <si>
    <t>FORTALECIMIENTO A LA GESTION OPERATIVA DE LA OFICINA DE VALORIZACION DEL MUNICIPIO DE BUCARAMANGA</t>
  </si>
  <si>
    <t>Alcanzar el 80% del recaudo por concepto de Contribución de Valorización</t>
  </si>
  <si>
    <t xml:space="preserve">2.3.2.02.02.008.4599031.201 </t>
  </si>
  <si>
    <t>Realizar (3) acciones administrativas desarrolladas para mejorar la eficiencia y productividad en la gestión del recaudo, fiscalización y cobro coactivo municipal.</t>
  </si>
  <si>
    <t>2.3.2.02.02.008.4599031.201</t>
  </si>
  <si>
    <t>Realizar 3 socializaciones de las obligaciones tributarias mediante canales de comunicación o prensa, acompañadas de jornadas de sensibilización dirigida a los contribuyentes para mejorar la cultura de pago.</t>
  </si>
  <si>
    <t>Número de socializaciones realizadas de las obligaciones tributarias mediante canales de comunicación o prensa, acompañadas de jornadas de sensibilización dirigida a los contribuyentes para mejorar la cultura de pago.</t>
  </si>
  <si>
    <t>La secretaria y subsecretaria de hacienda con apoyo de la ofina TIC han realizado socialización por medio de la plataforma digital Teams de temas de interés general para los contribuyentes del Municipio.</t>
  </si>
  <si>
    <t>Mantener actualizadas la información para una óptima gestión tributaria.</t>
  </si>
  <si>
    <t>Número de bases de datos (información) actualizadas para una óptima gestión tributaria.</t>
  </si>
  <si>
    <t xml:space="preserve"> PLAN DE ACCIÓN - PLAN DE DESARROLLO MUNICIPAL
SECRETARÍA DE HACIENDA</t>
  </si>
  <si>
    <t>FORTALECIMIENTO DE LA GESTIÓN DEL RECAUDO, FISCALIZACIÓN Y COBRO COACTIVO DEL MUNICIPIO DE BUCARAMANGA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</si>
</sst>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91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right"/>
    </xf>
    <xf numFmtId="164" fontId="6" fillId="0" borderId="2" xfId="0" applyNumberFormat="1" applyFont="1" applyBorder="1" applyAlignment="1">
      <alignment horizontal="justify" vertical="center" wrapText="1"/>
    </xf>
    <xf numFmtId="0" fontId="0" fillId="0" borderId="2" xfId="0" applyFont="1" applyBorder="1"/>
    <xf numFmtId="0" fontId="0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left" vertical="center" wrapText="1"/>
    </xf>
    <xf numFmtId="165" fontId="0" fillId="0" borderId="2" xfId="108" applyNumberFormat="1" applyFont="1" applyBorder="1" applyAlignment="1">
      <alignment horizontal="right" vertical="center"/>
    </xf>
    <xf numFmtId="165" fontId="8" fillId="0" borderId="2" xfId="108" applyNumberFormat="1" applyFont="1" applyFill="1" applyBorder="1" applyAlignment="1">
      <alignment horizontal="right" vertical="center" wrapText="1"/>
    </xf>
    <xf numFmtId="165" fontId="6" fillId="2" borderId="2" xfId="108" applyNumberFormat="1" applyFont="1" applyFill="1" applyBorder="1" applyAlignment="1">
      <alignment horizontal="right" vertical="center" wrapText="1"/>
    </xf>
    <xf numFmtId="165" fontId="6" fillId="0" borderId="2" xfId="108" applyNumberFormat="1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2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 vertical="center" wrapText="1"/>
    </xf>
    <xf numFmtId="165" fontId="6" fillId="0" borderId="2" xfId="108" applyNumberFormat="1" applyFont="1" applyBorder="1" applyAlignment="1">
      <alignment horizontal="right" vertical="center"/>
    </xf>
    <xf numFmtId="9" fontId="6" fillId="0" borderId="2" xfId="107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left" vertical="center"/>
    </xf>
    <xf numFmtId="165" fontId="8" fillId="0" borderId="4" xfId="108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" fontId="0" fillId="2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left" vertical="center" wrapText="1"/>
    </xf>
    <xf numFmtId="1" fontId="0" fillId="0" borderId="2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 wrapText="1"/>
    </xf>
    <xf numFmtId="9" fontId="6" fillId="0" borderId="2" xfId="107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5" fontId="6" fillId="2" borderId="1" xfId="108" applyNumberFormat="1" applyFont="1" applyFill="1" applyBorder="1" applyAlignment="1">
      <alignment horizontal="right" vertical="center" wrapText="1"/>
    </xf>
    <xf numFmtId="165" fontId="6" fillId="2" borderId="4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/>
    </xf>
    <xf numFmtId="9" fontId="0" fillId="2" borderId="4" xfId="0" applyNumberFormat="1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lef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1</xdr:row>
      <xdr:rowOff>38100</xdr:rowOff>
    </xdr:from>
    <xdr:to>
      <xdr:col>1</xdr:col>
      <xdr:colOff>331305</xdr:colOff>
      <xdr:row>4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6"/>
  <sheetViews>
    <sheetView tabSelected="1" zoomScale="50" zoomScaleNormal="50" workbookViewId="0">
      <selection activeCell="I9" sqref="I9"/>
    </sheetView>
  </sheetViews>
  <sheetFormatPr baseColWidth="10" defaultRowHeight="13.8" x14ac:dyDescent="0.25"/>
  <cols>
    <col min="1" max="1" width="9.69921875" style="1" customWidth="1"/>
    <col min="2" max="4" width="21.09765625" style="1" customWidth="1"/>
    <col min="5" max="6" width="43.09765625" style="1" customWidth="1"/>
    <col min="7" max="7" width="21.59765625" style="1" customWidth="1"/>
    <col min="8" max="8" width="47.59765625" style="1" customWidth="1"/>
    <col min="9" max="9" width="38.79687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296875" style="1" bestFit="1" customWidth="1"/>
    <col min="15" max="15" width="25.69921875" style="1" customWidth="1"/>
    <col min="16" max="16" width="25.8984375" style="1" customWidth="1"/>
    <col min="17" max="19" width="20.296875" style="1" customWidth="1"/>
    <col min="20" max="21" width="25.8984375" style="1" customWidth="1"/>
    <col min="22" max="24" width="20.8984375" style="1" customWidth="1"/>
    <col min="25" max="25" width="25.8984375" style="1" customWidth="1"/>
    <col min="26" max="26" width="16.8984375" style="1" customWidth="1"/>
    <col min="27" max="27" width="20.8984375" style="1" customWidth="1"/>
    <col min="28" max="28" width="16.296875" style="1" customWidth="1"/>
    <col min="29" max="29" width="21.296875" style="1" customWidth="1"/>
    <col min="30" max="31" width="22" style="1" customWidth="1"/>
    <col min="32" max="16384" width="11.19921875" style="1"/>
  </cols>
  <sheetData>
    <row r="2" spans="1:31" x14ac:dyDescent="0.25">
      <c r="A2" s="79"/>
      <c r="B2" s="84" t="s">
        <v>67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6" t="s">
        <v>34</v>
      </c>
      <c r="AD2" s="86"/>
      <c r="AE2" s="86"/>
    </row>
    <row r="3" spans="1:31" x14ac:dyDescent="0.25">
      <c r="A3" s="79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7" t="s">
        <v>38</v>
      </c>
      <c r="AD3" s="87"/>
      <c r="AE3" s="87"/>
    </row>
    <row r="4" spans="1:31" x14ac:dyDescent="0.25">
      <c r="A4" s="79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7" t="s">
        <v>35</v>
      </c>
      <c r="AD4" s="87"/>
      <c r="AE4" s="87"/>
    </row>
    <row r="5" spans="1:31" x14ac:dyDescent="0.25">
      <c r="A5" s="79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7" t="s">
        <v>33</v>
      </c>
      <c r="AD5" s="87"/>
      <c r="AE5" s="87"/>
    </row>
    <row r="6" spans="1:31" x14ac:dyDescent="0.25">
      <c r="A6" s="80" t="s">
        <v>31</v>
      </c>
      <c r="B6" s="80"/>
      <c r="C6" s="80"/>
      <c r="D6" s="82">
        <v>44385</v>
      </c>
      <c r="E6" s="82"/>
      <c r="F6" s="82"/>
      <c r="G6" s="82"/>
      <c r="H6" s="82"/>
      <c r="I6" s="82"/>
      <c r="J6" s="82"/>
      <c r="K6" s="82"/>
      <c r="L6" s="8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"/>
    </row>
    <row r="7" spans="1:31" x14ac:dyDescent="0.25">
      <c r="A7" s="81" t="s">
        <v>32</v>
      </c>
      <c r="B7" s="81"/>
      <c r="C7" s="81"/>
      <c r="D7" s="83">
        <v>44377</v>
      </c>
      <c r="E7" s="83"/>
      <c r="F7" s="83"/>
      <c r="G7" s="83"/>
      <c r="H7" s="83"/>
      <c r="I7" s="83"/>
      <c r="J7" s="83"/>
      <c r="K7" s="83"/>
      <c r="L7" s="8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4"/>
      <c r="AE7" s="5"/>
    </row>
    <row r="8" spans="1:31" x14ac:dyDescent="0.25">
      <c r="A8" s="6"/>
      <c r="B8" s="90" t="s">
        <v>10</v>
      </c>
      <c r="C8" s="90"/>
      <c r="D8" s="90"/>
      <c r="E8" s="90"/>
      <c r="F8" s="90"/>
      <c r="G8" s="90" t="s">
        <v>11</v>
      </c>
      <c r="H8" s="90"/>
      <c r="I8" s="90"/>
      <c r="J8" s="90"/>
      <c r="K8" s="90"/>
      <c r="L8" s="90" t="s">
        <v>26</v>
      </c>
      <c r="M8" s="90"/>
      <c r="N8" s="90"/>
      <c r="O8" s="90" t="s">
        <v>24</v>
      </c>
      <c r="P8" s="90"/>
      <c r="Q8" s="90"/>
      <c r="R8" s="90"/>
      <c r="S8" s="90"/>
      <c r="T8" s="90"/>
      <c r="U8" s="90"/>
      <c r="V8" s="90" t="s">
        <v>18</v>
      </c>
      <c r="W8" s="90"/>
      <c r="X8" s="90"/>
      <c r="Y8" s="90"/>
      <c r="Z8" s="90"/>
      <c r="AA8" s="90"/>
      <c r="AB8" s="88" t="s">
        <v>19</v>
      </c>
      <c r="AC8" s="88" t="s">
        <v>27</v>
      </c>
      <c r="AD8" s="88" t="s">
        <v>25</v>
      </c>
      <c r="AE8" s="88"/>
    </row>
    <row r="9" spans="1:31" ht="33.6" customHeight="1" x14ac:dyDescent="0.25">
      <c r="A9" s="7" t="s">
        <v>30</v>
      </c>
      <c r="B9" s="17" t="s">
        <v>1</v>
      </c>
      <c r="C9" s="7" t="s">
        <v>6</v>
      </c>
      <c r="D9" s="7" t="s">
        <v>2</v>
      </c>
      <c r="E9" s="7" t="s">
        <v>7</v>
      </c>
      <c r="F9" s="17" t="s">
        <v>20</v>
      </c>
      <c r="G9" s="17" t="s">
        <v>15</v>
      </c>
      <c r="H9" s="17" t="s">
        <v>3</v>
      </c>
      <c r="I9" s="17" t="s">
        <v>16</v>
      </c>
      <c r="J9" s="17" t="s">
        <v>22</v>
      </c>
      <c r="K9" s="17" t="s">
        <v>23</v>
      </c>
      <c r="L9" s="17" t="s">
        <v>4</v>
      </c>
      <c r="M9" s="17" t="s">
        <v>5</v>
      </c>
      <c r="N9" s="17" t="s">
        <v>0</v>
      </c>
      <c r="O9" s="7" t="s">
        <v>9</v>
      </c>
      <c r="P9" s="17" t="s">
        <v>37</v>
      </c>
      <c r="Q9" s="17" t="s">
        <v>8</v>
      </c>
      <c r="R9" s="17" t="s">
        <v>28</v>
      </c>
      <c r="S9" s="17" t="s">
        <v>36</v>
      </c>
      <c r="T9" s="17" t="s">
        <v>12</v>
      </c>
      <c r="U9" s="17" t="s">
        <v>21</v>
      </c>
      <c r="V9" s="17" t="s">
        <v>37</v>
      </c>
      <c r="W9" s="17" t="s">
        <v>8</v>
      </c>
      <c r="X9" s="17" t="s">
        <v>28</v>
      </c>
      <c r="Y9" s="17" t="s">
        <v>36</v>
      </c>
      <c r="Z9" s="17" t="s">
        <v>12</v>
      </c>
      <c r="AA9" s="17" t="s">
        <v>29</v>
      </c>
      <c r="AB9" s="89"/>
      <c r="AC9" s="89"/>
      <c r="AD9" s="17" t="s">
        <v>13</v>
      </c>
      <c r="AE9" s="17" t="s">
        <v>14</v>
      </c>
    </row>
    <row r="10" spans="1:31" ht="96.6" x14ac:dyDescent="0.25">
      <c r="A10" s="18">
        <v>181</v>
      </c>
      <c r="B10" s="22" t="s">
        <v>41</v>
      </c>
      <c r="C10" s="22" t="s">
        <v>42</v>
      </c>
      <c r="D10" s="22" t="s">
        <v>43</v>
      </c>
      <c r="E10" s="23" t="s">
        <v>44</v>
      </c>
      <c r="F10" s="24" t="s">
        <v>45</v>
      </c>
      <c r="G10" s="25">
        <v>20200680010179</v>
      </c>
      <c r="H10" s="26" t="s">
        <v>46</v>
      </c>
      <c r="I10" s="27" t="s">
        <v>47</v>
      </c>
      <c r="J10" s="28">
        <v>44267</v>
      </c>
      <c r="K10" s="28">
        <v>44561</v>
      </c>
      <c r="L10" s="29">
        <v>1</v>
      </c>
      <c r="M10" s="30">
        <v>0.02</v>
      </c>
      <c r="N10" s="31">
        <f>IFERROR(IF(M10/L10&gt;100%,100%,M10/L10),"-")</f>
        <v>0.02</v>
      </c>
      <c r="O10" s="32" t="s">
        <v>48</v>
      </c>
      <c r="P10" s="33">
        <v>12007700000</v>
      </c>
      <c r="Q10" s="34"/>
      <c r="R10" s="34"/>
      <c r="S10" s="34"/>
      <c r="T10" s="19"/>
      <c r="U10" s="35">
        <f>SUM(P10:T10)</f>
        <v>12007700000</v>
      </c>
      <c r="V10" s="36">
        <v>208000000</v>
      </c>
      <c r="W10" s="34"/>
      <c r="X10" s="34"/>
      <c r="Y10" s="34"/>
      <c r="Z10" s="19"/>
      <c r="AA10" s="35">
        <f>SUM(V10:Z10)</f>
        <v>208000000</v>
      </c>
      <c r="AB10" s="58">
        <f>IFERROR(AA10/U10,"-")</f>
        <v>1.7322218243293885E-2</v>
      </c>
      <c r="AC10" s="37"/>
      <c r="AD10" s="38" t="s">
        <v>49</v>
      </c>
      <c r="AE10" s="38" t="s">
        <v>50</v>
      </c>
    </row>
    <row r="11" spans="1:31" ht="82.8" x14ac:dyDescent="0.25">
      <c r="A11" s="18">
        <v>303</v>
      </c>
      <c r="B11" s="39" t="s">
        <v>39</v>
      </c>
      <c r="C11" s="39" t="s">
        <v>40</v>
      </c>
      <c r="D11" s="39" t="s">
        <v>51</v>
      </c>
      <c r="E11" s="40" t="s">
        <v>52</v>
      </c>
      <c r="F11" s="41" t="s">
        <v>53</v>
      </c>
      <c r="G11" s="25"/>
      <c r="H11" s="26"/>
      <c r="I11" s="21"/>
      <c r="J11" s="21"/>
      <c r="K11" s="28"/>
      <c r="L11" s="42">
        <v>0.2</v>
      </c>
      <c r="M11" s="43">
        <v>0</v>
      </c>
      <c r="N11" s="44">
        <f>IFERROR(IF(M11/L11&gt;100%,100%,M11/L11),"-")</f>
        <v>0</v>
      </c>
      <c r="O11" s="45" t="s">
        <v>54</v>
      </c>
      <c r="P11" s="46">
        <v>62807395</v>
      </c>
      <c r="Q11" s="34"/>
      <c r="R11" s="34"/>
      <c r="S11" s="34"/>
      <c r="T11" s="19"/>
      <c r="U11" s="35">
        <f>SUM(P11:T11)</f>
        <v>62807395</v>
      </c>
      <c r="V11" s="36"/>
      <c r="W11" s="34"/>
      <c r="X11" s="34"/>
      <c r="Y11" s="34"/>
      <c r="Z11" s="19"/>
      <c r="AA11" s="35">
        <f>SUM(V11:Z11)</f>
        <v>0</v>
      </c>
      <c r="AB11" s="47">
        <f>IFERROR(AA11/U11,"-")</f>
        <v>0</v>
      </c>
      <c r="AC11" s="37"/>
      <c r="AD11" s="38" t="s">
        <v>49</v>
      </c>
      <c r="AE11" s="38" t="s">
        <v>50</v>
      </c>
    </row>
    <row r="12" spans="1:31" ht="73.2" customHeight="1" x14ac:dyDescent="0.25">
      <c r="A12" s="18">
        <v>304</v>
      </c>
      <c r="B12" s="72" t="s">
        <v>39</v>
      </c>
      <c r="C12" s="74" t="s">
        <v>40</v>
      </c>
      <c r="D12" s="76" t="s">
        <v>51</v>
      </c>
      <c r="E12" s="77" t="s">
        <v>55</v>
      </c>
      <c r="F12" s="78" t="s">
        <v>56</v>
      </c>
      <c r="G12" s="25">
        <v>20200680010134</v>
      </c>
      <c r="H12" s="26" t="s">
        <v>57</v>
      </c>
      <c r="I12" s="39" t="s">
        <v>58</v>
      </c>
      <c r="J12" s="48">
        <v>44212</v>
      </c>
      <c r="K12" s="28">
        <v>44561</v>
      </c>
      <c r="L12" s="67">
        <v>1</v>
      </c>
      <c r="M12" s="68">
        <v>1</v>
      </c>
      <c r="N12" s="70">
        <f>IFERROR(IF(M12/L12&gt;100%,100%,M12/L12),"-")</f>
        <v>1</v>
      </c>
      <c r="O12" s="49" t="s">
        <v>59</v>
      </c>
      <c r="P12" s="33">
        <v>353652618</v>
      </c>
      <c r="Q12" s="34"/>
      <c r="R12" s="34"/>
      <c r="S12" s="34"/>
      <c r="T12" s="19"/>
      <c r="U12" s="71">
        <f>SUM(P12:T13)</f>
        <v>1828852618</v>
      </c>
      <c r="V12" s="36">
        <f>P12</f>
        <v>353652618</v>
      </c>
      <c r="W12" s="34"/>
      <c r="X12" s="34"/>
      <c r="Y12" s="34"/>
      <c r="Z12" s="19"/>
      <c r="AA12" s="61">
        <f>SUM(V12:Z13)</f>
        <v>1681902618</v>
      </c>
      <c r="AB12" s="63">
        <f>IFERROR(AA12/U12,"-")</f>
        <v>0.91964907475119462</v>
      </c>
      <c r="AC12" s="65"/>
      <c r="AD12" s="59" t="s">
        <v>49</v>
      </c>
      <c r="AE12" s="59" t="s">
        <v>50</v>
      </c>
    </row>
    <row r="13" spans="1:31" ht="73.2" customHeight="1" x14ac:dyDescent="0.25">
      <c r="A13" s="18">
        <v>304</v>
      </c>
      <c r="B13" s="73"/>
      <c r="C13" s="75"/>
      <c r="D13" s="76"/>
      <c r="E13" s="77"/>
      <c r="F13" s="78"/>
      <c r="G13" s="25">
        <v>20210680010001</v>
      </c>
      <c r="H13" s="26" t="s">
        <v>68</v>
      </c>
      <c r="I13" s="39" t="s">
        <v>60</v>
      </c>
      <c r="J13" s="48">
        <v>44214</v>
      </c>
      <c r="K13" s="28">
        <v>44561</v>
      </c>
      <c r="L13" s="67"/>
      <c r="M13" s="69"/>
      <c r="N13" s="70"/>
      <c r="O13" s="49" t="s">
        <v>61</v>
      </c>
      <c r="P13" s="33">
        <v>1475200000</v>
      </c>
      <c r="Q13" s="34"/>
      <c r="R13" s="50"/>
      <c r="S13" s="34"/>
      <c r="T13" s="19"/>
      <c r="U13" s="71"/>
      <c r="V13" s="36">
        <f>1315500000+12750000</f>
        <v>1328250000</v>
      </c>
      <c r="W13" s="34"/>
      <c r="X13" s="34"/>
      <c r="Y13" s="34"/>
      <c r="Z13" s="19"/>
      <c r="AA13" s="62"/>
      <c r="AB13" s="64"/>
      <c r="AC13" s="66"/>
      <c r="AD13" s="60"/>
      <c r="AE13" s="60"/>
    </row>
    <row r="14" spans="1:31" ht="94.8" customHeight="1" x14ac:dyDescent="0.25">
      <c r="A14" s="18">
        <v>305</v>
      </c>
      <c r="B14" s="39" t="s">
        <v>39</v>
      </c>
      <c r="C14" s="39" t="s">
        <v>40</v>
      </c>
      <c r="D14" s="39" t="s">
        <v>51</v>
      </c>
      <c r="E14" s="51" t="s">
        <v>62</v>
      </c>
      <c r="F14" s="41" t="s">
        <v>63</v>
      </c>
      <c r="G14" s="21"/>
      <c r="H14" s="52"/>
      <c r="I14" s="41" t="s">
        <v>64</v>
      </c>
      <c r="J14" s="52"/>
      <c r="K14" s="52"/>
      <c r="L14" s="53">
        <v>1</v>
      </c>
      <c r="M14" s="54">
        <v>2</v>
      </c>
      <c r="N14" s="44">
        <f>IFERROR(IF(M14/L14&gt;100%,100%,M14/L14),"-")</f>
        <v>1</v>
      </c>
      <c r="O14" s="55"/>
      <c r="P14" s="36"/>
      <c r="Q14" s="34"/>
      <c r="R14" s="34"/>
      <c r="S14" s="34"/>
      <c r="T14" s="19"/>
      <c r="U14" s="35">
        <f>SUM(P14:T14)</f>
        <v>0</v>
      </c>
      <c r="V14" s="36"/>
      <c r="W14" s="34"/>
      <c r="X14" s="34"/>
      <c r="Y14" s="34"/>
      <c r="Z14" s="19"/>
      <c r="AA14" s="35">
        <f>SUM(V14:Z14)</f>
        <v>0</v>
      </c>
      <c r="AB14" s="47" t="str">
        <f>IFERROR(AA14/U14,"-")</f>
        <v>-</v>
      </c>
      <c r="AC14" s="37"/>
      <c r="AD14" s="38" t="s">
        <v>49</v>
      </c>
      <c r="AE14" s="38" t="s">
        <v>50</v>
      </c>
    </row>
    <row r="15" spans="1:31" ht="98.4" customHeight="1" x14ac:dyDescent="0.25">
      <c r="A15" s="18">
        <v>306</v>
      </c>
      <c r="B15" s="39" t="s">
        <v>39</v>
      </c>
      <c r="C15" s="39" t="s">
        <v>40</v>
      </c>
      <c r="D15" s="39" t="s">
        <v>51</v>
      </c>
      <c r="E15" s="51" t="s">
        <v>65</v>
      </c>
      <c r="F15" s="41" t="s">
        <v>66</v>
      </c>
      <c r="G15" s="56"/>
      <c r="H15" s="20"/>
      <c r="I15" s="27"/>
      <c r="J15" s="57"/>
      <c r="K15" s="28"/>
      <c r="L15" s="53">
        <v>0</v>
      </c>
      <c r="M15" s="43"/>
      <c r="N15" s="44" t="str">
        <f>IFERROR(IF(M15/L15&gt;100%,100%,M15/L15),"-")</f>
        <v>-</v>
      </c>
      <c r="O15" s="45"/>
      <c r="P15" s="46"/>
      <c r="Q15" s="34"/>
      <c r="R15" s="34"/>
      <c r="S15" s="34"/>
      <c r="T15" s="19"/>
      <c r="U15" s="35">
        <f>SUM(P15:T15)</f>
        <v>0</v>
      </c>
      <c r="V15" s="36"/>
      <c r="W15" s="34"/>
      <c r="X15" s="34"/>
      <c r="Y15" s="34"/>
      <c r="Z15" s="19"/>
      <c r="AA15" s="35">
        <f>SUM(V15:Z15)</f>
        <v>0</v>
      </c>
      <c r="AB15" s="47" t="str">
        <f>IFERROR(AA15/U15,"-")</f>
        <v>-</v>
      </c>
      <c r="AC15" s="37"/>
      <c r="AD15" s="38" t="s">
        <v>49</v>
      </c>
      <c r="AE15" s="38" t="s">
        <v>50</v>
      </c>
    </row>
    <row r="16" spans="1:31" ht="18.600000000000001" customHeight="1" x14ac:dyDescent="0.25">
      <c r="A16" s="8">
        <f>SUM(--(FREQUENCY(A10:A15,A10:A15)&gt;0))</f>
        <v>5</v>
      </c>
      <c r="B16" s="9"/>
      <c r="C16" s="10"/>
      <c r="D16" s="10"/>
      <c r="E16" s="10"/>
      <c r="F16" s="10"/>
      <c r="G16" s="10"/>
      <c r="H16" s="10"/>
      <c r="I16" s="10"/>
      <c r="J16" s="10"/>
      <c r="K16" s="11"/>
      <c r="L16" s="11"/>
      <c r="M16" s="12" t="s">
        <v>17</v>
      </c>
      <c r="N16" s="11">
        <f>IFERROR(AVERAGE(N10:N15),"-")</f>
        <v>0.505</v>
      </c>
      <c r="O16" s="13"/>
      <c r="P16" s="14">
        <f>SUM(P10:P15)</f>
        <v>13899360013</v>
      </c>
      <c r="Q16" s="14">
        <f t="shared" ref="Q16:AA16" si="0">SUM(Q10:Q15)</f>
        <v>0</v>
      </c>
      <c r="R16" s="14">
        <f t="shared" si="0"/>
        <v>0</v>
      </c>
      <c r="S16" s="14">
        <f t="shared" si="0"/>
        <v>0</v>
      </c>
      <c r="T16" s="14">
        <f t="shared" si="0"/>
        <v>0</v>
      </c>
      <c r="U16" s="16">
        <f>SUM(U10:U15)</f>
        <v>13899360013</v>
      </c>
      <c r="V16" s="14">
        <f t="shared" si="0"/>
        <v>1889902618</v>
      </c>
      <c r="W16" s="14">
        <f t="shared" si="0"/>
        <v>0</v>
      </c>
      <c r="X16" s="14">
        <f t="shared" si="0"/>
        <v>0</v>
      </c>
      <c r="Y16" s="14">
        <f t="shared" si="0"/>
        <v>0</v>
      </c>
      <c r="Z16" s="14">
        <f t="shared" si="0"/>
        <v>0</v>
      </c>
      <c r="AA16" s="16">
        <f t="shared" si="0"/>
        <v>1889902618</v>
      </c>
      <c r="AB16" s="15">
        <f>IFERROR(AA16/U16,"-")</f>
        <v>0.13597047750633007</v>
      </c>
      <c r="AC16" s="16">
        <f>SUM(AC10:AC15)</f>
        <v>0</v>
      </c>
      <c r="AD16" s="13"/>
      <c r="AE16" s="13"/>
    </row>
  </sheetData>
  <mergeCells count="32">
    <mergeCell ref="L8:N8"/>
    <mergeCell ref="O8:U8"/>
    <mergeCell ref="V8:AA8"/>
    <mergeCell ref="AB8:AB9"/>
    <mergeCell ref="B8:F8"/>
    <mergeCell ref="G8:K8"/>
    <mergeCell ref="AC2:AE2"/>
    <mergeCell ref="AC3:AE3"/>
    <mergeCell ref="AC4:AE4"/>
    <mergeCell ref="AC5:AE5"/>
    <mergeCell ref="AC8:AC9"/>
    <mergeCell ref="AD8:AE8"/>
    <mergeCell ref="A2:A5"/>
    <mergeCell ref="A6:C6"/>
    <mergeCell ref="A7:C7"/>
    <mergeCell ref="D6:L6"/>
    <mergeCell ref="D7:L7"/>
    <mergeCell ref="B2:AB5"/>
    <mergeCell ref="L12:L13"/>
    <mergeCell ref="M12:M13"/>
    <mergeCell ref="N12:N13"/>
    <mergeCell ref="U12:U13"/>
    <mergeCell ref="B12:B13"/>
    <mergeCell ref="C12:C13"/>
    <mergeCell ref="D12:D13"/>
    <mergeCell ref="E12:E13"/>
    <mergeCell ref="F12:F13"/>
    <mergeCell ref="AE12:AE13"/>
    <mergeCell ref="AA12:AA13"/>
    <mergeCell ref="AB12:AB13"/>
    <mergeCell ref="AC12:AC13"/>
    <mergeCell ref="AD12:AD13"/>
  </mergeCells>
  <conditionalFormatting sqref="N10:N15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2021-07-27T20:33:46Z</dcterms:modified>
</cp:coreProperties>
</file>