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6 - Junio\Publicados\"/>
    </mc:Choice>
  </mc:AlternateContent>
  <xr:revisionPtr revIDLastSave="0" documentId="13_ncr:1_{EC343F8D-D8E2-4135-8680-F68EFA8A256D}" xr6:coauthVersionLast="47" xr6:coauthVersionMax="47" xr10:uidLastSave="{00000000-0000-0000-0000-000000000000}"/>
  <bookViews>
    <workbookView xWindow="-108" yWindow="-108" windowWidth="23256" windowHeight="12576" xr2:uid="{00000000-000D-0000-FFFF-FFFF00000000}"/>
  </bookViews>
  <sheets>
    <sheet name="Plan de Acción" sheetId="14" r:id="rId1"/>
  </sheets>
  <definedNames>
    <definedName name="_xlnm._FilterDatabase" localSheetId="0" hidden="1">'Plan de Acción'!$A$9:$AA$14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14" i="14" l="1"/>
  <c r="AC14" i="14"/>
  <c r="AB14" i="14"/>
  <c r="P14" i="14"/>
  <c r="N13" i="14"/>
  <c r="N12" i="14"/>
  <c r="N11" i="14"/>
  <c r="N10" i="14"/>
  <c r="V14" i="14" l="1"/>
  <c r="U14" i="14"/>
  <c r="U11" i="14"/>
  <c r="U12" i="14"/>
  <c r="U13" i="14"/>
  <c r="U10" i="14"/>
  <c r="W14" i="14"/>
  <c r="X14" i="14"/>
  <c r="Y14" i="14"/>
  <c r="Z14" i="14"/>
  <c r="S14" i="14"/>
  <c r="AA13" i="14"/>
  <c r="AA12" i="14"/>
  <c r="AA14" i="14" s="1"/>
  <c r="AA11" i="14"/>
  <c r="AA10" i="14"/>
  <c r="Q14" i="14"/>
  <c r="R14" i="14"/>
  <c r="T14" i="14"/>
  <c r="P10" i="14"/>
  <c r="AB11" i="14" l="1"/>
  <c r="AB12" i="14"/>
  <c r="AB10" i="14"/>
  <c r="N14" i="14"/>
</calcChain>
</file>

<file path=xl/sharedStrings.xml><?xml version="1.0" encoding="utf-8"?>
<sst xmlns="http://schemas.openxmlformats.org/spreadsheetml/2006/main" count="81" uniqueCount="61">
  <si>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</si>
  <si>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</si>
  <si>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</si>
  <si>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</si>
  <si>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</si>
  <si>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</si>
  <si>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</si>
  <si>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</si>
  <si>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</si>
  <si>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</si>
  <si>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</si>
  <si>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</si>
  <si>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</si>
  <si>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</si>
  <si>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</si>
  <si>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</si>
  <si>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</si>
  <si>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</si>
  <si>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</si>
  <si>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</si>
  <si>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</si>
  <si>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</si>
  <si>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</si>
  <si>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</si>
  <si>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</si>
  <si>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</si>
  <si>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</si>
  <si>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</si>
  <si>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</si>
  <si>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</si>
  <si>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</si>
  <si>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</si>
  <si>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</si>
  <si>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</si>
  <si>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 xml:space="preserve">Código:  </t>
    </r>
    <r>
      <rPr>
        <sz val="11"/>
        <rFont val="Arial"/>
        <family val="2"/>
      </rPr>
      <t>F-DPM-1210-238,37-031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</si>
  <si>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</si>
  <si>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</si>
  <si>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</si>
  <si>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</si>
  <si>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 xml:space="preserve"> PLAN DE ACCIÓN - PLAN DE DESARROLLO MUNICIPAL
INSTITUTO DE SALUD DE BUCARAMANGA - ISABU</t>
  </si>
  <si>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</si>
  <si>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</si>
  <si>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</si>
  <si>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</si>
  <si>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</si>
  <si>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</si>
  <si>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Reducir el déficit operacional del SITM a través de un programa controlado por parte de la Administración Central.</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</si>
  <si>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</si>
  <si>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</si>
  <si>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</si>
  <si>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</si>
  <si>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IMPLEMENTACIÓN Y MANTENIMIENTO DE UNA HERRAMIENTA DIGITAL QUE LE PERMITA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</si>
  <si>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</si>
  <si>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</si>
  <si>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</si>
  <si>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</si>
  <si>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</si>
  <si>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TARIFA DIFERENCIAL ADULTO MAYOR MUNICIPIO DE BUCARAMANGA</t>
  </si>
  <si>
    <t>Formular y describir la herramienta digital que debe permitir a los usuarios del Sistema realizar eficientemente la planificación de los viajes.
Implementar y mantener la herramienta formulada.
Presentar y divulgar, a la ciudadanía y usuarios del Sistema, la herramienta formulada.</t>
  </si>
  <si>
    <t>Aumentar la operación del Sistema Público de Bicicletas a un total de 14 estaciones (con el ingreso al Portal del Norte y al Portal de Girón), permitiendo que una mayor cantidad de la población utilice la bicicleta diariamente como medio de transporte alternativo. 
Implementar un piloto de bus electrico en el Sistema Metrolínea.
Implementar un piloto de infraestructura sostenible (paneles solares) en el Sistema Metrolínea.</t>
  </si>
  <si>
    <t>Formular una estrategia para incrementar la demanda de pasajeros del SITM Metrolínea mediante el incentivo economico a los usuarios adultos mayores del Municipio de Bucaramanga.
Presentar y justificar la estrategia formulada, para obtener la aprobación requerida para su implementación.
Implementar la estrategia formulada y aprobada.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</si>
</sst>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dd/mm/yyyy;@"/>
    <numFmt numFmtId="165" formatCode="_-&quot;$&quot;\ * #,##0_-;\-&quot;$&quot;\ * #,##0_-;_-&quot;$&quot;\ * &quot;-&quot;??_-;_-@_-"/>
    <numFmt numFmtId="166" formatCode="&quot;$&quot;\ #,##0"/>
    <numFmt numFmtId="167" formatCode="#,##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63">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0" fontId="0" fillId="0" borderId="2" xfId="0" applyFont="1" applyBorder="1" applyAlignment="1">
      <alignment vertical="center"/>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vertical="center"/>
    </xf>
    <xf numFmtId="0" fontId="6" fillId="2" borderId="4" xfId="0" applyFont="1" applyFill="1" applyBorder="1" applyAlignment="1">
      <alignment horizontal="justify"/>
    </xf>
    <xf numFmtId="0" fontId="6" fillId="2" borderId="5" xfId="0" applyFont="1" applyFill="1" applyBorder="1"/>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165" fontId="6" fillId="2" borderId="2" xfId="108" applyNumberFormat="1"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0" fillId="0" borderId="2" xfId="0" applyNumberFormat="1" applyFont="1" applyBorder="1" applyAlignment="1">
      <alignment horizontal="justify" vertical="center" wrapText="1"/>
    </xf>
    <xf numFmtId="9" fontId="0" fillId="0" borderId="2" xfId="0" applyNumberFormat="1" applyFont="1" applyBorder="1" applyAlignment="1">
      <alignment horizontal="center" vertical="center"/>
    </xf>
    <xf numFmtId="9" fontId="6" fillId="0" borderId="2" xfId="107"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166" fontId="6" fillId="0" borderId="2" xfId="0" applyNumberFormat="1"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4" fillId="0" borderId="2" xfId="0" applyNumberFormat="1" applyFont="1" applyBorder="1" applyAlignment="1">
      <alignment horizontal="justify" vertical="center" wrapText="1"/>
    </xf>
    <xf numFmtId="164" fontId="4" fillId="3" borderId="2" xfId="0" applyNumberFormat="1" applyFont="1" applyFill="1" applyBorder="1" applyAlignment="1">
      <alignment vertical="center" wrapText="1"/>
    </xf>
    <xf numFmtId="164" fontId="0"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4" fillId="0" borderId="2" xfId="0" applyNumberFormat="1" applyFont="1" applyBorder="1" applyAlignment="1">
      <alignment horizontal="center" vertical="center"/>
    </xf>
    <xf numFmtId="164" fontId="0"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3" fontId="8" fillId="2" borderId="1" xfId="0" applyNumberFormat="1" applyFont="1" applyFill="1" applyBorder="1" applyAlignment="1">
      <alignment horizontal="center" vertical="center" wrapText="1"/>
    </xf>
    <xf numFmtId="9" fontId="0" fillId="0" borderId="1" xfId="0" applyNumberFormat="1" applyFont="1" applyBorder="1" applyAlignment="1">
      <alignment horizontal="center" vertical="center"/>
    </xf>
    <xf numFmtId="1" fontId="4" fillId="0" borderId="2" xfId="0" applyNumberFormat="1" applyFont="1" applyBorder="1" applyAlignment="1">
      <alignment vertical="center"/>
    </xf>
    <xf numFmtId="166" fontId="6" fillId="0" borderId="2" xfId="0" applyNumberFormat="1" applyFont="1" applyBorder="1" applyAlignment="1">
      <alignment horizontal="right" vertical="center" wrapText="1"/>
    </xf>
    <xf numFmtId="166" fontId="7" fillId="2" borderId="2" xfId="108" applyNumberFormat="1" applyFont="1" applyFill="1" applyBorder="1" applyAlignment="1">
      <alignment horizontal="right"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1</xdr:row>
      <xdr:rowOff>38100</xdr:rowOff>
    </xdr:from>
    <xdr:to>
      <xdr:col>1</xdr:col>
      <xdr:colOff>331305</xdr:colOff>
      <xdr:row>4</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14"/>
  <sheetViews>
    <sheetView tabSelected="1" zoomScale="50" zoomScaleNormal="50" workbookViewId="0">
      <selection activeCell="G9" sqref="G9"/>
    </sheetView>
  </sheetViews>
  <sheetFormatPr baseColWidth="10" defaultRowHeight="13.8" x14ac:dyDescent="0.25"/>
  <cols>
    <col min="1" max="1" width="9.69921875" style="1" customWidth="1"/>
    <col min="2" max="2" width="16.5" style="1" customWidth="1"/>
    <col min="3" max="3" width="18.5" style="1" customWidth="1"/>
    <col min="4" max="4" width="15.296875" style="1" customWidth="1"/>
    <col min="5" max="5" width="35.296875" style="1" customWidth="1"/>
    <col min="6" max="6" width="29.09765625" style="1" customWidth="1"/>
    <col min="7" max="7" width="21.59765625" style="1" customWidth="1"/>
    <col min="8" max="9" width="40" style="1" customWidth="1"/>
    <col min="10" max="10" width="11.3984375" style="1" bestFit="1" customWidth="1"/>
    <col min="11" max="11" width="16" style="1" customWidth="1"/>
    <col min="12" max="13" width="14.8984375" style="1" customWidth="1"/>
    <col min="14" max="14" width="11.296875" style="1" bestFit="1" customWidth="1"/>
    <col min="15" max="15" width="14.69921875" style="1" customWidth="1"/>
    <col min="16" max="20" width="16.296875" style="1" customWidth="1"/>
    <col min="21" max="21" width="20.8984375" style="1" customWidth="1"/>
    <col min="22" max="22" width="18.8984375" style="1" customWidth="1"/>
    <col min="23" max="26" width="16.8984375" style="1" customWidth="1"/>
    <col min="27" max="27" width="20.8984375" style="1" customWidth="1"/>
    <col min="28" max="28" width="13.69921875" style="1" customWidth="1"/>
    <col min="29" max="29" width="20.69921875" style="1" customWidth="1"/>
    <col min="30" max="31" width="15.3984375" style="1" customWidth="1"/>
    <col min="32" max="16384" width="11.19921875" style="1"/>
  </cols>
  <sheetData>
    <row r="2" spans="1:31" x14ac:dyDescent="0.25">
      <c r="A2" s="52"/>
      <c r="B2" s="61" t="s">
        <v>39</v>
      </c>
      <c r="C2" s="61"/>
      <c r="D2" s="61"/>
      <c r="E2" s="61"/>
      <c r="F2" s="61"/>
      <c r="G2" s="61"/>
      <c r="H2" s="61"/>
      <c r="I2" s="61"/>
      <c r="J2" s="61"/>
      <c r="K2" s="61"/>
      <c r="L2" s="61"/>
      <c r="M2" s="61"/>
      <c r="N2" s="61"/>
      <c r="O2" s="61"/>
      <c r="P2" s="61"/>
      <c r="Q2" s="61"/>
      <c r="R2" s="61"/>
      <c r="S2" s="61"/>
      <c r="T2" s="61"/>
      <c r="U2" s="61"/>
      <c r="V2" s="61"/>
      <c r="W2" s="61"/>
      <c r="X2" s="61"/>
      <c r="Y2" s="61"/>
      <c r="Z2" s="61"/>
      <c r="AA2" s="61"/>
      <c r="AB2" s="61"/>
      <c r="AC2" s="57" t="s">
        <v>34</v>
      </c>
      <c r="AD2" s="57"/>
      <c r="AE2" s="57"/>
    </row>
    <row r="3" spans="1:31" x14ac:dyDescent="0.25">
      <c r="A3" s="5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58" t="s">
        <v>38</v>
      </c>
      <c r="AD3" s="58"/>
      <c r="AE3" s="58"/>
    </row>
    <row r="4" spans="1:31" x14ac:dyDescent="0.25">
      <c r="A4" s="5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58" t="s">
        <v>35</v>
      </c>
      <c r="AD4" s="58"/>
      <c r="AE4" s="58"/>
    </row>
    <row r="5" spans="1:31" x14ac:dyDescent="0.25">
      <c r="A5" s="52"/>
      <c r="B5" s="61"/>
      <c r="C5" s="61"/>
      <c r="D5" s="61"/>
      <c r="E5" s="61"/>
      <c r="F5" s="61"/>
      <c r="G5" s="61"/>
      <c r="H5" s="61"/>
      <c r="I5" s="61"/>
      <c r="J5" s="61"/>
      <c r="K5" s="61"/>
      <c r="L5" s="61"/>
      <c r="M5" s="62"/>
      <c r="N5" s="62"/>
      <c r="O5" s="62"/>
      <c r="P5" s="62"/>
      <c r="Q5" s="62"/>
      <c r="R5" s="62"/>
      <c r="S5" s="62"/>
      <c r="T5" s="62"/>
      <c r="U5" s="62"/>
      <c r="V5" s="62"/>
      <c r="W5" s="62"/>
      <c r="X5" s="62"/>
      <c r="Y5" s="62"/>
      <c r="Z5" s="62"/>
      <c r="AA5" s="62"/>
      <c r="AB5" s="62"/>
      <c r="AC5" s="58" t="s">
        <v>33</v>
      </c>
      <c r="AD5" s="58"/>
      <c r="AE5" s="58"/>
    </row>
    <row r="6" spans="1:31" x14ac:dyDescent="0.25">
      <c r="A6" s="53" t="s">
        <v>31</v>
      </c>
      <c r="B6" s="53"/>
      <c r="C6" s="53"/>
      <c r="D6" s="55">
        <v>44385</v>
      </c>
      <c r="E6" s="55"/>
      <c r="F6" s="55"/>
      <c r="G6" s="55"/>
      <c r="H6" s="55"/>
      <c r="I6" s="55"/>
      <c r="J6" s="55"/>
      <c r="K6" s="55"/>
      <c r="L6" s="55"/>
      <c r="M6" s="2"/>
      <c r="N6" s="2"/>
      <c r="O6" s="2"/>
      <c r="P6" s="2"/>
      <c r="Q6" s="2"/>
      <c r="R6" s="2"/>
      <c r="S6" s="2"/>
      <c r="T6" s="2"/>
      <c r="U6" s="2"/>
      <c r="V6" s="2"/>
      <c r="W6" s="2"/>
      <c r="X6" s="2"/>
      <c r="Y6" s="2"/>
      <c r="Z6" s="2"/>
      <c r="AA6" s="2"/>
      <c r="AB6" s="2"/>
      <c r="AC6" s="2"/>
      <c r="AD6" s="2"/>
      <c r="AE6" s="3"/>
    </row>
    <row r="7" spans="1:31" x14ac:dyDescent="0.25">
      <c r="A7" s="54" t="s">
        <v>32</v>
      </c>
      <c r="B7" s="54"/>
      <c r="C7" s="54"/>
      <c r="D7" s="56">
        <v>44377</v>
      </c>
      <c r="E7" s="56"/>
      <c r="F7" s="56"/>
      <c r="G7" s="56"/>
      <c r="H7" s="56"/>
      <c r="I7" s="56"/>
      <c r="J7" s="56"/>
      <c r="K7" s="56"/>
      <c r="L7" s="56"/>
      <c r="M7" s="2"/>
      <c r="N7" s="2"/>
      <c r="O7" s="2"/>
      <c r="P7" s="2"/>
      <c r="Q7" s="2"/>
      <c r="R7" s="2"/>
      <c r="S7" s="2"/>
      <c r="T7" s="2"/>
      <c r="U7" s="2"/>
      <c r="V7" s="2"/>
      <c r="W7" s="2"/>
      <c r="X7" s="2"/>
      <c r="Y7" s="2"/>
      <c r="Z7" s="2"/>
      <c r="AA7" s="2"/>
      <c r="AB7" s="2"/>
      <c r="AC7" s="2"/>
      <c r="AD7" s="4"/>
      <c r="AE7" s="5"/>
    </row>
    <row r="8" spans="1:31" x14ac:dyDescent="0.25">
      <c r="A8" s="6"/>
      <c r="B8" s="60" t="s">
        <v>10</v>
      </c>
      <c r="C8" s="60"/>
      <c r="D8" s="60"/>
      <c r="E8" s="60"/>
      <c r="F8" s="60"/>
      <c r="G8" s="60" t="s">
        <v>11</v>
      </c>
      <c r="H8" s="60"/>
      <c r="I8" s="60"/>
      <c r="J8" s="60"/>
      <c r="K8" s="60"/>
      <c r="L8" s="60" t="s">
        <v>26</v>
      </c>
      <c r="M8" s="60"/>
      <c r="N8" s="60"/>
      <c r="O8" s="60" t="s">
        <v>24</v>
      </c>
      <c r="P8" s="60"/>
      <c r="Q8" s="60"/>
      <c r="R8" s="60"/>
      <c r="S8" s="60"/>
      <c r="T8" s="60"/>
      <c r="U8" s="60"/>
      <c r="V8" s="60" t="s">
        <v>18</v>
      </c>
      <c r="W8" s="60"/>
      <c r="X8" s="60"/>
      <c r="Y8" s="60"/>
      <c r="Z8" s="60"/>
      <c r="AA8" s="60"/>
      <c r="AB8" s="59" t="s">
        <v>19</v>
      </c>
      <c r="AC8" s="59" t="s">
        <v>27</v>
      </c>
      <c r="AD8" s="59" t="s">
        <v>25</v>
      </c>
      <c r="AE8" s="59"/>
    </row>
    <row r="9" spans="1:31" ht="43.8" customHeight="1" x14ac:dyDescent="0.25">
      <c r="A9" s="19" t="s">
        <v>30</v>
      </c>
      <c r="B9" s="20" t="s">
        <v>1</v>
      </c>
      <c r="C9" s="19" t="s">
        <v>6</v>
      </c>
      <c r="D9" s="19" t="s">
        <v>2</v>
      </c>
      <c r="E9" s="19" t="s">
        <v>7</v>
      </c>
      <c r="F9" s="20" t="s">
        <v>20</v>
      </c>
      <c r="G9" s="20" t="s">
        <v>15</v>
      </c>
      <c r="H9" s="20" t="s">
        <v>3</v>
      </c>
      <c r="I9" s="20" t="s">
        <v>16</v>
      </c>
      <c r="J9" s="20" t="s">
        <v>22</v>
      </c>
      <c r="K9" s="20" t="s">
        <v>23</v>
      </c>
      <c r="L9" s="20" t="s">
        <v>4</v>
      </c>
      <c r="M9" s="20" t="s">
        <v>5</v>
      </c>
      <c r="N9" s="20" t="s">
        <v>0</v>
      </c>
      <c r="O9" s="19" t="s">
        <v>9</v>
      </c>
      <c r="P9" s="20" t="s">
        <v>37</v>
      </c>
      <c r="Q9" s="20" t="s">
        <v>8</v>
      </c>
      <c r="R9" s="20" t="s">
        <v>28</v>
      </c>
      <c r="S9" s="20" t="s">
        <v>36</v>
      </c>
      <c r="T9" s="20" t="s">
        <v>12</v>
      </c>
      <c r="U9" s="20" t="s">
        <v>21</v>
      </c>
      <c r="V9" s="20" t="s">
        <v>37</v>
      </c>
      <c r="W9" s="20" t="s">
        <v>8</v>
      </c>
      <c r="X9" s="20" t="s">
        <v>28</v>
      </c>
      <c r="Y9" s="20" t="s">
        <v>36</v>
      </c>
      <c r="Z9" s="20" t="s">
        <v>12</v>
      </c>
      <c r="AA9" s="20" t="s">
        <v>29</v>
      </c>
      <c r="AB9" s="59"/>
      <c r="AC9" s="59"/>
      <c r="AD9" s="20" t="s">
        <v>13</v>
      </c>
      <c r="AE9" s="20" t="s">
        <v>14</v>
      </c>
    </row>
    <row r="10" spans="1:31" ht="63.6" customHeight="1" x14ac:dyDescent="0.25">
      <c r="A10" s="11">
        <v>276</v>
      </c>
      <c r="B10" s="28" t="s">
        <v>40</v>
      </c>
      <c r="C10" s="28" t="s">
        <v>41</v>
      </c>
      <c r="D10" s="33" t="s">
        <v>42</v>
      </c>
      <c r="E10" s="34" t="s">
        <v>43</v>
      </c>
      <c r="F10" s="35" t="s">
        <v>44</v>
      </c>
      <c r="G10" s="36">
        <v>20200680010073</v>
      </c>
      <c r="H10" s="29" t="s">
        <v>45</v>
      </c>
      <c r="I10" s="21" t="s">
        <v>46</v>
      </c>
      <c r="J10" s="37">
        <v>44197</v>
      </c>
      <c r="K10" s="37">
        <v>44561</v>
      </c>
      <c r="L10" s="49">
        <v>1</v>
      </c>
      <c r="M10" s="38">
        <v>1</v>
      </c>
      <c r="N10" s="22">
        <f>IF(M10/L10&gt;100%,100%,M10/L10)</f>
        <v>1</v>
      </c>
      <c r="O10" s="39">
        <v>2205352</v>
      </c>
      <c r="P10" s="47">
        <f>7000000000+1927500500</f>
        <v>8927500500</v>
      </c>
      <c r="Q10" s="47"/>
      <c r="R10" s="47"/>
      <c r="S10" s="47"/>
      <c r="T10" s="27"/>
      <c r="U10" s="48">
        <f>SUM(P10:T10)</f>
        <v>8927500500</v>
      </c>
      <c r="V10" s="47">
        <v>8927500500</v>
      </c>
      <c r="W10" s="47"/>
      <c r="X10" s="47"/>
      <c r="Y10" s="47"/>
      <c r="Z10" s="27"/>
      <c r="AA10" s="48">
        <f>SUM(V10:Z10)</f>
        <v>8927500500</v>
      </c>
      <c r="AB10" s="23">
        <f>IFERROR(AA10/U10,"-")</f>
        <v>1</v>
      </c>
      <c r="AC10" s="47">
        <v>2000000000</v>
      </c>
      <c r="AD10" s="24" t="s">
        <v>47</v>
      </c>
      <c r="AE10" s="25" t="s">
        <v>48</v>
      </c>
    </row>
    <row r="11" spans="1:31" ht="109.8" customHeight="1" x14ac:dyDescent="0.25">
      <c r="A11" s="11">
        <v>277</v>
      </c>
      <c r="B11" s="40" t="s">
        <v>40</v>
      </c>
      <c r="C11" s="40" t="s">
        <v>41</v>
      </c>
      <c r="D11" s="41" t="s">
        <v>42</v>
      </c>
      <c r="E11" s="42" t="s">
        <v>49</v>
      </c>
      <c r="F11" s="41" t="s">
        <v>50</v>
      </c>
      <c r="G11" s="31"/>
      <c r="H11" s="32" t="s">
        <v>51</v>
      </c>
      <c r="I11" s="32" t="s">
        <v>58</v>
      </c>
      <c r="J11" s="43">
        <v>44197</v>
      </c>
      <c r="K11" s="43">
        <v>44561</v>
      </c>
      <c r="L11" s="50">
        <v>1</v>
      </c>
      <c r="M11" s="44">
        <v>0.33</v>
      </c>
      <c r="N11" s="45">
        <f>IF(M11/L11&gt;100%,100%,M11/L11)</f>
        <v>0.33</v>
      </c>
      <c r="O11" s="39"/>
      <c r="P11" s="47"/>
      <c r="Q11" s="47"/>
      <c r="R11" s="47"/>
      <c r="S11" s="47"/>
      <c r="T11" s="27"/>
      <c r="U11" s="48">
        <f t="shared" ref="U11:U13" si="0">SUM(P11:T11)</f>
        <v>0</v>
      </c>
      <c r="V11" s="47"/>
      <c r="W11" s="47"/>
      <c r="X11" s="47"/>
      <c r="Y11" s="47"/>
      <c r="Z11" s="27"/>
      <c r="AA11" s="48">
        <f>SUM(V11:Z11)</f>
        <v>0</v>
      </c>
      <c r="AB11" s="26" t="str">
        <f>IFERROR(AA11/U11,"-")</f>
        <v>-</v>
      </c>
      <c r="AC11" s="47"/>
      <c r="AD11" s="24" t="s">
        <v>47</v>
      </c>
      <c r="AE11" s="25" t="s">
        <v>48</v>
      </c>
    </row>
    <row r="12" spans="1:31" ht="171" customHeight="1" x14ac:dyDescent="0.25">
      <c r="A12" s="11">
        <v>278</v>
      </c>
      <c r="B12" s="40" t="s">
        <v>40</v>
      </c>
      <c r="C12" s="40" t="s">
        <v>41</v>
      </c>
      <c r="D12" s="41" t="s">
        <v>42</v>
      </c>
      <c r="E12" s="42" t="s">
        <v>52</v>
      </c>
      <c r="F12" s="41" t="s">
        <v>53</v>
      </c>
      <c r="G12" s="46">
        <v>2021680010020</v>
      </c>
      <c r="H12" s="30" t="s">
        <v>54</v>
      </c>
      <c r="I12" s="32" t="s">
        <v>59</v>
      </c>
      <c r="J12" s="37">
        <v>44197</v>
      </c>
      <c r="K12" s="37">
        <v>44561</v>
      </c>
      <c r="L12" s="50">
        <v>1</v>
      </c>
      <c r="M12" s="44">
        <v>0</v>
      </c>
      <c r="N12" s="45">
        <f>IF(M12/L12&gt;100%,100%,M12/L12)</f>
        <v>0</v>
      </c>
      <c r="O12" s="39">
        <v>210530</v>
      </c>
      <c r="P12" s="47">
        <v>1555449996</v>
      </c>
      <c r="Q12" s="47"/>
      <c r="R12" s="47"/>
      <c r="S12" s="47"/>
      <c r="T12" s="27"/>
      <c r="U12" s="48">
        <f t="shared" si="0"/>
        <v>1555449996</v>
      </c>
      <c r="V12" s="47"/>
      <c r="W12" s="47"/>
      <c r="X12" s="47"/>
      <c r="Y12" s="47"/>
      <c r="Z12" s="27"/>
      <c r="AA12" s="48">
        <f>SUM(V12:Z12)</f>
        <v>0</v>
      </c>
      <c r="AB12" s="26">
        <f>IFERROR(AA12/U12,"-")</f>
        <v>0</v>
      </c>
      <c r="AC12" s="47"/>
      <c r="AD12" s="24" t="s">
        <v>47</v>
      </c>
      <c r="AE12" s="25" t="s">
        <v>48</v>
      </c>
    </row>
    <row r="13" spans="1:31" ht="159" customHeight="1" x14ac:dyDescent="0.25">
      <c r="A13" s="11">
        <v>279</v>
      </c>
      <c r="B13" s="40" t="s">
        <v>40</v>
      </c>
      <c r="C13" s="40" t="s">
        <v>41</v>
      </c>
      <c r="D13" s="41" t="s">
        <v>42</v>
      </c>
      <c r="E13" s="42" t="s">
        <v>55</v>
      </c>
      <c r="F13" s="41" t="s">
        <v>56</v>
      </c>
      <c r="G13" s="31"/>
      <c r="H13" s="32" t="s">
        <v>57</v>
      </c>
      <c r="I13" s="32" t="s">
        <v>60</v>
      </c>
      <c r="J13" s="43">
        <v>44197</v>
      </c>
      <c r="K13" s="43">
        <v>44561</v>
      </c>
      <c r="L13" s="50">
        <v>1</v>
      </c>
      <c r="M13" s="51">
        <v>0.67</v>
      </c>
      <c r="N13" s="45">
        <f>IF(M13/L13&gt;100%,100%,M13/L13)</f>
        <v>0.67</v>
      </c>
      <c r="O13" s="39"/>
      <c r="P13" s="47"/>
      <c r="Q13" s="47"/>
      <c r="R13" s="47"/>
      <c r="S13" s="47"/>
      <c r="T13" s="27"/>
      <c r="U13" s="48">
        <f t="shared" si="0"/>
        <v>0</v>
      </c>
      <c r="V13" s="47"/>
      <c r="W13" s="47"/>
      <c r="X13" s="47"/>
      <c r="Y13" s="47"/>
      <c r="Z13" s="27"/>
      <c r="AA13" s="48">
        <f>SUM(V13:Z13)</f>
        <v>0</v>
      </c>
      <c r="AB13" s="26">
        <v>0</v>
      </c>
      <c r="AC13" s="47"/>
      <c r="AD13" s="24" t="s">
        <v>47</v>
      </c>
      <c r="AE13" s="25" t="s">
        <v>48</v>
      </c>
    </row>
    <row r="14" spans="1:31" x14ac:dyDescent="0.25">
      <c r="A14" s="12">
        <f>SUM(--(FREQUENCY(A10:A13,A10:A13)&gt;0))</f>
        <v>4</v>
      </c>
      <c r="B14" s="14"/>
      <c r="C14" s="15"/>
      <c r="D14" s="15"/>
      <c r="E14" s="15"/>
      <c r="F14" s="15"/>
      <c r="G14" s="15"/>
      <c r="H14" s="15"/>
      <c r="I14" s="15"/>
      <c r="J14" s="15"/>
      <c r="K14" s="16"/>
      <c r="L14" s="17"/>
      <c r="M14" s="13" t="s">
        <v>17</v>
      </c>
      <c r="N14" s="7">
        <f>IFERROR(AVERAGE(N12:N13),"-")</f>
        <v>0.33500000000000002</v>
      </c>
      <c r="O14" s="8"/>
      <c r="P14" s="18">
        <f>SUM(P10:P13)</f>
        <v>10482950496</v>
      </c>
      <c r="Q14" s="18">
        <f t="shared" ref="Q14:T14" si="1">SUM(Q10:Q13)</f>
        <v>0</v>
      </c>
      <c r="R14" s="18">
        <f t="shared" si="1"/>
        <v>0</v>
      </c>
      <c r="S14" s="18">
        <f>SUM(S10:S13)</f>
        <v>0</v>
      </c>
      <c r="T14" s="18">
        <f t="shared" si="1"/>
        <v>0</v>
      </c>
      <c r="U14" s="9">
        <f>SUM(U10:U13)</f>
        <v>10482950496</v>
      </c>
      <c r="V14" s="18">
        <f>SUM(V10:V13)</f>
        <v>8927500500</v>
      </c>
      <c r="W14" s="18">
        <f t="shared" ref="W14:Z14" si="2">SUM(W10:W13)</f>
        <v>0</v>
      </c>
      <c r="X14" s="18">
        <f t="shared" si="2"/>
        <v>0</v>
      </c>
      <c r="Y14" s="18">
        <f t="shared" si="2"/>
        <v>0</v>
      </c>
      <c r="Z14" s="18">
        <f t="shared" si="2"/>
        <v>0</v>
      </c>
      <c r="AA14" s="9">
        <f>SUM(AA10:AA13)</f>
        <v>8927500500</v>
      </c>
      <c r="AB14" s="10">
        <f>IFERROR(AA14/U14,"-")</f>
        <v>0.85162097287462002</v>
      </c>
      <c r="AC14" s="9">
        <f>SUM(AC10:AC13)</f>
        <v>2000000000</v>
      </c>
      <c r="AD14" s="8"/>
      <c r="AE14" s="8"/>
    </row>
  </sheetData>
  <mergeCells count="18">
    <mergeCell ref="B8:F8"/>
    <mergeCell ref="G8:K8"/>
    <mergeCell ref="B2:AB5"/>
    <mergeCell ref="L8:N8"/>
    <mergeCell ref="O8:U8"/>
    <mergeCell ref="V8:AA8"/>
    <mergeCell ref="AB8:AB9"/>
    <mergeCell ref="AC2:AE2"/>
    <mergeCell ref="AC3:AE3"/>
    <mergeCell ref="AC4:AE4"/>
    <mergeCell ref="AC5:AE5"/>
    <mergeCell ref="AC8:AC9"/>
    <mergeCell ref="AD8:AE8"/>
    <mergeCell ref="A2:A5"/>
    <mergeCell ref="A6:C6"/>
    <mergeCell ref="A7:C7"/>
    <mergeCell ref="D6:L6"/>
    <mergeCell ref="D7:L7"/>
  </mergeCells>
  <conditionalFormatting sqref="N10:N13">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ignoredErrors>
    <ignoredError sqref="U11:U1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2021-07-27T20:33:14Z</dcterms:modified>
</cp:coreProperties>
</file>