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9B99880A-6A3A-4AC6-8615-44EC312720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" sheetId="14" r:id="rId1"/>
  </sheets>
  <definedNames>
    <definedName name="_xlnm._FilterDatabase" localSheetId="0" hidden="1">'Plan de Acción'!$A$9:$AA$18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5" i="14" l="1"/>
  <c r="AB15" i="14" s="1"/>
  <c r="U15" i="14"/>
  <c r="AC18" i="14"/>
  <c r="X18" i="14"/>
  <c r="Y18" i="14"/>
  <c r="Z18" i="14"/>
  <c r="V18" i="14"/>
  <c r="W18" i="14"/>
  <c r="Q18" i="14"/>
  <c r="R18" i="14"/>
  <c r="S18" i="14"/>
  <c r="T18" i="14"/>
  <c r="P18" i="14"/>
  <c r="U10" i="14"/>
  <c r="U17" i="14"/>
  <c r="U14" i="14"/>
  <c r="U11" i="14"/>
  <c r="N17" i="14"/>
  <c r="N15" i="14"/>
  <c r="N14" i="14"/>
  <c r="N11" i="14"/>
  <c r="N10" i="14"/>
  <c r="N18" i="14" s="1"/>
  <c r="AA17" i="14"/>
  <c r="AB17" i="14" s="1"/>
  <c r="AA14" i="14"/>
  <c r="AB14" i="14" s="1"/>
  <c r="AA12" i="14"/>
  <c r="AA11" i="14"/>
  <c r="AB11" i="14" s="1"/>
  <c r="AA10" i="14"/>
  <c r="AB10" i="14" s="1"/>
  <c r="U18" i="14" l="1"/>
  <c r="AA18" i="14"/>
  <c r="AB18" i="14" s="1"/>
  <c r="A18" i="14" l="1"/>
</calcChain>
</file>

<file path=xl/sharedStrings.xml><?xml version="1.0" encoding="utf-8"?>
<sst xmlns="http://schemas.openxmlformats.org/spreadsheetml/2006/main" count="119" uniqueCount="72">
  <si>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</si>
  <si>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</si>
  <si>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</si>
  <si>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</si>
  <si>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</si>
  <si>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</si>
  <si>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</si>
  <si>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</si>
  <si>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</si>
  <si>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</si>
  <si>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</si>
  <si>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</si>
  <si>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</si>
  <si>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</si>
  <si>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</si>
  <si>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</si>
  <si>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</si>
  <si>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</si>
  <si>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</si>
  <si>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</si>
  <si>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</si>
  <si>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</si>
  <si>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</si>
  <si>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</si>
  <si>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</si>
  <si>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</si>
  <si>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</si>
  <si>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</si>
  <si>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</si>
  <si>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</si>
  <si>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</si>
  <si>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</si>
  <si>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</si>
  <si>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</si>
  <si>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</si>
  <si>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</si>
  <si>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</si>
  <si>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</si>
  <si>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</si>
  <si>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CIUDAD VITAL: LA VIDA ES SAGRADA</t>
  </si>
  <si>
    <t xml:space="preserve"> PLAN DE ACCIÓN - PLAN DE DESARROLLO MUNICIPAL
INSTITUTO DE VIVIENDA Y REFORMA URBANA DEL MUNICIPIO DE BUCARAMANGA - INVISBU</t>
  </si>
  <si>
    <t>BUCARAMANGA EQUITATIVA E INCLUYENTE: UNA CIUDAD DE BIENESTAR</t>
  </si>
  <si>
    <t>Habitabilidad</t>
  </si>
  <si>
    <t>Proyección Habitacional Y Vivienda</t>
  </si>
  <si>
    <t>Asignar 521 subsidios complementarios a hogares en condición de vulnerabilidad con enfoque diferencial.</t>
  </si>
  <si>
    <t>Número de subsidios complementarios asignados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</si>
  <si>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</si>
  <si>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Asignar 521 subsidios complementarios a hogares vulnerables.</t>
  </si>
  <si>
    <t>2.3.2.02.02.005</t>
  </si>
  <si>
    <t>INVISBU</t>
  </si>
  <si>
    <t>Entregar 500 soluciones de vivienda con obras complementarias.</t>
  </si>
  <si>
    <t>Número de soluciones de vivienda entregadas con obras complementarias.</t>
  </si>
  <si>
    <t>CONTROL Y SEGUIMIENTO A LA CONSTRUCCIÓN DE LA URBANIZACIÓN NORTE CLUB TIBURONES II EN EL MUNICIPIO BUCARAMANGA</t>
  </si>
  <si>
    <t>CONSTRUCCIÓN DEL PARQUE DE BOLSILLO NORTE CLUB TIBURONES II.</t>
  </si>
  <si>
    <t xml:space="preserve">Mejoramientos De Vivienda Y Entorno Barrial   </t>
  </si>
  <si>
    <t>Realizar 560 mejoramientos de vivienda en la zona urbana y rural.</t>
  </si>
  <si>
    <t>Número de mejoramientos de vivienda realizados en zona urbana y rural.</t>
  </si>
  <si>
    <t>OBRAS DE MEJORAMIENTOS DE VIVIENDA EN EL MUNICIPIO DE BUCARAMANGA.</t>
  </si>
  <si>
    <t xml:space="preserve">Realizar 120 mejoramientos urbanos </t>
  </si>
  <si>
    <t xml:space="preserve">Acompañamiento Social Habitacional </t>
  </si>
  <si>
    <t>Atender y acompañar a 13.500 familias en temas relacionas con vivienda de interés social.</t>
  </si>
  <si>
    <t>Número de familias atendidas y acompañadas en temas relacionados con vivienda de interés social.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</si>
  <si>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</si>
  <si>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</si>
  <si>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Bucaramanga, Territorio Ordenado</t>
  </si>
  <si>
    <t>1. Planeando Construimos Ciudad Y Territorio</t>
  </si>
  <si>
    <t>Formular 1 Operación Urbana Estratégica - OUE.</t>
  </si>
  <si>
    <t>Porcentaje de avance en la formulación de la Operación Urbana Estratégica - OUE.</t>
  </si>
  <si>
    <t>Realizar el diagnóstico de la OUE.</t>
  </si>
  <si>
    <t>César Camilo Hernández Hernández</t>
  </si>
  <si>
    <t>Pendiente por definir</t>
  </si>
  <si>
    <t>PENDIENTE 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</si>
</sst>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sz val="11"/>
      <color rgb="FF4D51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109" applyFont="1" applyBorder="1" applyAlignment="1">
      <alignment vertical="center" wrapText="1"/>
    </xf>
    <xf numFmtId="0" fontId="6" fillId="0" borderId="2" xfId="109" applyFont="1" applyBorder="1" applyAlignment="1">
      <alignment vertical="center" wrapText="1"/>
    </xf>
    <xf numFmtId="0" fontId="9" fillId="0" borderId="2" xfId="109" applyFont="1" applyBorder="1" applyAlignment="1">
      <alignment horizontal="justify" vertical="center" wrapText="1"/>
    </xf>
    <xf numFmtId="1" fontId="4" fillId="0" borderId="1" xfId="109" applyNumberFormat="1" applyFont="1" applyBorder="1" applyAlignment="1">
      <alignment horizontal="right" vertical="center"/>
    </xf>
    <xf numFmtId="0" fontId="4" fillId="0" borderId="1" xfId="109" applyFont="1" applyBorder="1" applyAlignment="1">
      <alignment vertical="center" wrapText="1"/>
    </xf>
    <xf numFmtId="0" fontId="0" fillId="3" borderId="2" xfId="109" applyFont="1" applyFill="1" applyBorder="1" applyAlignment="1">
      <alignment horizontal="justify" vertical="center" wrapText="1"/>
    </xf>
    <xf numFmtId="164" fontId="0" fillId="0" borderId="3" xfId="109" applyNumberFormat="1" applyFont="1" applyBorder="1" applyAlignment="1">
      <alignment horizontal="center" vertical="center" wrapText="1"/>
    </xf>
    <xf numFmtId="3" fontId="9" fillId="0" borderId="2" xfId="109" applyNumberFormat="1" applyFont="1" applyBorder="1" applyAlignment="1">
      <alignment horizontal="center" vertical="center" wrapText="1"/>
    </xf>
    <xf numFmtId="3" fontId="9" fillId="2" borderId="2" xfId="109" applyNumberFormat="1" applyFont="1" applyFill="1" applyBorder="1" applyAlignment="1">
      <alignment horizontal="center" vertical="center" wrapText="1"/>
    </xf>
    <xf numFmtId="9" fontId="0" fillId="0" borderId="2" xfId="109" applyNumberFormat="1" applyFont="1" applyBorder="1" applyAlignment="1">
      <alignment horizontal="center" vertical="center"/>
    </xf>
    <xf numFmtId="164" fontId="0" fillId="0" borderId="2" xfId="109" applyNumberFormat="1" applyFont="1" applyBorder="1" applyAlignment="1">
      <alignment horizontal="justify" vertical="center" wrapText="1"/>
    </xf>
    <xf numFmtId="5" fontId="6" fillId="0" borderId="2" xfId="110" applyNumberFormat="1" applyFont="1" applyFill="1" applyBorder="1" applyAlignment="1">
      <alignment horizontal="center" vertical="center" wrapText="1"/>
    </xf>
    <xf numFmtId="0" fontId="8" fillId="0" borderId="2" xfId="109" applyFont="1" applyBorder="1" applyAlignment="1">
      <alignment horizontal="center" vertical="center" wrapText="1"/>
    </xf>
    <xf numFmtId="9" fontId="6" fillId="0" borderId="2" xfId="111" applyFont="1" applyFill="1" applyBorder="1" applyAlignment="1">
      <alignment horizontal="center" vertical="center" wrapText="1"/>
    </xf>
    <xf numFmtId="166" fontId="6" fillId="0" borderId="2" xfId="111" applyNumberFormat="1" applyFont="1" applyFill="1" applyBorder="1" applyAlignment="1">
      <alignment horizontal="center" vertical="center" wrapText="1"/>
    </xf>
    <xf numFmtId="0" fontId="0" fillId="0" borderId="2" xfId="109" applyFont="1" applyBorder="1" applyAlignment="1">
      <alignment horizontal="center" vertical="center"/>
    </xf>
    <xf numFmtId="0" fontId="0" fillId="0" borderId="2" xfId="109" applyFont="1" applyBorder="1" applyAlignment="1">
      <alignment horizontal="center" vertical="center" wrapText="1"/>
    </xf>
    <xf numFmtId="0" fontId="9" fillId="0" borderId="1" xfId="109" applyFont="1" applyBorder="1" applyAlignment="1">
      <alignment vertical="center" wrapText="1"/>
    </xf>
    <xf numFmtId="0" fontId="4" fillId="0" borderId="1" xfId="109" applyFont="1" applyBorder="1" applyAlignment="1">
      <alignment horizontal="justify" vertical="center" wrapText="1"/>
    </xf>
    <xf numFmtId="0" fontId="0" fillId="3" borderId="1" xfId="109" applyFont="1" applyFill="1" applyBorder="1" applyAlignment="1">
      <alignment vertical="center" wrapText="1"/>
    </xf>
    <xf numFmtId="0" fontId="6" fillId="0" borderId="1" xfId="109" applyFont="1" applyBorder="1" applyAlignment="1">
      <alignment horizontal="justify" vertical="center" wrapText="1"/>
    </xf>
    <xf numFmtId="1" fontId="0" fillId="0" borderId="1" xfId="109" applyNumberFormat="1" applyFont="1" applyBorder="1" applyAlignment="1">
      <alignment horizontal="right" vertical="center"/>
    </xf>
    <xf numFmtId="1" fontId="0" fillId="0" borderId="2" xfId="109" applyNumberFormat="1" applyFont="1" applyBorder="1" applyAlignment="1">
      <alignment horizontal="justify" vertical="center" wrapText="1"/>
    </xf>
    <xf numFmtId="9" fontId="9" fillId="0" borderId="2" xfId="109" applyNumberFormat="1" applyFont="1" applyBorder="1" applyAlignment="1">
      <alignment horizontal="center" vertical="center" wrapText="1"/>
    </xf>
    <xf numFmtId="9" fontId="9" fillId="2" borderId="2" xfId="109" applyNumberFormat="1" applyFont="1" applyFill="1" applyBorder="1" applyAlignment="1">
      <alignment horizontal="center" vertical="center" wrapText="1"/>
    </xf>
    <xf numFmtId="164" fontId="6" fillId="0" borderId="2" xfId="109" applyNumberFormat="1" applyFont="1" applyBorder="1" applyAlignment="1">
      <alignment horizontal="justify" vertical="center" wrapText="1"/>
    </xf>
    <xf numFmtId="0" fontId="7" fillId="0" borderId="2" xfId="109" applyFont="1" applyBorder="1" applyAlignment="1">
      <alignment horizontal="center" vertical="center" wrapText="1"/>
    </xf>
    <xf numFmtId="0" fontId="6" fillId="0" borderId="2" xfId="109" applyFont="1" applyBorder="1" applyAlignment="1">
      <alignment horizontal="center" vertical="center"/>
    </xf>
    <xf numFmtId="0" fontId="10" fillId="0" borderId="0" xfId="0" applyFont="1"/>
    <xf numFmtId="5" fontId="7" fillId="2" borderId="2" xfId="11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0" fillId="0" borderId="1" xfId="109" applyFont="1" applyBorder="1" applyAlignment="1">
      <alignment horizontal="center" vertical="center" wrapText="1"/>
    </xf>
    <xf numFmtId="0" fontId="0" fillId="0" borderId="8" xfId="109" applyFont="1" applyBorder="1" applyAlignment="1">
      <alignment horizontal="center" vertical="center" wrapText="1"/>
    </xf>
    <xf numFmtId="0" fontId="0" fillId="0" borderId="7" xfId="109" applyFont="1" applyBorder="1" applyAlignment="1">
      <alignment horizontal="center" vertical="center" wrapText="1"/>
    </xf>
    <xf numFmtId="0" fontId="0" fillId="0" borderId="1" xfId="109" applyFont="1" applyBorder="1" applyAlignment="1">
      <alignment horizontal="center" vertical="center"/>
    </xf>
    <xf numFmtId="0" fontId="0" fillId="0" borderId="8" xfId="109" applyFont="1" applyBorder="1" applyAlignment="1">
      <alignment horizontal="center" vertical="center"/>
    </xf>
    <xf numFmtId="0" fontId="0" fillId="0" borderId="7" xfId="109" applyFont="1" applyBorder="1" applyAlignment="1">
      <alignment horizontal="center" vertical="center"/>
    </xf>
    <xf numFmtId="9" fontId="6" fillId="0" borderId="2" xfId="111" applyFont="1" applyFill="1" applyBorder="1" applyAlignment="1">
      <alignment horizontal="center" vertical="center" wrapText="1"/>
    </xf>
    <xf numFmtId="3" fontId="9" fillId="0" borderId="1" xfId="109" applyNumberFormat="1" applyFont="1" applyBorder="1" applyAlignment="1">
      <alignment horizontal="center" vertical="center" wrapText="1"/>
    </xf>
    <xf numFmtId="3" fontId="9" fillId="0" borderId="8" xfId="109" applyNumberFormat="1" applyFont="1" applyBorder="1" applyAlignment="1">
      <alignment horizontal="center" vertical="center" wrapText="1"/>
    </xf>
    <xf numFmtId="3" fontId="9" fillId="0" borderId="7" xfId="109" applyNumberFormat="1" applyFont="1" applyBorder="1" applyAlignment="1">
      <alignment horizontal="center" vertical="center" wrapText="1"/>
    </xf>
    <xf numFmtId="3" fontId="9" fillId="2" borderId="1" xfId="109" applyNumberFormat="1" applyFont="1" applyFill="1" applyBorder="1" applyAlignment="1">
      <alignment horizontal="center" vertical="center" wrapText="1"/>
    </xf>
    <xf numFmtId="3" fontId="9" fillId="2" borderId="8" xfId="109" applyNumberFormat="1" applyFont="1" applyFill="1" applyBorder="1" applyAlignment="1">
      <alignment horizontal="center" vertical="center" wrapText="1"/>
    </xf>
    <xf numFmtId="3" fontId="9" fillId="2" borderId="7" xfId="109" applyNumberFormat="1" applyFont="1" applyFill="1" applyBorder="1" applyAlignment="1">
      <alignment horizontal="center" vertical="center" wrapText="1"/>
    </xf>
    <xf numFmtId="9" fontId="0" fillId="0" borderId="1" xfId="109" applyNumberFormat="1" applyFont="1" applyBorder="1" applyAlignment="1">
      <alignment horizontal="center" vertical="center"/>
    </xf>
    <xf numFmtId="9" fontId="0" fillId="0" borderId="8" xfId="109" applyNumberFormat="1" applyFont="1" applyBorder="1" applyAlignment="1">
      <alignment horizontal="center" vertical="center"/>
    </xf>
    <xf numFmtId="9" fontId="0" fillId="0" borderId="7" xfId="109" applyNumberFormat="1" applyFont="1" applyBorder="1" applyAlignment="1">
      <alignment horizontal="center" vertical="center"/>
    </xf>
    <xf numFmtId="5" fontId="7" fillId="2" borderId="1" xfId="110" applyNumberFormat="1" applyFont="1" applyFill="1" applyBorder="1" applyAlignment="1">
      <alignment horizontal="right" vertical="center" wrapText="1"/>
    </xf>
    <xf numFmtId="5" fontId="7" fillId="2" borderId="8" xfId="110" applyNumberFormat="1" applyFont="1" applyFill="1" applyBorder="1" applyAlignment="1">
      <alignment horizontal="right" vertical="center" wrapText="1"/>
    </xf>
    <xf numFmtId="5" fontId="7" fillId="2" borderId="7" xfId="110" applyNumberFormat="1" applyFont="1" applyFill="1" applyBorder="1" applyAlignment="1">
      <alignment horizontal="right" vertical="center" wrapText="1"/>
    </xf>
    <xf numFmtId="5" fontId="7" fillId="2" borderId="2" xfId="110" applyNumberFormat="1" applyFont="1" applyFill="1" applyBorder="1" applyAlignment="1">
      <alignment horizontal="right" vertical="center" wrapText="1"/>
    </xf>
    <xf numFmtId="166" fontId="6" fillId="0" borderId="1" xfId="111" applyNumberFormat="1" applyFont="1" applyFill="1" applyBorder="1" applyAlignment="1">
      <alignment horizontal="center" vertical="center" wrapText="1"/>
    </xf>
    <xf numFmtId="166" fontId="6" fillId="0" borderId="8" xfId="111" applyNumberFormat="1" applyFont="1" applyFill="1" applyBorder="1" applyAlignment="1">
      <alignment horizontal="center" vertical="center" wrapText="1"/>
    </xf>
    <xf numFmtId="166" fontId="6" fillId="0" borderId="7" xfId="111" applyNumberFormat="1" applyFont="1" applyFill="1" applyBorder="1" applyAlignment="1">
      <alignment horizontal="center" vertical="center" wrapText="1"/>
    </xf>
    <xf numFmtId="9" fontId="6" fillId="0" borderId="1" xfId="111" applyFont="1" applyFill="1" applyBorder="1" applyAlignment="1">
      <alignment horizontal="center" vertical="center" wrapText="1"/>
    </xf>
    <xf numFmtId="9" fontId="6" fillId="0" borderId="7" xfId="111" applyFont="1" applyFill="1" applyBorder="1" applyAlignment="1">
      <alignment horizontal="center" vertical="center" wrapText="1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3" xfId="110" xr:uid="{8E6583C6-FFC4-4B75-833D-16826BF5B0E7}"/>
    <cellStyle name="Normal" xfId="0" builtinId="0"/>
    <cellStyle name="Normal 2" xfId="109" xr:uid="{00000000-0005-0000-0000-00006C000000}"/>
    <cellStyle name="Porcentaje" xfId="107" builtinId="5"/>
    <cellStyle name="Porcentaje 2" xfId="111" xr:uid="{A1667F66-779E-4DF0-AC45-92FD08DF7791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22"/>
  <sheetViews>
    <sheetView tabSelected="1" topLeftCell="F1" zoomScale="70" zoomScaleNormal="70" workbookViewId="0">
      <selection activeCell="I9" sqref="I9"/>
    </sheetView>
  </sheetViews>
  <sheetFormatPr baseColWidth="10" defaultRowHeight="13.8" x14ac:dyDescent="0.25"/>
  <cols>
    <col min="1" max="1" width="9.69921875" style="1" customWidth="1"/>
    <col min="2" max="2" width="19.69921875" style="1" customWidth="1"/>
    <col min="3" max="3" width="18.5" style="1" customWidth="1"/>
    <col min="4" max="4" width="15.296875" style="1" customWidth="1"/>
    <col min="5" max="5" width="27.296875" style="1" customWidth="1"/>
    <col min="6" max="6" width="22.8984375" style="1" customWidth="1"/>
    <col min="7" max="7" width="21.59765625" style="1" customWidth="1"/>
    <col min="8" max="9" width="40.199218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16" style="1" customWidth="1"/>
    <col min="16" max="18" width="16.8984375" style="1" customWidth="1"/>
    <col min="19" max="19" width="20.296875" style="1" customWidth="1"/>
    <col min="20" max="20" width="19.5" style="1" customWidth="1"/>
    <col min="21" max="21" width="20.8984375" style="1" customWidth="1"/>
    <col min="22" max="24" width="16.8984375" style="1" customWidth="1"/>
    <col min="25" max="25" width="18.69921875" style="1" customWidth="1"/>
    <col min="26" max="27" width="16.8984375" style="1" customWidth="1"/>
    <col min="28" max="28" width="13.69921875" style="1" customWidth="1"/>
    <col min="29" max="29" width="16.8984375" style="1" customWidth="1"/>
    <col min="30" max="31" width="15.3984375" style="1" customWidth="1"/>
    <col min="32" max="16384" width="11.19921875" style="1"/>
  </cols>
  <sheetData>
    <row r="2" spans="1:31" x14ac:dyDescent="0.25">
      <c r="A2" s="56"/>
      <c r="B2" s="54" t="s">
        <v>40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62" t="s">
        <v>34</v>
      </c>
      <c r="AD2" s="62"/>
      <c r="AE2" s="62"/>
    </row>
    <row r="3" spans="1:31" x14ac:dyDescent="0.25">
      <c r="A3" s="56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63" t="s">
        <v>38</v>
      </c>
      <c r="AD3" s="63"/>
      <c r="AE3" s="63"/>
    </row>
    <row r="4" spans="1:31" x14ac:dyDescent="0.25">
      <c r="A4" s="56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63" t="s">
        <v>35</v>
      </c>
      <c r="AD4" s="63"/>
      <c r="AE4" s="63"/>
    </row>
    <row r="5" spans="1:31" x14ac:dyDescent="0.25">
      <c r="A5" s="56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63" t="s">
        <v>33</v>
      </c>
      <c r="AD5" s="63"/>
      <c r="AE5" s="63"/>
    </row>
    <row r="6" spans="1:31" x14ac:dyDescent="0.25">
      <c r="A6" s="57" t="s">
        <v>31</v>
      </c>
      <c r="B6" s="57"/>
      <c r="C6" s="57"/>
      <c r="D6" s="59">
        <v>44385</v>
      </c>
      <c r="E6" s="59"/>
      <c r="F6" s="59"/>
      <c r="G6" s="59"/>
      <c r="H6" s="59"/>
      <c r="I6" s="59"/>
      <c r="J6" s="59"/>
      <c r="K6" s="59"/>
      <c r="L6" s="5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x14ac:dyDescent="0.25">
      <c r="A7" s="58" t="s">
        <v>32</v>
      </c>
      <c r="B7" s="58"/>
      <c r="C7" s="58"/>
      <c r="D7" s="60">
        <v>44377</v>
      </c>
      <c r="E7" s="60"/>
      <c r="F7" s="60"/>
      <c r="G7" s="60"/>
      <c r="H7" s="60"/>
      <c r="I7" s="60"/>
      <c r="J7" s="60"/>
      <c r="K7" s="60"/>
      <c r="L7" s="6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  <c r="AE7" s="5"/>
    </row>
    <row r="8" spans="1:31" x14ac:dyDescent="0.25">
      <c r="A8" s="6"/>
      <c r="B8" s="53" t="s">
        <v>10</v>
      </c>
      <c r="C8" s="53"/>
      <c r="D8" s="53"/>
      <c r="E8" s="53"/>
      <c r="F8" s="53"/>
      <c r="G8" s="53" t="s">
        <v>11</v>
      </c>
      <c r="H8" s="53"/>
      <c r="I8" s="53"/>
      <c r="J8" s="53"/>
      <c r="K8" s="53"/>
      <c r="L8" s="53" t="s">
        <v>26</v>
      </c>
      <c r="M8" s="53"/>
      <c r="N8" s="53"/>
      <c r="O8" s="53" t="s">
        <v>24</v>
      </c>
      <c r="P8" s="53"/>
      <c r="Q8" s="53"/>
      <c r="R8" s="53"/>
      <c r="S8" s="53"/>
      <c r="T8" s="53"/>
      <c r="U8" s="53"/>
      <c r="V8" s="53" t="s">
        <v>18</v>
      </c>
      <c r="W8" s="53"/>
      <c r="X8" s="53"/>
      <c r="Y8" s="53"/>
      <c r="Z8" s="53"/>
      <c r="AA8" s="53"/>
      <c r="AB8" s="61" t="s">
        <v>19</v>
      </c>
      <c r="AC8" s="61" t="s">
        <v>27</v>
      </c>
      <c r="AD8" s="61" t="s">
        <v>25</v>
      </c>
      <c r="AE8" s="61"/>
    </row>
    <row r="9" spans="1:31" ht="41.4" x14ac:dyDescent="0.25">
      <c r="A9" s="20" t="s">
        <v>30</v>
      </c>
      <c r="B9" s="19" t="s">
        <v>1</v>
      </c>
      <c r="C9" s="20" t="s">
        <v>6</v>
      </c>
      <c r="D9" s="20" t="s">
        <v>2</v>
      </c>
      <c r="E9" s="20" t="s">
        <v>7</v>
      </c>
      <c r="F9" s="19" t="s">
        <v>20</v>
      </c>
      <c r="G9" s="19" t="s">
        <v>15</v>
      </c>
      <c r="H9" s="19" t="s">
        <v>3</v>
      </c>
      <c r="I9" s="19" t="s">
        <v>16</v>
      </c>
      <c r="J9" s="19" t="s">
        <v>22</v>
      </c>
      <c r="K9" s="19" t="s">
        <v>23</v>
      </c>
      <c r="L9" s="19" t="s">
        <v>4</v>
      </c>
      <c r="M9" s="19" t="s">
        <v>5</v>
      </c>
      <c r="N9" s="19" t="s">
        <v>0</v>
      </c>
      <c r="O9" s="20" t="s">
        <v>9</v>
      </c>
      <c r="P9" s="19" t="s">
        <v>37</v>
      </c>
      <c r="Q9" s="19" t="s">
        <v>8</v>
      </c>
      <c r="R9" s="19" t="s">
        <v>28</v>
      </c>
      <c r="S9" s="19" t="s">
        <v>36</v>
      </c>
      <c r="T9" s="19" t="s">
        <v>12</v>
      </c>
      <c r="U9" s="19" t="s">
        <v>21</v>
      </c>
      <c r="V9" s="19" t="s">
        <v>37</v>
      </c>
      <c r="W9" s="19" t="s">
        <v>8</v>
      </c>
      <c r="X9" s="19" t="s">
        <v>28</v>
      </c>
      <c r="Y9" s="19" t="s">
        <v>36</v>
      </c>
      <c r="Z9" s="19" t="s">
        <v>12</v>
      </c>
      <c r="AA9" s="19" t="s">
        <v>29</v>
      </c>
      <c r="AB9" s="61"/>
      <c r="AC9" s="61"/>
      <c r="AD9" s="19" t="s">
        <v>13</v>
      </c>
      <c r="AE9" s="19" t="s">
        <v>14</v>
      </c>
    </row>
    <row r="10" spans="1:31" ht="102" customHeight="1" x14ac:dyDescent="0.25">
      <c r="A10" s="11">
        <v>120</v>
      </c>
      <c r="B10" s="22" t="s">
        <v>41</v>
      </c>
      <c r="C10" s="22" t="s">
        <v>42</v>
      </c>
      <c r="D10" s="23" t="s">
        <v>43</v>
      </c>
      <c r="E10" s="24" t="s">
        <v>44</v>
      </c>
      <c r="F10" s="24" t="s">
        <v>45</v>
      </c>
      <c r="G10" s="25">
        <v>20200680010042</v>
      </c>
      <c r="H10" s="26" t="s">
        <v>46</v>
      </c>
      <c r="I10" s="27" t="s">
        <v>47</v>
      </c>
      <c r="J10" s="28">
        <v>44211</v>
      </c>
      <c r="K10" s="28">
        <v>44561</v>
      </c>
      <c r="L10" s="29">
        <v>165</v>
      </c>
      <c r="M10" s="30">
        <v>86</v>
      </c>
      <c r="N10" s="31">
        <f>IF(M10/L10&gt;100%,100%,M10/L10)</f>
        <v>0.52121212121212124</v>
      </c>
      <c r="O10" s="32" t="s">
        <v>48</v>
      </c>
      <c r="P10" s="33">
        <v>862258096.79999995</v>
      </c>
      <c r="Q10" s="34">
        <v>0</v>
      </c>
      <c r="R10" s="34">
        <v>0</v>
      </c>
      <c r="S10" s="34"/>
      <c r="T10" s="21"/>
      <c r="U10" s="51">
        <f>SUM(P10:T10)</f>
        <v>862258096.79999995</v>
      </c>
      <c r="V10" s="33">
        <v>379310907</v>
      </c>
      <c r="W10" s="34"/>
      <c r="X10" s="34"/>
      <c r="Y10" s="21"/>
      <c r="Z10" s="21"/>
      <c r="AA10" s="51">
        <f>SUM(V10:X10)</f>
        <v>379310907</v>
      </c>
      <c r="AB10" s="35">
        <f>IFERROR(AA10/U10,"-")</f>
        <v>0.43990414054410537</v>
      </c>
      <c r="AC10" s="36"/>
      <c r="AD10" s="37" t="s">
        <v>49</v>
      </c>
      <c r="AE10" s="38" t="s">
        <v>69</v>
      </c>
    </row>
    <row r="11" spans="1:31" ht="96" customHeight="1" x14ac:dyDescent="0.25">
      <c r="A11" s="20">
        <v>121</v>
      </c>
      <c r="B11" s="39" t="s">
        <v>41</v>
      </c>
      <c r="C11" s="39" t="s">
        <v>42</v>
      </c>
      <c r="D11" s="39" t="s">
        <v>43</v>
      </c>
      <c r="E11" s="39" t="s">
        <v>50</v>
      </c>
      <c r="F11" s="39" t="s">
        <v>51</v>
      </c>
      <c r="G11" s="25">
        <v>20200680010042</v>
      </c>
      <c r="H11" s="26" t="s">
        <v>46</v>
      </c>
      <c r="I11" s="27" t="s">
        <v>50</v>
      </c>
      <c r="J11" s="28">
        <v>44211</v>
      </c>
      <c r="K11" s="28">
        <v>44561</v>
      </c>
      <c r="L11" s="71">
        <v>200</v>
      </c>
      <c r="M11" s="74">
        <v>45</v>
      </c>
      <c r="N11" s="77">
        <f>IF(M11/L11&gt;100%,100%,M11/L11)</f>
        <v>0.22500000000000001</v>
      </c>
      <c r="O11" s="32" t="s">
        <v>48</v>
      </c>
      <c r="P11" s="33">
        <v>631600000</v>
      </c>
      <c r="Q11" s="34"/>
      <c r="R11" s="34"/>
      <c r="S11" s="34"/>
      <c r="T11" s="21"/>
      <c r="U11" s="80">
        <f>SUM(P11:T13)</f>
        <v>2947313903</v>
      </c>
      <c r="V11" s="33">
        <v>246255740</v>
      </c>
      <c r="W11" s="34"/>
      <c r="X11" s="34"/>
      <c r="Y11" s="21"/>
      <c r="Z11" s="21"/>
      <c r="AA11" s="83">
        <f>SUM(V11:X13)</f>
        <v>246255740</v>
      </c>
      <c r="AB11" s="70">
        <f>IFERROR(AA11/U11,"-")</f>
        <v>8.3552600131713894E-2</v>
      </c>
      <c r="AC11" s="84"/>
      <c r="AD11" s="67" t="s">
        <v>49</v>
      </c>
      <c r="AE11" s="64" t="s">
        <v>69</v>
      </c>
    </row>
    <row r="12" spans="1:31" ht="79.8" customHeight="1" x14ac:dyDescent="0.25">
      <c r="A12" s="20">
        <v>121</v>
      </c>
      <c r="B12" s="39" t="s">
        <v>41</v>
      </c>
      <c r="C12" s="39" t="s">
        <v>42</v>
      </c>
      <c r="D12" s="39" t="s">
        <v>43</v>
      </c>
      <c r="E12" s="39" t="s">
        <v>50</v>
      </c>
      <c r="F12" s="39" t="s">
        <v>51</v>
      </c>
      <c r="G12" s="25">
        <v>20200680010006</v>
      </c>
      <c r="H12" s="40" t="s">
        <v>52</v>
      </c>
      <c r="I12" s="41" t="s">
        <v>50</v>
      </c>
      <c r="J12" s="28">
        <v>44225</v>
      </c>
      <c r="K12" s="28">
        <v>44316</v>
      </c>
      <c r="L12" s="72"/>
      <c r="M12" s="75"/>
      <c r="N12" s="78"/>
      <c r="O12" s="32" t="s">
        <v>48</v>
      </c>
      <c r="P12" s="33">
        <v>0</v>
      </c>
      <c r="Q12" s="34"/>
      <c r="R12" s="34"/>
      <c r="S12" s="34"/>
      <c r="T12" s="21"/>
      <c r="U12" s="81"/>
      <c r="V12" s="33">
        <v>0</v>
      </c>
      <c r="W12" s="34"/>
      <c r="X12" s="34"/>
      <c r="Y12" s="21"/>
      <c r="Z12" s="21"/>
      <c r="AA12" s="83">
        <f>SUM(V12:X12)</f>
        <v>0</v>
      </c>
      <c r="AB12" s="70"/>
      <c r="AC12" s="85"/>
      <c r="AD12" s="68"/>
      <c r="AE12" s="65"/>
    </row>
    <row r="13" spans="1:31" ht="69" x14ac:dyDescent="0.25">
      <c r="A13" s="20">
        <v>121</v>
      </c>
      <c r="B13" s="39" t="s">
        <v>41</v>
      </c>
      <c r="C13" s="39" t="s">
        <v>42</v>
      </c>
      <c r="D13" s="39" t="s">
        <v>43</v>
      </c>
      <c r="E13" s="39" t="s">
        <v>50</v>
      </c>
      <c r="F13" s="39" t="s">
        <v>51</v>
      </c>
      <c r="G13" s="25"/>
      <c r="H13" s="42" t="s">
        <v>53</v>
      </c>
      <c r="I13" s="41" t="s">
        <v>50</v>
      </c>
      <c r="J13" s="28"/>
      <c r="K13" s="28"/>
      <c r="L13" s="73"/>
      <c r="M13" s="76"/>
      <c r="N13" s="79"/>
      <c r="O13" s="32" t="s">
        <v>48</v>
      </c>
      <c r="P13" s="33">
        <v>918713903</v>
      </c>
      <c r="Q13" s="34"/>
      <c r="R13" s="34"/>
      <c r="S13" s="33">
        <v>1397000000</v>
      </c>
      <c r="T13" s="21"/>
      <c r="U13" s="82"/>
      <c r="V13" s="33">
        <v>0</v>
      </c>
      <c r="W13" s="34"/>
      <c r="X13" s="34"/>
      <c r="Y13" s="21"/>
      <c r="Z13" s="21"/>
      <c r="AA13" s="83"/>
      <c r="AB13" s="70"/>
      <c r="AC13" s="86"/>
      <c r="AD13" s="69"/>
      <c r="AE13" s="66"/>
    </row>
    <row r="14" spans="1:31" ht="73.8" customHeight="1" x14ac:dyDescent="0.25">
      <c r="A14" s="20">
        <v>122</v>
      </c>
      <c r="B14" s="22" t="s">
        <v>41</v>
      </c>
      <c r="C14" s="22" t="s">
        <v>42</v>
      </c>
      <c r="D14" s="23" t="s">
        <v>54</v>
      </c>
      <c r="E14" s="24" t="s">
        <v>55</v>
      </c>
      <c r="F14" s="24" t="s">
        <v>56</v>
      </c>
      <c r="G14" s="25"/>
      <c r="H14" s="42" t="s">
        <v>57</v>
      </c>
      <c r="I14" s="32" t="s">
        <v>58</v>
      </c>
      <c r="J14" s="28"/>
      <c r="K14" s="28"/>
      <c r="L14" s="29">
        <v>120</v>
      </c>
      <c r="M14" s="30">
        <v>120</v>
      </c>
      <c r="N14" s="31">
        <f>IF(M14/L14&gt;100%,100%,M14/L14)</f>
        <v>1</v>
      </c>
      <c r="O14" s="32" t="s">
        <v>48</v>
      </c>
      <c r="P14" s="33">
        <v>880000000</v>
      </c>
      <c r="Q14" s="34"/>
      <c r="R14" s="34"/>
      <c r="S14" s="34"/>
      <c r="T14" s="21"/>
      <c r="U14" s="51">
        <f>SUM(P14:T14)</f>
        <v>880000000</v>
      </c>
      <c r="V14" s="33">
        <v>0</v>
      </c>
      <c r="W14" s="34"/>
      <c r="X14" s="34"/>
      <c r="Y14" s="21"/>
      <c r="Z14" s="21"/>
      <c r="AA14" s="51">
        <f>SUM(V14:X14)</f>
        <v>0</v>
      </c>
      <c r="AB14" s="35">
        <f>IFERROR(AA14/U14,"-")</f>
        <v>0</v>
      </c>
      <c r="AC14" s="36"/>
      <c r="AD14" s="37" t="s">
        <v>49</v>
      </c>
      <c r="AE14" s="38" t="s">
        <v>69</v>
      </c>
    </row>
    <row r="15" spans="1:31" ht="123" customHeight="1" x14ac:dyDescent="0.25">
      <c r="A15" s="20">
        <v>123</v>
      </c>
      <c r="B15" s="22" t="s">
        <v>41</v>
      </c>
      <c r="C15" s="22" t="s">
        <v>42</v>
      </c>
      <c r="D15" s="23" t="s">
        <v>59</v>
      </c>
      <c r="E15" s="24" t="s">
        <v>60</v>
      </c>
      <c r="F15" s="24" t="s">
        <v>61</v>
      </c>
      <c r="G15" s="25">
        <v>20200680010046</v>
      </c>
      <c r="H15" s="40" t="s">
        <v>62</v>
      </c>
      <c r="I15" s="27" t="s">
        <v>63</v>
      </c>
      <c r="J15" s="28">
        <v>44211</v>
      </c>
      <c r="K15" s="28">
        <v>44227</v>
      </c>
      <c r="L15" s="71">
        <v>3500</v>
      </c>
      <c r="M15" s="74">
        <v>4107.5</v>
      </c>
      <c r="N15" s="77">
        <f>IF(M15/L15&gt;100%,100%,M15/L15)</f>
        <v>1</v>
      </c>
      <c r="O15" s="32" t="s">
        <v>48</v>
      </c>
      <c r="P15" s="33">
        <v>165408000</v>
      </c>
      <c r="Q15" s="34"/>
      <c r="R15" s="34"/>
      <c r="S15" s="34"/>
      <c r="T15" s="21"/>
      <c r="U15" s="80">
        <f>SUM(P15:T16)</f>
        <v>165428000</v>
      </c>
      <c r="V15" s="33">
        <v>55200000</v>
      </c>
      <c r="W15" s="34"/>
      <c r="X15" s="34"/>
      <c r="Y15" s="21"/>
      <c r="Z15" s="21"/>
      <c r="AA15" s="80">
        <f>SUM(V15:Z16)</f>
        <v>55200000</v>
      </c>
      <c r="AB15" s="87">
        <f>IFERROR(AA15/U15,"-")</f>
        <v>0.33367990908431461</v>
      </c>
      <c r="AC15" s="84"/>
      <c r="AD15" s="67" t="s">
        <v>49</v>
      </c>
      <c r="AE15" s="64" t="s">
        <v>69</v>
      </c>
    </row>
    <row r="16" spans="1:31" ht="100.8" customHeight="1" x14ac:dyDescent="0.25">
      <c r="A16" s="52">
        <v>123</v>
      </c>
      <c r="B16" s="22" t="s">
        <v>41</v>
      </c>
      <c r="C16" s="22" t="s">
        <v>42</v>
      </c>
      <c r="D16" s="23" t="s">
        <v>59</v>
      </c>
      <c r="E16" s="24" t="s">
        <v>60</v>
      </c>
      <c r="F16" s="24" t="s">
        <v>61</v>
      </c>
      <c r="G16" s="25">
        <v>20200680010046</v>
      </c>
      <c r="H16" s="40" t="s">
        <v>62</v>
      </c>
      <c r="I16" s="27" t="s">
        <v>70</v>
      </c>
      <c r="J16" s="28"/>
      <c r="K16" s="28"/>
      <c r="L16" s="73"/>
      <c r="M16" s="76"/>
      <c r="N16" s="79"/>
      <c r="O16" s="32" t="s">
        <v>48</v>
      </c>
      <c r="P16" s="33">
        <v>20000</v>
      </c>
      <c r="Q16" s="34"/>
      <c r="R16" s="34"/>
      <c r="S16" s="34"/>
      <c r="T16" s="21"/>
      <c r="U16" s="82"/>
      <c r="V16" s="33"/>
      <c r="W16" s="34"/>
      <c r="X16" s="34"/>
      <c r="Y16" s="21"/>
      <c r="Z16" s="21"/>
      <c r="AA16" s="82"/>
      <c r="AB16" s="88"/>
      <c r="AC16" s="86"/>
      <c r="AD16" s="69"/>
      <c r="AE16" s="66"/>
    </row>
    <row r="17" spans="1:31" ht="57.6" customHeight="1" x14ac:dyDescent="0.25">
      <c r="A17" s="20">
        <v>261</v>
      </c>
      <c r="B17" s="22" t="s">
        <v>39</v>
      </c>
      <c r="C17" s="22" t="s">
        <v>64</v>
      </c>
      <c r="D17" s="23" t="s">
        <v>65</v>
      </c>
      <c r="E17" s="24" t="s">
        <v>66</v>
      </c>
      <c r="F17" s="24" t="s">
        <v>67</v>
      </c>
      <c r="G17" s="43"/>
      <c r="H17" s="44" t="s">
        <v>71</v>
      </c>
      <c r="I17" s="27" t="s">
        <v>68</v>
      </c>
      <c r="J17" s="28"/>
      <c r="K17" s="28"/>
      <c r="L17" s="45">
        <v>0.15</v>
      </c>
      <c r="M17" s="46">
        <v>0</v>
      </c>
      <c r="N17" s="31">
        <f>IF(M17/L17&gt;100%,100%,M17/L17)</f>
        <v>0</v>
      </c>
      <c r="O17" s="47" t="s">
        <v>48</v>
      </c>
      <c r="P17" s="33">
        <v>145000000</v>
      </c>
      <c r="Q17" s="48"/>
      <c r="R17" s="48"/>
      <c r="S17" s="48"/>
      <c r="T17" s="21"/>
      <c r="U17" s="51">
        <f>SUM(P17:T17)</f>
        <v>145000000</v>
      </c>
      <c r="V17" s="33"/>
      <c r="W17" s="48"/>
      <c r="X17" s="48"/>
      <c r="Y17" s="21"/>
      <c r="Z17" s="21"/>
      <c r="AA17" s="51">
        <f>SUM(V17:X17)</f>
        <v>0</v>
      </c>
      <c r="AB17" s="35">
        <f>IFERROR(AA17/U17,"-")</f>
        <v>0</v>
      </c>
      <c r="AC17" s="36"/>
      <c r="AD17" s="49" t="s">
        <v>49</v>
      </c>
      <c r="AE17" s="38" t="s">
        <v>69</v>
      </c>
    </row>
    <row r="18" spans="1:31" ht="21" customHeight="1" x14ac:dyDescent="0.25">
      <c r="A18" s="12">
        <f>SUM(--(FREQUENCY(A10:A17,A10:A17)&gt;0))</f>
        <v>5</v>
      </c>
      <c r="B18" s="14"/>
      <c r="C18" s="15"/>
      <c r="D18" s="15"/>
      <c r="E18" s="15"/>
      <c r="F18" s="15"/>
      <c r="G18" s="15"/>
      <c r="H18" s="15"/>
      <c r="I18" s="15"/>
      <c r="J18" s="15"/>
      <c r="K18" s="16"/>
      <c r="L18" s="17"/>
      <c r="M18" s="13" t="s">
        <v>17</v>
      </c>
      <c r="N18" s="7">
        <f>IFERROR(AVERAGE(N10:N17),"-")</f>
        <v>0.5492424242424242</v>
      </c>
      <c r="O18" s="8"/>
      <c r="P18" s="18">
        <f>SUM(P10:P17)</f>
        <v>3602999999.8000002</v>
      </c>
      <c r="Q18" s="18">
        <f t="shared" ref="Q18:T18" si="0">SUM(Q10:Q17)</f>
        <v>0</v>
      </c>
      <c r="R18" s="18">
        <f t="shared" si="0"/>
        <v>0</v>
      </c>
      <c r="S18" s="18">
        <f t="shared" si="0"/>
        <v>1397000000</v>
      </c>
      <c r="T18" s="18">
        <f t="shared" si="0"/>
        <v>0</v>
      </c>
      <c r="U18" s="9">
        <f>SUM(U10:U17)</f>
        <v>4999999999.8000002</v>
      </c>
      <c r="V18" s="18">
        <f>SUM(V10:V17)</f>
        <v>680766647</v>
      </c>
      <c r="W18" s="18">
        <f>SUM(W10:W17)</f>
        <v>0</v>
      </c>
      <c r="X18" s="18">
        <f t="shared" ref="X18:Z18" si="1">SUM(X10:X17)</f>
        <v>0</v>
      </c>
      <c r="Y18" s="18">
        <f t="shared" si="1"/>
        <v>0</v>
      </c>
      <c r="Z18" s="18">
        <f t="shared" si="1"/>
        <v>0</v>
      </c>
      <c r="AA18" s="9">
        <f>SUM(AA10:AA17)</f>
        <v>680766647</v>
      </c>
      <c r="AB18" s="10">
        <f>IFERROR(AA18/U18,"-")</f>
        <v>0.13615332940544614</v>
      </c>
      <c r="AC18" s="9">
        <f>SUM(AC10:AC17)</f>
        <v>0</v>
      </c>
      <c r="AD18" s="8"/>
      <c r="AE18" s="8"/>
    </row>
    <row r="22" spans="1:31" x14ac:dyDescent="0.25">
      <c r="F22" s="50"/>
    </row>
  </sheetData>
  <mergeCells count="36">
    <mergeCell ref="AD15:AD16"/>
    <mergeCell ref="AE15:AE16"/>
    <mergeCell ref="N15:N16"/>
    <mergeCell ref="M15:M16"/>
    <mergeCell ref="L15:L16"/>
    <mergeCell ref="U15:U16"/>
    <mergeCell ref="AA15:AA16"/>
    <mergeCell ref="AC11:AC13"/>
    <mergeCell ref="AB15:AB16"/>
    <mergeCell ref="AC15:AC16"/>
    <mergeCell ref="AE11:AE13"/>
    <mergeCell ref="AD11:AD13"/>
    <mergeCell ref="AB11:AB13"/>
    <mergeCell ref="L11:L13"/>
    <mergeCell ref="M11:M13"/>
    <mergeCell ref="N11:N13"/>
    <mergeCell ref="U11:U13"/>
    <mergeCell ref="AA11:AA13"/>
    <mergeCell ref="AC2:AE2"/>
    <mergeCell ref="AC3:AE3"/>
    <mergeCell ref="AC4:AE4"/>
    <mergeCell ref="AC5:AE5"/>
    <mergeCell ref="AC8:AC9"/>
    <mergeCell ref="AD8:AE8"/>
    <mergeCell ref="B8:F8"/>
    <mergeCell ref="G8:K8"/>
    <mergeCell ref="B2:AB5"/>
    <mergeCell ref="A2:A5"/>
    <mergeCell ref="A6:C6"/>
    <mergeCell ref="A7:C7"/>
    <mergeCell ref="D6:L6"/>
    <mergeCell ref="D7:L7"/>
    <mergeCell ref="L8:N8"/>
    <mergeCell ref="O8:U8"/>
    <mergeCell ref="V8:AA8"/>
    <mergeCell ref="AB8:AB9"/>
  </mergeCells>
  <conditionalFormatting sqref="N10:N15 N17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2021-07-27T20:33:02Z</dcterms:modified>
</cp:coreProperties>
</file>