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4 - Planeación\1 - Seguimiento\1 - Seguimiento 2021\Plan de Acción\02 -  Febrero\"/>
    </mc:Choice>
  </mc:AlternateContent>
  <xr:revisionPtr revIDLastSave="0" documentId="13_ncr:1_{4AC7FAC9-C454-404D-83F0-CED9693D1CA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'2021'!$A$4:$AB$17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12" l="1"/>
  <c r="M12" i="12"/>
  <c r="S11" i="12"/>
  <c r="M11" i="12"/>
  <c r="S10" i="12"/>
  <c r="M10" i="12"/>
  <c r="S9" i="12"/>
  <c r="M9" i="12"/>
  <c r="S13" i="12" l="1"/>
  <c r="M13" i="12"/>
  <c r="M16" i="12" l="1"/>
  <c r="H11" i="12" l="1"/>
  <c r="H12" i="12"/>
  <c r="M8" i="12" l="1"/>
  <c r="M7" i="12"/>
  <c r="M6" i="12"/>
  <c r="H13" i="12" l="1"/>
  <c r="P15" i="12" l="1"/>
  <c r="P14" i="12" l="1"/>
  <c r="O14" i="12"/>
  <c r="O17" i="12" l="1"/>
  <c r="T17" i="12" l="1"/>
  <c r="U17" i="12"/>
  <c r="V17" i="12"/>
  <c r="W17" i="12"/>
  <c r="P17" i="12"/>
  <c r="Q17" i="12"/>
  <c r="R17" i="12"/>
  <c r="M15" i="12"/>
  <c r="M14" i="12"/>
  <c r="X16" i="12"/>
  <c r="X15" i="12"/>
  <c r="X14" i="12"/>
  <c r="X13" i="12"/>
  <c r="X12" i="12"/>
  <c r="X11" i="12"/>
  <c r="X10" i="12"/>
  <c r="X9" i="12"/>
  <c r="X8" i="12"/>
  <c r="X7" i="12"/>
  <c r="X6" i="12"/>
  <c r="M17" i="12" l="1"/>
  <c r="X17" i="12"/>
  <c r="Z17" i="12"/>
  <c r="S7" i="12" l="1"/>
  <c r="S8" i="12"/>
  <c r="Y9" i="12"/>
  <c r="Y10" i="12"/>
  <c r="Y11" i="12"/>
  <c r="Y12" i="12"/>
  <c r="Y13" i="12"/>
  <c r="S14" i="12"/>
  <c r="Y14" i="12" s="1"/>
  <c r="S15" i="12"/>
  <c r="Y15" i="12" s="1"/>
  <c r="S16" i="12"/>
  <c r="Y16" i="12" s="1"/>
  <c r="S6" i="12" l="1"/>
  <c r="S17" i="12" l="1"/>
  <c r="Y17" i="12" s="1"/>
</calcChain>
</file>

<file path=xl/sharedStrings.xml><?xml version="1.0" encoding="utf-8"?>
<sst xmlns="http://schemas.openxmlformats.org/spreadsheetml/2006/main" count="145" uniqueCount="91">
  <si>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</si>
  <si>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</si>
  <si>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</si>
  <si>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</si>
  <si>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</si>
  <si>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</si>
  <si>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</si>
  <si>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</si>
  <si>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</si>
  <si>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</si>
  <si>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</si>
  <si>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</si>
  <si>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</si>
  <si>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</si>
  <si>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</si>
  <si>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</si>
  <si>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</si>
  <si>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</si>
  <si>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</si>
  <si>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</si>
  <si>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</si>
  <si>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</si>
  <si>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</si>
  <si>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</si>
  <si>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</si>
  <si>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</si>
  <si>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</si>
  <si>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</si>
  <si>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</si>
  <si>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</si>
  <si>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</si>
  <si>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</si>
  <si>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</si>
  <si>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</si>
  <si>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</si>
  <si>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</si>
  <si>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</si>
  <si>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</si>
  <si>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</si>
  <si>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</si>
  <si>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</si>
  <si>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</si>
  <si>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</si>
  <si>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</si>
  <si>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</si>
  <si>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</si>
  <si>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</si>
  <si>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</si>
  <si>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</si>
  <si>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</si>
  <si>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</si>
  <si>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Capacitar 800 personas en áreas afines a la actividad física, recreación y deporte.</t>
  </si>
  <si>
    <t>Número de personas capacitadas en áreas afines a la actividad física, recreación y deporte.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</si>
  <si>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</si>
  <si>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</si>
  <si>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</si>
  <si>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</si>
  <si>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</si>
  <si>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INDERBU</t>
  </si>
  <si>
    <t>FORTALECIMIENTO DE ESPACIOS Y MECANISMOS DE PREVENCIÓN Y PARTICIPACIÓN PARA EL DESARROLLO INTEGRAL DE LOS JÓVENES EN EL MUNICIPIO DE BUCARAMANGA</t>
  </si>
  <si>
    <t>FORTALECIMIENTO DE LAS ESTRATEGIAS DE HÁBITOS Y ESTILOS DE VIDA SALUDABLE EN EL MUNICIPIO DE BUCARAMANGA</t>
  </si>
  <si>
    <t>DESARROLLO DE EVENTOS DEPORTIVOS Y RECREATIVOS SOCIOCOMUNITARIOS PARA EL APROVECHAMIENTO DEL TIEMPO LIBRE EN EL MUNICIPIO DE BUCARAMANGA</t>
  </si>
  <si>
    <t>FORTALECIMIENTO DE LOS PROCESOS FORMATIVOS, COMPETITIVOS Y DE EDUCACIÓN FÍSICA EN EL MUNICIPIO DE BUCARAMANGA</t>
  </si>
  <si>
    <t>APOYO A LAS INICIATIVAS DEL DEPORTE ASOCIADO. ORGANIZACIONES COMUNALES Y GRUPOS DIFERENCIALES EN EL MUNICIPIO DE   BUCARAMANGA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</si>
  <si>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</si>
  <si>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</si>
  <si>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Realizar 350 eventos de hábitos de vida saludable (Recreovías. ciclovías. ciclopaseos y caminatas ecológicas por senderos y cerros). </t>
  </si>
  <si>
    <t>Mantener las 6 casas de la juventud con oferta programática para el buen uso del tiempo libre</t>
  </si>
  <si>
    <t>Implementar 6 procesos de comunicación estratégica para la prevención de flagelos juveniles</t>
  </si>
  <si>
    <t>Apoyar 80 Iniciativas de organismos del deporte asociado, grupos diferenciales y de comunidades generales.</t>
  </si>
  <si>
    <t>PLAN DE ACCIÓN 
INSTITUTO DE LA JUVENTUD, EL DEPORTE Y LA RECREACIÓN DE BUCARAMANGA</t>
  </si>
  <si>
    <t>RECURSOS GESTIONADOS</t>
  </si>
  <si>
    <t>Luis Gonzalo Gómez Guerrero</t>
  </si>
  <si>
    <t>TOTAL EJECUTADO</t>
  </si>
  <si>
    <t>SGR</t>
  </si>
  <si>
    <t>2.3.2.02.02.009</t>
  </si>
  <si>
    <t>2.3.2.02.02.008</t>
  </si>
  <si>
    <t>2.3.2.02.01.003</t>
  </si>
  <si>
    <t>Capacitar 800 personas en áreas afines a la actividad  física, recreación y deporte</t>
  </si>
  <si>
    <t>2.3.2.01.01.003.03.02
2.3.2.02.01.002
2.3.2.02.01.003
2.3.2.02.02.006
2.3.2.02.02.007
2.3.2.02.02.008
2.3.2.02.02.009</t>
  </si>
  <si>
    <t xml:space="preserve">2.3.2.02.01.003;                                2.3.2.02.02.006;                               2.3.2.02.02.008                      </t>
  </si>
  <si>
    <t xml:space="preserve">OTROS </t>
  </si>
  <si>
    <t>OTROS</t>
  </si>
  <si>
    <t xml:space="preserve">
2.3.2.02.01.002 2.3.2.02.01.003
2.3.2.02.02.007      2.3.2.02.02.008   2.3.2.02.02.009</t>
  </si>
  <si>
    <r>
      <rPr>
        <b/>
        <sz val="12"/>
        <color theme="1"/>
        <rFont val="Arial"/>
        <family val="2"/>
      </rPr>
      <t xml:space="preserve">2.3.2.02.02.009      </t>
    </r>
    <r>
      <rPr>
        <sz val="12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2.3.2.02.01.003</t>
    </r>
  </si>
  <si>
    <t>17 febrero de 2021</t>
  </si>
  <si>
    <t>23 febrero de 2021</t>
  </si>
  <si>
    <t xml:space="preserve">2.3.2.02.01.002 2.3.2.02.01.003 
2.3.2.02.02.006 2.3.2.02.02.007
2.3.2.02.02.008 2.3.2.02.02.009
</t>
  </si>
  <si>
    <t xml:space="preserve">
2.3.2.02.01.002 2.3.2.02.01.003
2.3.2.02.02.007 2.3.2.02.02.009
</t>
  </si>
  <si>
    <t>0.5</t>
  </si>
  <si>
    <t>17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</si>
</sst>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&quot;$&quot;\ #,##0.0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6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5" fontId="1" fillId="4" borderId="2" xfId="108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justify" vertical="center" wrapText="1"/>
    </xf>
    <xf numFmtId="166" fontId="7" fillId="2" borderId="2" xfId="108" applyNumberFormat="1" applyFont="1" applyFill="1" applyBorder="1" applyAlignment="1">
      <alignment vertical="center"/>
    </xf>
    <xf numFmtId="167" fontId="1" fillId="0" borderId="2" xfId="108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167" fontId="13" fillId="0" borderId="2" xfId="108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center" vertical="center" wrapText="1"/>
    </xf>
    <xf numFmtId="168" fontId="13" fillId="0" borderId="2" xfId="0" applyNumberFormat="1" applyFont="1" applyFill="1" applyBorder="1" applyAlignment="1">
      <alignment horizontal="center" vertical="center" wrapText="1"/>
    </xf>
    <xf numFmtId="5" fontId="13" fillId="0" borderId="2" xfId="108" applyNumberFormat="1" applyFont="1" applyFill="1" applyBorder="1" applyAlignment="1">
      <alignment horizontal="center" vertical="center" wrapText="1"/>
    </xf>
    <xf numFmtId="167" fontId="1" fillId="0" borderId="2" xfId="109" applyNumberFormat="1" applyFont="1" applyFill="1" applyBorder="1" applyAlignment="1">
      <alignment horizontal="center" vertical="center" wrapText="1"/>
    </xf>
    <xf numFmtId="167" fontId="2" fillId="0" borderId="2" xfId="109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justify" vertical="center" wrapText="1"/>
    </xf>
    <xf numFmtId="1" fontId="1" fillId="0" borderId="8" xfId="0" applyNumberFormat="1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09" builtinId="7"/>
    <cellStyle name="Normal" xfId="0" builtinId="0"/>
    <cellStyle name="Porcentaje" xfId="107" builtinId="5"/>
  </cellStyles>
  <dxfs count="15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1203917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showGridLines="0" tabSelected="1" topLeftCell="F1" zoomScale="70" zoomScaleNormal="70" zoomScaleSheetLayoutView="51" workbookViewId="0">
      <pane ySplit="5" topLeftCell="A6" activePane="bottomLeft" state="frozen"/>
      <selection activeCell="E1" sqref="E1"/>
      <selection pane="bottomLeft" activeCell="F4" sqref="F4:J4"/>
    </sheetView>
  </sheetViews>
  <sheetFormatPr baseColWidth="10" defaultColWidth="11" defaultRowHeight="15" x14ac:dyDescent="0.25"/>
  <cols>
    <col min="1" max="1" width="23" style="10" customWidth="1"/>
    <col min="2" max="5" width="23" style="1" customWidth="1"/>
    <col min="6" max="6" width="18.69921875" style="1" customWidth="1"/>
    <col min="7" max="7" width="33.898437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23.59765625" style="1" customWidth="1"/>
    <col min="15" max="24" width="24.5" style="1" customWidth="1"/>
    <col min="25" max="25" width="16.5" style="1" customWidth="1"/>
    <col min="26" max="26" width="19.19921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17</v>
      </c>
      <c r="F1" s="69" t="s">
        <v>70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Y1" s="76" t="s">
        <v>27</v>
      </c>
      <c r="Z1" s="76"/>
    </row>
    <row r="2" spans="1:28" x14ac:dyDescent="0.25">
      <c r="A2" s="20">
        <v>44255</v>
      </c>
      <c r="B2" s="19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Y2" s="76"/>
      <c r="Z2" s="76"/>
    </row>
    <row r="3" spans="1:28" ht="15.6" x14ac:dyDescent="0.25"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Y3" s="48"/>
      <c r="Z3" s="46"/>
    </row>
    <row r="4" spans="1:28" s="35" customFormat="1" ht="15.6" x14ac:dyDescent="0.25">
      <c r="A4" s="66" t="s">
        <v>10</v>
      </c>
      <c r="B4" s="67"/>
      <c r="C4" s="67"/>
      <c r="D4" s="67"/>
      <c r="E4" s="67"/>
      <c r="F4" s="66" t="s">
        <v>11</v>
      </c>
      <c r="G4" s="67"/>
      <c r="H4" s="67"/>
      <c r="I4" s="67"/>
      <c r="J4" s="67"/>
      <c r="K4" s="68" t="s">
        <v>28</v>
      </c>
      <c r="L4" s="68"/>
      <c r="M4" s="68"/>
      <c r="N4" s="68" t="s">
        <v>25</v>
      </c>
      <c r="O4" s="68"/>
      <c r="P4" s="68"/>
      <c r="Q4" s="68"/>
      <c r="R4" s="68"/>
      <c r="S4" s="68"/>
      <c r="T4" s="66" t="s">
        <v>19</v>
      </c>
      <c r="U4" s="67"/>
      <c r="V4" s="67"/>
      <c r="W4" s="67"/>
      <c r="X4" s="75"/>
      <c r="Y4" s="73" t="s">
        <v>20</v>
      </c>
      <c r="Z4" s="73" t="s">
        <v>71</v>
      </c>
      <c r="AA4" s="72" t="s">
        <v>26</v>
      </c>
      <c r="AB4" s="72"/>
    </row>
    <row r="5" spans="1:28" ht="31.2" x14ac:dyDescent="0.25">
      <c r="A5" s="4" t="s">
        <v>1</v>
      </c>
      <c r="B5" s="4" t="s">
        <v>6</v>
      </c>
      <c r="C5" s="4" t="s">
        <v>2</v>
      </c>
      <c r="D5" s="4" t="s">
        <v>7</v>
      </c>
      <c r="E5" s="34" t="s">
        <v>21</v>
      </c>
      <c r="F5" s="5" t="s">
        <v>15</v>
      </c>
      <c r="G5" s="5" t="s">
        <v>3</v>
      </c>
      <c r="H5" s="5" t="s">
        <v>16</v>
      </c>
      <c r="I5" s="18" t="s">
        <v>23</v>
      </c>
      <c r="J5" s="18" t="s">
        <v>24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7" t="s">
        <v>74</v>
      </c>
      <c r="R5" s="5" t="s">
        <v>81</v>
      </c>
      <c r="S5" s="5" t="s">
        <v>22</v>
      </c>
      <c r="T5" s="45" t="s">
        <v>12</v>
      </c>
      <c r="U5" s="45" t="s">
        <v>8</v>
      </c>
      <c r="V5" s="47" t="s">
        <v>74</v>
      </c>
      <c r="W5" s="45" t="s">
        <v>82</v>
      </c>
      <c r="X5" s="45" t="s">
        <v>73</v>
      </c>
      <c r="Y5" s="74"/>
      <c r="Z5" s="74"/>
      <c r="AA5" s="5" t="s">
        <v>13</v>
      </c>
      <c r="AB5" s="5" t="s">
        <v>14</v>
      </c>
    </row>
    <row r="6" spans="1:28" s="9" customFormat="1" ht="197.25" customHeight="1" x14ac:dyDescent="0.25">
      <c r="A6" s="39" t="s">
        <v>29</v>
      </c>
      <c r="B6" s="39" t="s">
        <v>30</v>
      </c>
      <c r="C6" s="39" t="s">
        <v>31</v>
      </c>
      <c r="D6" s="51" t="s">
        <v>32</v>
      </c>
      <c r="E6" s="32" t="s">
        <v>33</v>
      </c>
      <c r="F6" s="79">
        <v>20200680010070</v>
      </c>
      <c r="G6" s="77" t="s">
        <v>59</v>
      </c>
      <c r="H6" s="6" t="s">
        <v>67</v>
      </c>
      <c r="I6" s="36" t="s">
        <v>90</v>
      </c>
      <c r="J6" s="36">
        <v>44561</v>
      </c>
      <c r="K6" s="40">
        <v>6</v>
      </c>
      <c r="L6" s="50">
        <v>0</v>
      </c>
      <c r="M6" s="2">
        <f t="shared" ref="M6:M13" si="0">IFERROR(IF(L6/K6&gt;100%,100%,L6/K6),"-")</f>
        <v>0</v>
      </c>
      <c r="N6" s="55" t="s">
        <v>84</v>
      </c>
      <c r="O6" s="53">
        <v>13000000</v>
      </c>
      <c r="P6" s="57">
        <v>240000000</v>
      </c>
      <c r="Q6" s="57"/>
      <c r="R6" s="54"/>
      <c r="S6" s="49">
        <f t="shared" ref="S6:S16" si="1">SUM(O6:R6)</f>
        <v>253000000</v>
      </c>
      <c r="T6" s="21"/>
      <c r="U6" s="61">
        <v>144000000</v>
      </c>
      <c r="V6" s="60"/>
      <c r="W6" s="7"/>
      <c r="X6" s="49">
        <f t="shared" ref="X6:X16" si="2">SUM(T6:W6)</f>
        <v>144000000</v>
      </c>
      <c r="Y6" s="22">
        <v>5.0000000000000001E-3</v>
      </c>
      <c r="Z6" s="21"/>
      <c r="AA6" s="8" t="s">
        <v>58</v>
      </c>
      <c r="AB6" s="8" t="s">
        <v>72</v>
      </c>
    </row>
    <row r="7" spans="1:28" s="9" customFormat="1" ht="135" customHeight="1" x14ac:dyDescent="0.25">
      <c r="A7" s="39" t="s">
        <v>29</v>
      </c>
      <c r="B7" s="39" t="s">
        <v>30</v>
      </c>
      <c r="C7" s="39" t="s">
        <v>31</v>
      </c>
      <c r="D7" s="51" t="s">
        <v>34</v>
      </c>
      <c r="E7" s="32" t="s">
        <v>35</v>
      </c>
      <c r="F7" s="82"/>
      <c r="G7" s="81"/>
      <c r="H7" s="6" t="s">
        <v>34</v>
      </c>
      <c r="I7" s="36" t="s">
        <v>85</v>
      </c>
      <c r="J7" s="36">
        <v>44561</v>
      </c>
      <c r="K7" s="40">
        <v>1200</v>
      </c>
      <c r="L7" s="50">
        <v>0</v>
      </c>
      <c r="M7" s="2">
        <f t="shared" si="0"/>
        <v>0</v>
      </c>
      <c r="N7" s="55" t="s">
        <v>75</v>
      </c>
      <c r="O7" s="53">
        <v>40000000</v>
      </c>
      <c r="P7" s="57"/>
      <c r="Q7" s="57"/>
      <c r="R7" s="54"/>
      <c r="S7" s="49">
        <f t="shared" si="1"/>
        <v>40000000</v>
      </c>
      <c r="T7" s="62">
        <v>18000000</v>
      </c>
      <c r="U7" s="7"/>
      <c r="V7" s="7"/>
      <c r="W7" s="7"/>
      <c r="X7" s="49">
        <f t="shared" si="2"/>
        <v>18000000</v>
      </c>
      <c r="Y7" s="22">
        <v>0.01</v>
      </c>
      <c r="Z7" s="21"/>
      <c r="AA7" s="8" t="s">
        <v>58</v>
      </c>
      <c r="AB7" s="8" t="s">
        <v>72</v>
      </c>
    </row>
    <row r="8" spans="1:28" s="9" customFormat="1" ht="183" customHeight="1" x14ac:dyDescent="0.25">
      <c r="A8" s="39" t="s">
        <v>29</v>
      </c>
      <c r="B8" s="39" t="s">
        <v>30</v>
      </c>
      <c r="C8" s="39" t="s">
        <v>31</v>
      </c>
      <c r="D8" s="51" t="s">
        <v>36</v>
      </c>
      <c r="E8" s="32" t="s">
        <v>37</v>
      </c>
      <c r="F8" s="80"/>
      <c r="G8" s="78"/>
      <c r="H8" s="6" t="s">
        <v>68</v>
      </c>
      <c r="I8" s="36" t="s">
        <v>86</v>
      </c>
      <c r="J8" s="36">
        <v>44561</v>
      </c>
      <c r="K8" s="40">
        <v>1</v>
      </c>
      <c r="L8" s="50">
        <v>0</v>
      </c>
      <c r="M8" s="2">
        <f t="shared" si="0"/>
        <v>0</v>
      </c>
      <c r="N8" s="55" t="s">
        <v>76</v>
      </c>
      <c r="O8" s="53">
        <v>96000000</v>
      </c>
      <c r="P8" s="57">
        <v>9000000</v>
      </c>
      <c r="Q8" s="57"/>
      <c r="R8" s="54"/>
      <c r="S8" s="49">
        <f t="shared" si="1"/>
        <v>105000000</v>
      </c>
      <c r="T8" s="62">
        <v>67200000</v>
      </c>
      <c r="U8" s="7"/>
      <c r="V8" s="7"/>
      <c r="W8" s="7"/>
      <c r="X8" s="49">
        <f t="shared" si="2"/>
        <v>67200000</v>
      </c>
      <c r="Y8" s="22">
        <v>0.01</v>
      </c>
      <c r="Z8" s="21"/>
      <c r="AA8" s="8" t="s">
        <v>58</v>
      </c>
      <c r="AB8" s="8" t="s">
        <v>72</v>
      </c>
    </row>
    <row r="9" spans="1:28" s="9" customFormat="1" ht="176.25" customHeight="1" x14ac:dyDescent="0.25">
      <c r="A9" s="39" t="s">
        <v>29</v>
      </c>
      <c r="B9" s="39" t="s">
        <v>38</v>
      </c>
      <c r="C9" s="39" t="s">
        <v>39</v>
      </c>
      <c r="D9" s="51" t="s">
        <v>40</v>
      </c>
      <c r="E9" s="32" t="s">
        <v>41</v>
      </c>
      <c r="F9" s="79">
        <v>20200680010082</v>
      </c>
      <c r="G9" s="77" t="s">
        <v>60</v>
      </c>
      <c r="H9" s="6" t="s">
        <v>66</v>
      </c>
      <c r="I9" s="36">
        <v>44248</v>
      </c>
      <c r="J9" s="36">
        <v>44561</v>
      </c>
      <c r="K9" s="40">
        <v>60</v>
      </c>
      <c r="L9" s="50">
        <v>3</v>
      </c>
      <c r="M9" s="2">
        <f t="shared" si="0"/>
        <v>0.05</v>
      </c>
      <c r="N9" s="55" t="s">
        <v>87</v>
      </c>
      <c r="O9" s="59">
        <v>4500000</v>
      </c>
      <c r="P9" s="57">
        <v>378898750</v>
      </c>
      <c r="Q9" s="57"/>
      <c r="R9" s="54"/>
      <c r="S9" s="49">
        <f t="shared" si="1"/>
        <v>383398750</v>
      </c>
      <c r="T9" s="21"/>
      <c r="U9" s="65">
        <v>216000000</v>
      </c>
      <c r="V9" s="7"/>
      <c r="W9" s="7"/>
      <c r="X9" s="49">
        <f t="shared" si="2"/>
        <v>216000000</v>
      </c>
      <c r="Y9" s="22">
        <f t="shared" ref="Y9:Y16" si="3">IFERROR(X9/S9,"-")</f>
        <v>0.56338211848630182</v>
      </c>
      <c r="Z9" s="21"/>
      <c r="AA9" s="8" t="s">
        <v>58</v>
      </c>
      <c r="AB9" s="8" t="s">
        <v>72</v>
      </c>
    </row>
    <row r="10" spans="1:28" s="9" customFormat="1" ht="194.25" customHeight="1" x14ac:dyDescent="0.25">
      <c r="A10" s="39" t="s">
        <v>29</v>
      </c>
      <c r="B10" s="39" t="s">
        <v>38</v>
      </c>
      <c r="C10" s="39" t="s">
        <v>39</v>
      </c>
      <c r="D10" s="51" t="s">
        <v>42</v>
      </c>
      <c r="E10" s="32" t="s">
        <v>43</v>
      </c>
      <c r="F10" s="80"/>
      <c r="G10" s="78"/>
      <c r="H10" s="6" t="s">
        <v>42</v>
      </c>
      <c r="I10" s="36">
        <v>44256</v>
      </c>
      <c r="J10" s="36">
        <v>44545</v>
      </c>
      <c r="K10" s="40">
        <v>104</v>
      </c>
      <c r="L10" s="50">
        <v>20</v>
      </c>
      <c r="M10" s="2">
        <f t="shared" si="0"/>
        <v>0.19230769230769232</v>
      </c>
      <c r="N10" s="55" t="s">
        <v>88</v>
      </c>
      <c r="O10" s="59">
        <v>419900000</v>
      </c>
      <c r="P10" s="57">
        <v>281101250</v>
      </c>
      <c r="Q10" s="57"/>
      <c r="R10" s="57">
        <v>145600000</v>
      </c>
      <c r="S10" s="49">
        <f t="shared" si="1"/>
        <v>846601250</v>
      </c>
      <c r="T10" s="62">
        <v>224400000</v>
      </c>
      <c r="U10" s="65">
        <v>69000000</v>
      </c>
      <c r="V10" s="65"/>
      <c r="W10" s="65">
        <v>29767500</v>
      </c>
      <c r="X10" s="49">
        <f t="shared" si="2"/>
        <v>323167500</v>
      </c>
      <c r="Y10" s="22">
        <f t="shared" si="3"/>
        <v>0.3817233910297203</v>
      </c>
      <c r="Z10" s="21"/>
      <c r="AA10" s="8" t="s">
        <v>58</v>
      </c>
      <c r="AB10" s="8" t="s">
        <v>72</v>
      </c>
    </row>
    <row r="11" spans="1:28" s="9" customFormat="1" ht="180" customHeight="1" x14ac:dyDescent="0.25">
      <c r="A11" s="39" t="s">
        <v>29</v>
      </c>
      <c r="B11" s="39" t="s">
        <v>38</v>
      </c>
      <c r="C11" s="39" t="s">
        <v>39</v>
      </c>
      <c r="D11" s="51" t="s">
        <v>44</v>
      </c>
      <c r="E11" s="42" t="s">
        <v>45</v>
      </c>
      <c r="F11" s="79">
        <v>20200680010104</v>
      </c>
      <c r="G11" s="77" t="s">
        <v>61</v>
      </c>
      <c r="H11" s="6" t="str">
        <f>D11</f>
        <v>Desarrollar 144 eventos recreativos y deportivos para las comunidades bumanguesas, incluidas las vacaciones creativas para infancia.</v>
      </c>
      <c r="I11" s="36"/>
      <c r="J11" s="36"/>
      <c r="K11" s="40">
        <v>30</v>
      </c>
      <c r="L11" s="50" t="s">
        <v>89</v>
      </c>
      <c r="M11" s="2" t="str">
        <f t="shared" si="0"/>
        <v>-</v>
      </c>
      <c r="N11" s="55" t="s">
        <v>83</v>
      </c>
      <c r="O11" s="59">
        <v>23000000</v>
      </c>
      <c r="P11" s="57">
        <v>217000000</v>
      </c>
      <c r="Q11" s="57"/>
      <c r="R11" s="54"/>
      <c r="S11" s="49">
        <f t="shared" si="1"/>
        <v>240000000</v>
      </c>
      <c r="T11" s="21">
        <v>20000000</v>
      </c>
      <c r="U11" s="7"/>
      <c r="V11" s="7"/>
      <c r="W11" s="7"/>
      <c r="X11" s="49">
        <f t="shared" si="2"/>
        <v>20000000</v>
      </c>
      <c r="Y11" s="22">
        <f t="shared" si="3"/>
        <v>8.3333333333333329E-2</v>
      </c>
      <c r="Z11" s="21"/>
      <c r="AA11" s="8" t="s">
        <v>58</v>
      </c>
      <c r="AB11" s="8" t="s">
        <v>72</v>
      </c>
    </row>
    <row r="12" spans="1:28" s="9" customFormat="1" ht="246" customHeight="1" x14ac:dyDescent="0.25">
      <c r="A12" s="39" t="s">
        <v>29</v>
      </c>
      <c r="B12" s="39" t="s">
        <v>38</v>
      </c>
      <c r="C12" s="39" t="s">
        <v>39</v>
      </c>
      <c r="D12" s="51" t="s">
        <v>46</v>
      </c>
      <c r="E12" s="32" t="s">
        <v>47</v>
      </c>
      <c r="F12" s="80"/>
      <c r="G12" s="78"/>
      <c r="H12" s="6" t="str">
        <f>D12</f>
        <v>Desarrollar 16 eventos deportivos y recreativos dirigido a población vulnerable: discapacidad, víctimas del conflicto interno armado y población carcelaria hombres y mujeres.</v>
      </c>
      <c r="I12" s="36"/>
      <c r="J12" s="36"/>
      <c r="K12" s="40">
        <v>3</v>
      </c>
      <c r="L12" s="50">
        <v>0</v>
      </c>
      <c r="M12" s="2">
        <f t="shared" si="0"/>
        <v>0</v>
      </c>
      <c r="N12" s="55" t="s">
        <v>75</v>
      </c>
      <c r="O12" s="59">
        <v>60000000</v>
      </c>
      <c r="P12" s="57"/>
      <c r="Q12" s="57"/>
      <c r="R12" s="54"/>
      <c r="S12" s="49">
        <f t="shared" si="1"/>
        <v>60000000</v>
      </c>
      <c r="T12" s="21"/>
      <c r="U12" s="7"/>
      <c r="V12" s="7"/>
      <c r="W12" s="7"/>
      <c r="X12" s="49">
        <f t="shared" si="2"/>
        <v>0</v>
      </c>
      <c r="Y12" s="22">
        <f t="shared" si="3"/>
        <v>0</v>
      </c>
      <c r="Z12" s="21"/>
      <c r="AA12" s="8" t="s">
        <v>58</v>
      </c>
      <c r="AB12" s="8" t="s">
        <v>72</v>
      </c>
    </row>
    <row r="13" spans="1:28" s="9" customFormat="1" ht="311.25" customHeight="1" x14ac:dyDescent="0.25">
      <c r="A13" s="39" t="s">
        <v>29</v>
      </c>
      <c r="B13" s="39" t="s">
        <v>38</v>
      </c>
      <c r="C13" s="39" t="s">
        <v>48</v>
      </c>
      <c r="D13" s="51" t="s">
        <v>49</v>
      </c>
      <c r="E13" s="32" t="s">
        <v>50</v>
      </c>
      <c r="F13" s="41">
        <v>20200680010066</v>
      </c>
      <c r="G13" s="56" t="s">
        <v>62</v>
      </c>
      <c r="H13" s="6" t="str">
        <f>D13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I13" s="36">
        <v>44236</v>
      </c>
      <c r="J13" s="36">
        <v>44561</v>
      </c>
      <c r="K13" s="40">
        <v>10000</v>
      </c>
      <c r="L13" s="50" t="s">
        <v>89</v>
      </c>
      <c r="M13" s="2" t="str">
        <f t="shared" si="0"/>
        <v>-</v>
      </c>
      <c r="N13" s="55" t="s">
        <v>79</v>
      </c>
      <c r="O13" s="53">
        <v>382000000</v>
      </c>
      <c r="P13" s="58">
        <v>1447000000</v>
      </c>
      <c r="Q13" s="57"/>
      <c r="R13" s="58">
        <v>290935000</v>
      </c>
      <c r="S13" s="49">
        <f t="shared" si="1"/>
        <v>2119935000</v>
      </c>
      <c r="T13" s="21">
        <v>81400000</v>
      </c>
      <c r="U13" s="21">
        <v>780800000</v>
      </c>
      <c r="V13" s="7"/>
      <c r="W13" s="7"/>
      <c r="X13" s="49">
        <f t="shared" si="2"/>
        <v>862200000</v>
      </c>
      <c r="Y13" s="22">
        <f t="shared" si="3"/>
        <v>0.40671058310750091</v>
      </c>
      <c r="Z13" s="21"/>
      <c r="AA13" s="8" t="s">
        <v>58</v>
      </c>
      <c r="AB13" s="8" t="s">
        <v>72</v>
      </c>
    </row>
    <row r="14" spans="1:28" s="9" customFormat="1" ht="114" customHeight="1" x14ac:dyDescent="0.25">
      <c r="A14" s="39" t="s">
        <v>29</v>
      </c>
      <c r="B14" s="39" t="s">
        <v>38</v>
      </c>
      <c r="C14" s="39" t="s">
        <v>48</v>
      </c>
      <c r="D14" s="51" t="s">
        <v>51</v>
      </c>
      <c r="E14" s="32" t="s">
        <v>52</v>
      </c>
      <c r="F14" s="79">
        <v>20200680010118</v>
      </c>
      <c r="G14" s="77" t="s">
        <v>63</v>
      </c>
      <c r="H14" s="6" t="s">
        <v>78</v>
      </c>
      <c r="I14" s="36"/>
      <c r="J14" s="36"/>
      <c r="K14" s="40">
        <v>200</v>
      </c>
      <c r="L14" s="50">
        <v>0</v>
      </c>
      <c r="M14" s="2">
        <f t="shared" ref="M14:M16" si="4">IFERROR(IF(L14/K14&gt;100%,100%,L14/K14),"-")</f>
        <v>0</v>
      </c>
      <c r="N14" s="55" t="s">
        <v>75</v>
      </c>
      <c r="O14" s="53">
        <f>90000000+16000000</f>
        <v>106000000</v>
      </c>
      <c r="P14" s="57">
        <f>12000000+6000000+2500000+4165000+7000000</f>
        <v>31665000</v>
      </c>
      <c r="Q14" s="57"/>
      <c r="R14" s="54"/>
      <c r="S14" s="49">
        <f t="shared" si="1"/>
        <v>137665000</v>
      </c>
      <c r="T14" s="21"/>
      <c r="U14" s="7"/>
      <c r="V14" s="7"/>
      <c r="W14" s="7"/>
      <c r="X14" s="49">
        <f t="shared" si="2"/>
        <v>0</v>
      </c>
      <c r="Y14" s="22">
        <f t="shared" si="3"/>
        <v>0</v>
      </c>
      <c r="Z14" s="21"/>
      <c r="AA14" s="8" t="s">
        <v>58</v>
      </c>
      <c r="AB14" s="8" t="s">
        <v>72</v>
      </c>
    </row>
    <row r="15" spans="1:28" s="9" customFormat="1" ht="142.5" customHeight="1" x14ac:dyDescent="0.25">
      <c r="A15" s="39" t="s">
        <v>29</v>
      </c>
      <c r="B15" s="39" t="s">
        <v>38</v>
      </c>
      <c r="C15" s="39" t="s">
        <v>48</v>
      </c>
      <c r="D15" s="51" t="s">
        <v>53</v>
      </c>
      <c r="E15" s="32" t="s">
        <v>54</v>
      </c>
      <c r="F15" s="80"/>
      <c r="G15" s="78"/>
      <c r="H15" s="44" t="s">
        <v>69</v>
      </c>
      <c r="I15" s="36"/>
      <c r="J15" s="36"/>
      <c r="K15" s="40">
        <v>20</v>
      </c>
      <c r="L15" s="50">
        <v>0</v>
      </c>
      <c r="M15" s="2">
        <f t="shared" si="4"/>
        <v>0</v>
      </c>
      <c r="N15" s="55" t="s">
        <v>77</v>
      </c>
      <c r="O15" s="53"/>
      <c r="P15" s="57">
        <f>16432613+2500000</f>
        <v>18932613</v>
      </c>
      <c r="Q15" s="57"/>
      <c r="R15" s="54"/>
      <c r="S15" s="49">
        <f t="shared" si="1"/>
        <v>18932613</v>
      </c>
      <c r="T15" s="21"/>
      <c r="U15" s="7"/>
      <c r="V15" s="7"/>
      <c r="W15" s="7"/>
      <c r="X15" s="49">
        <f t="shared" si="2"/>
        <v>0</v>
      </c>
      <c r="Y15" s="22">
        <f t="shared" si="3"/>
        <v>0</v>
      </c>
      <c r="Z15" s="21"/>
      <c r="AA15" s="8" t="s">
        <v>58</v>
      </c>
      <c r="AB15" s="8" t="s">
        <v>72</v>
      </c>
    </row>
    <row r="16" spans="1:28" s="9" customFormat="1" ht="142.5" customHeight="1" x14ac:dyDescent="0.25">
      <c r="A16" s="39" t="s">
        <v>29</v>
      </c>
      <c r="B16" s="39" t="s">
        <v>38</v>
      </c>
      <c r="C16" s="39" t="s">
        <v>55</v>
      </c>
      <c r="D16" s="51" t="s">
        <v>56</v>
      </c>
      <c r="E16" s="32" t="s">
        <v>57</v>
      </c>
      <c r="F16" s="43">
        <v>20200680010057</v>
      </c>
      <c r="G16" s="56" t="s">
        <v>64</v>
      </c>
      <c r="H16" s="44" t="s">
        <v>65</v>
      </c>
      <c r="I16" s="36">
        <v>44211</v>
      </c>
      <c r="J16" s="36">
        <v>44561</v>
      </c>
      <c r="K16" s="40">
        <v>25</v>
      </c>
      <c r="L16" s="50">
        <v>8</v>
      </c>
      <c r="M16" s="2">
        <f t="shared" si="4"/>
        <v>0.32</v>
      </c>
      <c r="N16" s="55" t="s">
        <v>80</v>
      </c>
      <c r="O16" s="53">
        <v>340000000</v>
      </c>
      <c r="P16" s="57">
        <v>943512970</v>
      </c>
      <c r="Q16" s="57"/>
      <c r="R16" s="57">
        <v>119691000</v>
      </c>
      <c r="S16" s="49">
        <f t="shared" si="1"/>
        <v>1403203970</v>
      </c>
      <c r="T16" s="63">
        <v>0</v>
      </c>
      <c r="U16" s="64">
        <v>280399288</v>
      </c>
      <c r="V16" s="64">
        <v>0</v>
      </c>
      <c r="W16" s="64">
        <v>0</v>
      </c>
      <c r="X16" s="49">
        <f t="shared" si="2"/>
        <v>280399288</v>
      </c>
      <c r="Y16" s="22">
        <f t="shared" si="3"/>
        <v>0.19982788959754724</v>
      </c>
      <c r="Z16" s="21"/>
      <c r="AA16" s="8" t="s">
        <v>58</v>
      </c>
      <c r="AB16" s="8" t="s">
        <v>72</v>
      </c>
    </row>
    <row r="17" spans="1:28" ht="28.5" customHeight="1" x14ac:dyDescent="0.25">
      <c r="A17" s="26"/>
      <c r="B17" s="27"/>
      <c r="C17" s="27"/>
      <c r="D17" s="27"/>
      <c r="E17" s="33"/>
      <c r="F17" s="27"/>
      <c r="G17" s="27"/>
      <c r="H17" s="38"/>
      <c r="I17" s="27"/>
      <c r="J17" s="27"/>
      <c r="K17" s="28"/>
      <c r="L17" s="37" t="s">
        <v>18</v>
      </c>
      <c r="M17" s="23">
        <f>AVERAGE(M6:M16)</f>
        <v>6.2478632478632487E-2</v>
      </c>
      <c r="N17" s="24"/>
      <c r="O17" s="52">
        <f>SUM(O6:O16)</f>
        <v>1484400000</v>
      </c>
      <c r="P17" s="52">
        <f t="shared" ref="P17:R17" si="5">SUM(P6:P16)</f>
        <v>3567110583</v>
      </c>
      <c r="Q17" s="52">
        <f t="shared" si="5"/>
        <v>0</v>
      </c>
      <c r="R17" s="52">
        <f t="shared" si="5"/>
        <v>556226000</v>
      </c>
      <c r="S17" s="25">
        <f>SUM(S6:S16)</f>
        <v>5607736583</v>
      </c>
      <c r="T17" s="52">
        <f t="shared" ref="T17:W17" si="6">SUM(T6:T16)</f>
        <v>411000000</v>
      </c>
      <c r="U17" s="52">
        <f t="shared" si="6"/>
        <v>1490199288</v>
      </c>
      <c r="V17" s="52">
        <f t="shared" si="6"/>
        <v>0</v>
      </c>
      <c r="W17" s="52">
        <f t="shared" si="6"/>
        <v>29767500</v>
      </c>
      <c r="X17" s="25">
        <f>SUM(X6:X16)</f>
        <v>1930966788</v>
      </c>
      <c r="Y17" s="29">
        <f>IFERROR(X17/S17,"-")</f>
        <v>0.34433978119688724</v>
      </c>
      <c r="Z17" s="25">
        <f>SUM(Z6:Z16)</f>
        <v>0</v>
      </c>
      <c r="AA17" s="30"/>
      <c r="AB17" s="31"/>
    </row>
    <row r="18" spans="1:28" s="12" customFormat="1" x14ac:dyDescent="0.25">
      <c r="A18" s="13"/>
      <c r="B18" s="14"/>
      <c r="C18" s="14"/>
      <c r="D18" s="14"/>
      <c r="E18" s="14"/>
      <c r="G18" s="15"/>
      <c r="H18" s="15"/>
      <c r="I18" s="15"/>
      <c r="J18" s="15"/>
      <c r="K18" s="15"/>
      <c r="L18" s="16"/>
      <c r="M18" s="16"/>
      <c r="N18" s="15"/>
    </row>
    <row r="19" spans="1:28" s="12" customFormat="1" x14ac:dyDescent="0.25">
      <c r="A19" s="13"/>
      <c r="B19" s="14"/>
      <c r="C19" s="14"/>
      <c r="D19" s="14"/>
      <c r="E19" s="14"/>
      <c r="G19" s="15"/>
      <c r="H19" s="15"/>
      <c r="I19" s="15"/>
      <c r="J19" s="15"/>
      <c r="K19" s="15"/>
      <c r="L19" s="16"/>
      <c r="M19" s="16"/>
      <c r="N19" s="15"/>
    </row>
    <row r="20" spans="1:28" s="12" customFormat="1" x14ac:dyDescent="0.25">
      <c r="A20" s="13"/>
      <c r="B20" s="14"/>
      <c r="C20" s="14"/>
      <c r="D20" s="14"/>
      <c r="G20" s="15"/>
      <c r="H20" s="15"/>
      <c r="I20" s="15"/>
      <c r="J20" s="15"/>
      <c r="K20" s="15"/>
      <c r="L20" s="16"/>
      <c r="M20" s="16"/>
      <c r="N20" s="15"/>
    </row>
    <row r="21" spans="1:28" s="12" customFormat="1" x14ac:dyDescent="0.25">
      <c r="A21" s="13"/>
      <c r="B21" s="14"/>
      <c r="C21" s="14"/>
      <c r="D21" s="14"/>
      <c r="G21" s="15"/>
      <c r="H21" s="15"/>
      <c r="I21" s="15"/>
      <c r="J21" s="15"/>
      <c r="K21" s="15"/>
      <c r="L21" s="16"/>
      <c r="M21" s="16"/>
      <c r="N21" s="15"/>
    </row>
    <row r="22" spans="1:28" s="12" customFormat="1" x14ac:dyDescent="0.25">
      <c r="A22" s="13"/>
      <c r="B22" s="14"/>
      <c r="C22" s="14"/>
      <c r="D22" s="14"/>
      <c r="G22" s="15"/>
      <c r="H22" s="15"/>
      <c r="I22" s="15"/>
      <c r="J22" s="15"/>
      <c r="K22" s="15"/>
      <c r="L22" s="16"/>
      <c r="M22" s="16"/>
      <c r="N22" s="15"/>
    </row>
    <row r="23" spans="1:28" s="12" customFormat="1" x14ac:dyDescent="0.25">
      <c r="A23" s="13"/>
      <c r="B23" s="14"/>
      <c r="C23" s="14"/>
      <c r="D23" s="14"/>
      <c r="G23" s="15"/>
      <c r="H23" s="15"/>
      <c r="I23" s="15"/>
      <c r="J23" s="15"/>
      <c r="K23" s="15"/>
      <c r="L23" s="16"/>
      <c r="M23" s="16"/>
      <c r="N23" s="15"/>
    </row>
    <row r="24" spans="1:28" s="12" customFormat="1" x14ac:dyDescent="0.25">
      <c r="A24" s="13"/>
      <c r="B24" s="14"/>
      <c r="C24" s="14"/>
      <c r="D24" s="14"/>
      <c r="E24" s="14"/>
      <c r="G24" s="15"/>
      <c r="H24" s="15"/>
      <c r="I24" s="15"/>
      <c r="J24" s="15"/>
      <c r="K24" s="15"/>
      <c r="L24" s="16"/>
      <c r="M24" s="16"/>
      <c r="N24" s="15"/>
    </row>
    <row r="25" spans="1:28" s="12" customFormat="1" x14ac:dyDescent="0.25">
      <c r="A25" s="11"/>
    </row>
    <row r="26" spans="1:28" s="12" customFormat="1" x14ac:dyDescent="0.25">
      <c r="A26" s="11"/>
    </row>
    <row r="27" spans="1:28" s="12" customFormat="1" x14ac:dyDescent="0.25">
      <c r="A27" s="11"/>
    </row>
    <row r="28" spans="1:28" s="12" customFormat="1" x14ac:dyDescent="0.25">
      <c r="A28" s="13"/>
      <c r="B28" s="14"/>
      <c r="C28" s="14"/>
      <c r="D28" s="14"/>
      <c r="E28" s="14"/>
      <c r="G28" s="15"/>
      <c r="H28" s="15"/>
      <c r="I28" s="15"/>
      <c r="J28" s="15"/>
      <c r="K28" s="15"/>
      <c r="L28" s="17"/>
      <c r="M28" s="17"/>
      <c r="N28" s="15"/>
    </row>
    <row r="29" spans="1:28" s="12" customFormat="1" x14ac:dyDescent="0.25">
      <c r="A29" s="11"/>
    </row>
    <row r="30" spans="1:28" s="12" customFormat="1" x14ac:dyDescent="0.25">
      <c r="A30" s="11"/>
    </row>
    <row r="31" spans="1:28" s="12" customFormat="1" x14ac:dyDescent="0.25">
      <c r="A31" s="11"/>
    </row>
  </sheetData>
  <mergeCells count="18">
    <mergeCell ref="G14:G15"/>
    <mergeCell ref="F14:F15"/>
    <mergeCell ref="G9:G10"/>
    <mergeCell ref="F9:F10"/>
    <mergeCell ref="G6:G8"/>
    <mergeCell ref="F6:F8"/>
    <mergeCell ref="G11:G12"/>
    <mergeCell ref="F11:F12"/>
    <mergeCell ref="A4:E4"/>
    <mergeCell ref="N4:S4"/>
    <mergeCell ref="F1:Q3"/>
    <mergeCell ref="AA4:AB4"/>
    <mergeCell ref="F4:J4"/>
    <mergeCell ref="K4:M4"/>
    <mergeCell ref="Z4:Z5"/>
    <mergeCell ref="T4:X4"/>
    <mergeCell ref="Y1:Z2"/>
    <mergeCell ref="Y4:Y5"/>
  </mergeCells>
  <conditionalFormatting sqref="M14:M15">
    <cfRule type="cellIs" dxfId="14" priority="17" operator="between">
      <formula>0.67</formula>
      <formula>1</formula>
    </cfRule>
    <cfRule type="cellIs" dxfId="13" priority="18" operator="between">
      <formula>0.34</formula>
      <formula>0.66</formula>
    </cfRule>
    <cfRule type="cellIs" dxfId="12" priority="19" operator="between">
      <formula>0</formula>
      <formula>0.33</formula>
    </cfRule>
  </conditionalFormatting>
  <conditionalFormatting sqref="M6:M8">
    <cfRule type="cellIs" dxfId="11" priority="13" operator="between">
      <formula>0.67</formula>
      <formula>1</formula>
    </cfRule>
    <cfRule type="cellIs" dxfId="10" priority="14" operator="between">
      <formula>0.34</formula>
      <formula>0.66</formula>
    </cfRule>
    <cfRule type="cellIs" dxfId="9" priority="15" operator="between">
      <formula>0</formula>
      <formula>0.33</formula>
    </cfRule>
  </conditionalFormatting>
  <conditionalFormatting sqref="M16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M13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9:M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2021-03-14T21:10:14Z</dcterms:modified>
</cp:coreProperties>
</file>