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6 - Junio\Publicados\"/>
    </mc:Choice>
  </mc:AlternateContent>
  <xr:revisionPtr revIDLastSave="0" documentId="13_ncr:1_{AD4F363F-022A-4FEE-9FFF-A9F1C9EE78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de Acción" sheetId="14" r:id="rId1"/>
  </sheets>
  <definedNames>
    <definedName name="_xlnm._FilterDatabase" localSheetId="0" hidden="1">'Plan de Acción'!$A$9:$AA$24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8" i="14" l="1"/>
  <c r="AB18" i="14" s="1"/>
  <c r="AA18" i="14"/>
  <c r="AA15" i="14"/>
  <c r="AA13" i="14"/>
  <c r="U15" i="14"/>
  <c r="U13" i="14"/>
  <c r="P24" i="14" l="1"/>
  <c r="AA22" i="14"/>
  <c r="AA21" i="14"/>
  <c r="AA17" i="14"/>
  <c r="AA12" i="14"/>
  <c r="AA11" i="14"/>
  <c r="AA10" i="14"/>
  <c r="W24" i="14"/>
  <c r="X24" i="14"/>
  <c r="Y24" i="14"/>
  <c r="Z24" i="14"/>
  <c r="Q24" i="14"/>
  <c r="R24" i="14"/>
  <c r="S24" i="14"/>
  <c r="T24" i="14"/>
  <c r="U17" i="14"/>
  <c r="U11" i="14"/>
  <c r="U10" i="14"/>
  <c r="N23" i="14"/>
  <c r="N22" i="14"/>
  <c r="N21" i="14"/>
  <c r="N20" i="14"/>
  <c r="N18" i="14"/>
  <c r="N17" i="14"/>
  <c r="N13" i="14"/>
  <c r="N12" i="14"/>
  <c r="N11" i="14"/>
  <c r="N10" i="14"/>
  <c r="N24" i="14" s="1"/>
  <c r="AA23" i="14"/>
  <c r="U23" i="14"/>
  <c r="U22" i="14"/>
  <c r="AB22" i="14" s="1"/>
  <c r="U21" i="14"/>
  <c r="AB21" i="14" s="1"/>
  <c r="AA20" i="14"/>
  <c r="U20" i="14"/>
  <c r="N15" i="14"/>
  <c r="AC24" i="14"/>
  <c r="A24" i="14"/>
  <c r="AB23" i="14" l="1"/>
  <c r="AB15" i="14"/>
  <c r="AB13" i="14"/>
  <c r="AB11" i="14"/>
  <c r="AB17" i="14"/>
  <c r="AA24" i="14"/>
  <c r="AB10" i="14"/>
  <c r="AB20" i="14"/>
  <c r="V24" i="14"/>
  <c r="U12" i="14"/>
  <c r="U24" i="14" s="1"/>
  <c r="AB24" i="14" l="1"/>
  <c r="AB12" i="14"/>
</calcChain>
</file>

<file path=xl/sharedStrings.xml><?xml version="1.0" encoding="utf-8"?>
<sst xmlns="http://schemas.openxmlformats.org/spreadsheetml/2006/main" count="162" uniqueCount="90">
  <si>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</si>
  <si>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</si>
  <si>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</si>
  <si>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</si>
  <si>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</si>
  <si>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</si>
  <si>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</si>
  <si>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</si>
  <si>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</si>
  <si>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</si>
  <si>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</si>
  <si>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</si>
  <si>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</si>
  <si>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</si>
  <si>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</si>
  <si>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</si>
  <si>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</si>
  <si>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</si>
  <si>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</si>
  <si>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</si>
  <si>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</si>
  <si>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</si>
  <si>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</si>
  <si>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</si>
  <si>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</si>
  <si>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</si>
  <si>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</si>
  <si>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</si>
  <si>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</si>
  <si>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</si>
  <si>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</si>
  <si>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</si>
  <si>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</si>
  <si>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</si>
  <si>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</si>
  <si>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</si>
  <si>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</si>
  <si>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</si>
  <si>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</si>
  <si>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INSTITUTO MUNICIPAL DE CULTURA Y TURISMO - IMCT</t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</si>
  <si>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</si>
  <si>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</si>
  <si>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</si>
  <si>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</si>
  <si>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</si>
  <si>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</si>
  <si>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</si>
  <si>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Actividad 1.1. Asesorar técnicamente a emprendedores y/o empresarios en etapa de aceleración en programas de formación  empresarial.
Actividad 2.1. Realizar adecuaciones en espacio para prestación  de servicios de consultoria a emprendedores y/o empresarios  en etapa de aceleración  y Coworking.</t>
  </si>
  <si>
    <t>2.3.2.02.02.007
2.3.2.02.02.009</t>
  </si>
  <si>
    <t>IMEBU</t>
  </si>
  <si>
    <t>JOSE LUIS HERNÁNDEZ JAIMES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</si>
  <si>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</si>
  <si>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</si>
  <si>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</si>
  <si>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</si>
  <si>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2.3.2.02.02.006
2.3.2.02.02.007
2.3.2.02.02.009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</si>
  <si>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</si>
  <si>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</si>
  <si>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</si>
  <si>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</si>
  <si>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</si>
  <si>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</si>
  <si>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</si>
  <si>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</si>
  <si>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</si>
  <si>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 xml:space="preserve">Actividad 1.1. Otorgar créditos para el emprendimiento y/o fortalecimiento financiero de empresas orientadas a  la innovación y/o incorporación de tecnología.
Actividad 1.2. Otorgar créditos para el emprendimiento y/o fortalecimiento financiero de empresas orientados a capital de trabajo, nómina y/o activos fijos.
Actividad 2.1. Realizar acompañamiento técnico y visitas pos crédito a los emprendimientos y/o empresas apoyadas.
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</si>
  <si>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</si>
  <si>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</si>
  <si>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</si>
  <si>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</si>
  <si>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</si>
  <si>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</si>
  <si>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</si>
  <si>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 xml:space="preserve">Actividad 1.1.1. Brindar formación en competencias personales y/o técnicas para el trabajo
Actividad 1.1.2. Realizar intermediación laboral entre oferentes de trabajo y buscadores de empleo.
Actividad 2.1. Ofrecer acompañamiento a las empresas en la estructuración y selección de perfiles adecuados a sus requerimientos.
Actividad 3.1. Formular la política pública de empleo y trabajo decente de la ciudad.
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</si>
  <si>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</si>
  <si>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</si>
  <si>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</si>
  <si>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</si>
  <si>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</si>
  <si>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</si>
  <si>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</si>
  <si>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</si>
  <si>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</si>
  <si>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2.1.</t>
  </si>
  <si>
    <t>APOYO DEL FONDO DE FOMENTO Y CRÉDITO DE APOYO DEL IMEBU, PROGRAMA BANCA CIUDADANA EN EL MUNICIPIO DE BUCARAMANGA</t>
  </si>
  <si>
    <t>POR DEFINIR</t>
  </si>
  <si>
    <t>Formar a emprendedores y empresarios a través de programas de visualización de productos y/o servicios a través de canales virtuales.</t>
  </si>
  <si>
    <t>Asesorar a emprendedores y empresarios en programas de formación empresarial (Modelo de Negocios y diseño Planes de Mejora)
Implementar un programa de comercialización virtual de productos y/o servicios.
Implementar Estrategia comunitaria para el emprendimiento y el desarrollo empresarial.
Formulación de la estrategia de reactivación y sostenimiento de la economía
Brindar acompañamiento a los proyectos productivos de la población victima</t>
  </si>
  <si>
    <t>Identificar habilidades y destrezas de emprendedores, empresarios y ciudadanos para orientarlos hacia el emprendimiento o la empleabilidad.</t>
  </si>
  <si>
    <t>Pendiente por adicionar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</si>
</sst>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&quot;$&quot;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94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5" fontId="6" fillId="2" borderId="2" xfId="108" applyNumberFormat="1" applyFont="1" applyFill="1" applyBorder="1" applyAlignment="1">
      <alignment horizontal="right" vertical="center" wrapText="1"/>
    </xf>
    <xf numFmtId="167" fontId="6" fillId="0" borderId="2" xfId="108" applyNumberFormat="1" applyFont="1" applyFill="1" applyBorder="1" applyAlignment="1">
      <alignment horizontal="right" vertical="center" wrapText="1"/>
    </xf>
    <xf numFmtId="166" fontId="0" fillId="0" borderId="0" xfId="0" applyNumberFormat="1" applyFont="1"/>
    <xf numFmtId="164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5" fontId="6" fillId="2" borderId="1" xfId="108" applyNumberFormat="1" applyFont="1" applyFill="1" applyBorder="1" applyAlignment="1">
      <alignment horizontal="right" vertical="center" wrapText="1"/>
    </xf>
    <xf numFmtId="5" fontId="6" fillId="2" borderId="7" xfId="108" applyNumberFormat="1" applyFont="1" applyFill="1" applyBorder="1" applyAlignment="1">
      <alignment horizontal="right" vertical="center" wrapText="1"/>
    </xf>
    <xf numFmtId="5" fontId="6" fillId="2" borderId="1" xfId="108" applyNumberFormat="1" applyFont="1" applyFill="1" applyBorder="1" applyAlignment="1">
      <alignment horizontal="center" vertical="center" wrapText="1"/>
    </xf>
    <xf numFmtId="5" fontId="6" fillId="2" borderId="7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7" xfId="107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1</xdr:row>
      <xdr:rowOff>38100</xdr:rowOff>
    </xdr:from>
    <xdr:to>
      <xdr:col>1</xdr:col>
      <xdr:colOff>331305</xdr:colOff>
      <xdr:row>4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3"/>
  <sheetViews>
    <sheetView tabSelected="1" zoomScale="50" zoomScaleNormal="50" workbookViewId="0">
      <selection activeCell="G9" sqref="G9"/>
    </sheetView>
  </sheetViews>
  <sheetFormatPr baseColWidth="10" defaultRowHeight="13.8" x14ac:dyDescent="0.25"/>
  <cols>
    <col min="1" max="1" width="9.69921875" style="1" customWidth="1"/>
    <col min="2" max="2" width="22.5" style="1" customWidth="1"/>
    <col min="3" max="4" width="19.69921875" style="1" customWidth="1"/>
    <col min="5" max="6" width="38.09765625" style="1" customWidth="1"/>
    <col min="7" max="7" width="23" style="1" customWidth="1"/>
    <col min="8" max="8" width="43.59765625" style="1" customWidth="1"/>
    <col min="9" max="9" width="43.7968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296875" style="1" bestFit="1" customWidth="1"/>
    <col min="15" max="15" width="27.3984375" style="1" customWidth="1"/>
    <col min="16" max="16" width="20.8984375" style="1" customWidth="1"/>
    <col min="17" max="17" width="19.8984375" style="1" customWidth="1"/>
    <col min="18" max="18" width="16.8984375" style="1" customWidth="1"/>
    <col min="19" max="19" width="20.296875" style="1" customWidth="1"/>
    <col min="20" max="20" width="16.8984375" style="1" customWidth="1"/>
    <col min="21" max="21" width="20.8984375" style="1" customWidth="1"/>
    <col min="22" max="25" width="16.8984375" style="1" customWidth="1"/>
    <col min="26" max="26" width="21.09765625" style="1" customWidth="1"/>
    <col min="27" max="27" width="18.8984375" style="1" customWidth="1"/>
    <col min="28" max="28" width="13.69921875" style="1" customWidth="1"/>
    <col min="29" max="29" width="16.8984375" style="1" customWidth="1"/>
    <col min="30" max="31" width="15.3984375" style="1" customWidth="1"/>
    <col min="32" max="16384" width="11.19921875" style="1"/>
  </cols>
  <sheetData>
    <row r="2" spans="1:31" x14ac:dyDescent="0.25">
      <c r="A2" s="72"/>
      <c r="B2" s="81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79" t="s">
        <v>34</v>
      </c>
      <c r="AD2" s="79"/>
      <c r="AE2" s="79"/>
    </row>
    <row r="3" spans="1:31" x14ac:dyDescent="0.25">
      <c r="A3" s="7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0" t="s">
        <v>38</v>
      </c>
      <c r="AD3" s="80"/>
      <c r="AE3" s="80"/>
    </row>
    <row r="4" spans="1:31" x14ac:dyDescent="0.25">
      <c r="A4" s="7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0" t="s">
        <v>35</v>
      </c>
      <c r="AD4" s="80"/>
      <c r="AE4" s="80"/>
    </row>
    <row r="5" spans="1:31" x14ac:dyDescent="0.25">
      <c r="A5" s="72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0" t="s">
        <v>33</v>
      </c>
      <c r="AD5" s="80"/>
      <c r="AE5" s="80"/>
    </row>
    <row r="6" spans="1:31" x14ac:dyDescent="0.25">
      <c r="A6" s="73" t="s">
        <v>31</v>
      </c>
      <c r="B6" s="73"/>
      <c r="C6" s="73"/>
      <c r="D6" s="75">
        <v>44385</v>
      </c>
      <c r="E6" s="75"/>
      <c r="F6" s="75"/>
      <c r="G6" s="75"/>
      <c r="H6" s="75"/>
      <c r="I6" s="75"/>
      <c r="J6" s="75"/>
      <c r="K6" s="75"/>
      <c r="L6" s="7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/>
    </row>
    <row r="7" spans="1:31" x14ac:dyDescent="0.25">
      <c r="A7" s="74" t="s">
        <v>32</v>
      </c>
      <c r="B7" s="74"/>
      <c r="C7" s="74"/>
      <c r="D7" s="76">
        <v>44377</v>
      </c>
      <c r="E7" s="76"/>
      <c r="F7" s="76"/>
      <c r="G7" s="76"/>
      <c r="H7" s="76"/>
      <c r="I7" s="76"/>
      <c r="J7" s="76"/>
      <c r="K7" s="76"/>
      <c r="L7" s="7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  <c r="AE7" s="5"/>
    </row>
    <row r="8" spans="1:31" x14ac:dyDescent="0.25">
      <c r="A8" s="6"/>
      <c r="B8" s="77" t="s">
        <v>10</v>
      </c>
      <c r="C8" s="77"/>
      <c r="D8" s="77"/>
      <c r="E8" s="77"/>
      <c r="F8" s="77"/>
      <c r="G8" s="77" t="s">
        <v>11</v>
      </c>
      <c r="H8" s="77"/>
      <c r="I8" s="77"/>
      <c r="J8" s="77"/>
      <c r="K8" s="77"/>
      <c r="L8" s="77" t="s">
        <v>26</v>
      </c>
      <c r="M8" s="77"/>
      <c r="N8" s="77"/>
      <c r="O8" s="77" t="s">
        <v>24</v>
      </c>
      <c r="P8" s="77"/>
      <c r="Q8" s="77"/>
      <c r="R8" s="77"/>
      <c r="S8" s="77"/>
      <c r="T8" s="77"/>
      <c r="U8" s="77"/>
      <c r="V8" s="77" t="s">
        <v>18</v>
      </c>
      <c r="W8" s="77"/>
      <c r="X8" s="77"/>
      <c r="Y8" s="77"/>
      <c r="Z8" s="77"/>
      <c r="AA8" s="77"/>
      <c r="AB8" s="78" t="s">
        <v>19</v>
      </c>
      <c r="AC8" s="78" t="s">
        <v>27</v>
      </c>
      <c r="AD8" s="78" t="s">
        <v>25</v>
      </c>
      <c r="AE8" s="78"/>
    </row>
    <row r="9" spans="1:31" ht="41.4" x14ac:dyDescent="0.25">
      <c r="A9" s="18" t="s">
        <v>30</v>
      </c>
      <c r="B9" s="19" t="s">
        <v>1</v>
      </c>
      <c r="C9" s="18" t="s">
        <v>6</v>
      </c>
      <c r="D9" s="18" t="s">
        <v>2</v>
      </c>
      <c r="E9" s="18" t="s">
        <v>7</v>
      </c>
      <c r="F9" s="19" t="s">
        <v>20</v>
      </c>
      <c r="G9" s="19" t="s">
        <v>15</v>
      </c>
      <c r="H9" s="19" t="s">
        <v>3</v>
      </c>
      <c r="I9" s="19" t="s">
        <v>16</v>
      </c>
      <c r="J9" s="19" t="s">
        <v>22</v>
      </c>
      <c r="K9" s="19" t="s">
        <v>23</v>
      </c>
      <c r="L9" s="19" t="s">
        <v>4</v>
      </c>
      <c r="M9" s="19" t="s">
        <v>5</v>
      </c>
      <c r="N9" s="19" t="s">
        <v>0</v>
      </c>
      <c r="O9" s="18" t="s">
        <v>9</v>
      </c>
      <c r="P9" s="19" t="s">
        <v>37</v>
      </c>
      <c r="Q9" s="19" t="s">
        <v>8</v>
      </c>
      <c r="R9" s="19" t="s">
        <v>28</v>
      </c>
      <c r="S9" s="19" t="s">
        <v>36</v>
      </c>
      <c r="T9" s="19" t="s">
        <v>12</v>
      </c>
      <c r="U9" s="19" t="s">
        <v>21</v>
      </c>
      <c r="V9" s="19" t="s">
        <v>37</v>
      </c>
      <c r="W9" s="19" t="s">
        <v>8</v>
      </c>
      <c r="X9" s="19" t="s">
        <v>28</v>
      </c>
      <c r="Y9" s="19" t="s">
        <v>36</v>
      </c>
      <c r="Z9" s="19" t="s">
        <v>12</v>
      </c>
      <c r="AA9" s="19" t="s">
        <v>29</v>
      </c>
      <c r="AB9" s="78"/>
      <c r="AC9" s="78"/>
      <c r="AD9" s="19" t="s">
        <v>13</v>
      </c>
      <c r="AE9" s="19" t="s">
        <v>14</v>
      </c>
    </row>
    <row r="10" spans="1:31" ht="181.2" customHeight="1" x14ac:dyDescent="0.25">
      <c r="A10" s="18">
        <v>180</v>
      </c>
      <c r="B10" s="20" t="s">
        <v>41</v>
      </c>
      <c r="C10" s="21" t="s">
        <v>42</v>
      </c>
      <c r="D10" s="22" t="s">
        <v>43</v>
      </c>
      <c r="E10" s="23" t="s">
        <v>44</v>
      </c>
      <c r="F10" s="24" t="s">
        <v>45</v>
      </c>
      <c r="G10" s="40">
        <v>20200680010157</v>
      </c>
      <c r="H10" s="25" t="s">
        <v>46</v>
      </c>
      <c r="I10" s="21" t="s">
        <v>47</v>
      </c>
      <c r="J10" s="26"/>
      <c r="K10" s="26"/>
      <c r="L10" s="27">
        <v>1000</v>
      </c>
      <c r="M10" s="28">
        <v>347</v>
      </c>
      <c r="N10" s="29">
        <f>IF(M10/L10&gt;100%,100%,M10/L10)</f>
        <v>0.34699999999999998</v>
      </c>
      <c r="O10" s="26" t="s">
        <v>48</v>
      </c>
      <c r="P10" s="43">
        <v>538000000</v>
      </c>
      <c r="Q10" s="43"/>
      <c r="R10" s="44"/>
      <c r="S10" s="44"/>
      <c r="T10" s="45"/>
      <c r="U10" s="46">
        <f t="shared" ref="U10:U23" si="0">SUM(P10:T10)</f>
        <v>538000000</v>
      </c>
      <c r="V10" s="43">
        <v>410000000</v>
      </c>
      <c r="W10" s="44"/>
      <c r="X10" s="44"/>
      <c r="Y10" s="44"/>
      <c r="Z10" s="45"/>
      <c r="AA10" s="46">
        <f t="shared" ref="AA10:AA23" si="1">SUM(V10:Z10)</f>
        <v>410000000</v>
      </c>
      <c r="AB10" s="31">
        <f>IFERROR(AA10/U10,"-")</f>
        <v>0.76208178438661711</v>
      </c>
      <c r="AC10" s="32">
        <v>412500000</v>
      </c>
      <c r="AD10" s="33" t="s">
        <v>49</v>
      </c>
      <c r="AE10" s="34" t="s">
        <v>50</v>
      </c>
    </row>
    <row r="11" spans="1:31" ht="166.2" customHeight="1" x14ac:dyDescent="0.25">
      <c r="A11" s="18">
        <v>182</v>
      </c>
      <c r="B11" s="20" t="s">
        <v>41</v>
      </c>
      <c r="C11" s="21" t="s">
        <v>42</v>
      </c>
      <c r="D11" s="22" t="s">
        <v>51</v>
      </c>
      <c r="E11" s="23" t="s">
        <v>52</v>
      </c>
      <c r="F11" s="24" t="s">
        <v>53</v>
      </c>
      <c r="G11" s="41">
        <v>20200680010074</v>
      </c>
      <c r="H11" s="35" t="s">
        <v>54</v>
      </c>
      <c r="I11" s="52" t="s">
        <v>87</v>
      </c>
      <c r="J11" s="49"/>
      <c r="K11" s="49"/>
      <c r="L11" s="27">
        <v>1</v>
      </c>
      <c r="M11" s="28">
        <v>1</v>
      </c>
      <c r="N11" s="29">
        <f>IF(M11/L11&gt;100%,100%,M11/L11)</f>
        <v>1</v>
      </c>
      <c r="O11" s="85" t="s">
        <v>55</v>
      </c>
      <c r="P11" s="43">
        <v>584500000</v>
      </c>
      <c r="Q11" s="43"/>
      <c r="R11" s="44"/>
      <c r="S11" s="44"/>
      <c r="T11" s="45"/>
      <c r="U11" s="46">
        <f t="shared" si="0"/>
        <v>584500000</v>
      </c>
      <c r="V11" s="43">
        <v>568459117</v>
      </c>
      <c r="W11" s="44"/>
      <c r="X11" s="44"/>
      <c r="Y11" s="44"/>
      <c r="Z11" s="45"/>
      <c r="AA11" s="46">
        <f t="shared" si="1"/>
        <v>568459117</v>
      </c>
      <c r="AB11" s="31">
        <f t="shared" ref="AB11:AB23" si="2">IFERROR(AA11/U11,"-")</f>
        <v>0.97255623096663812</v>
      </c>
      <c r="AC11" s="36"/>
      <c r="AD11" s="33" t="s">
        <v>49</v>
      </c>
      <c r="AE11" s="34" t="s">
        <v>50</v>
      </c>
    </row>
    <row r="12" spans="1:31" ht="109.8" customHeight="1" x14ac:dyDescent="0.25">
      <c r="A12" s="18">
        <v>183</v>
      </c>
      <c r="B12" s="20" t="s">
        <v>41</v>
      </c>
      <c r="C12" s="21" t="s">
        <v>42</v>
      </c>
      <c r="D12" s="22" t="s">
        <v>51</v>
      </c>
      <c r="E12" s="23" t="s">
        <v>56</v>
      </c>
      <c r="F12" s="24" t="s">
        <v>57</v>
      </c>
      <c r="G12" s="41"/>
      <c r="H12" s="58" t="s">
        <v>85</v>
      </c>
      <c r="I12" s="52"/>
      <c r="J12" s="49"/>
      <c r="K12" s="49"/>
      <c r="L12" s="37">
        <v>0.25</v>
      </c>
      <c r="M12" s="38">
        <v>0</v>
      </c>
      <c r="N12" s="29">
        <f>IF(M12/L12&gt;100%,100%,M12/L12)</f>
        <v>0</v>
      </c>
      <c r="O12" s="86"/>
      <c r="P12" s="43">
        <v>372033195.47000003</v>
      </c>
      <c r="Q12" s="43"/>
      <c r="R12" s="44"/>
      <c r="S12" s="44"/>
      <c r="T12" s="45"/>
      <c r="U12" s="46">
        <f t="shared" si="0"/>
        <v>372033195.47000003</v>
      </c>
      <c r="V12" s="43">
        <v>0</v>
      </c>
      <c r="W12" s="44"/>
      <c r="X12" s="44"/>
      <c r="Y12" s="44"/>
      <c r="Z12" s="45"/>
      <c r="AA12" s="46">
        <f t="shared" si="1"/>
        <v>0</v>
      </c>
      <c r="AB12" s="31">
        <f t="shared" si="2"/>
        <v>0</v>
      </c>
      <c r="AC12" s="30"/>
      <c r="AD12" s="33" t="s">
        <v>49</v>
      </c>
      <c r="AE12" s="34" t="s">
        <v>50</v>
      </c>
    </row>
    <row r="13" spans="1:31" ht="142.80000000000001" customHeight="1" x14ac:dyDescent="0.25">
      <c r="A13" s="18">
        <v>184</v>
      </c>
      <c r="B13" s="20" t="s">
        <v>41</v>
      </c>
      <c r="C13" s="21" t="s">
        <v>42</v>
      </c>
      <c r="D13" s="22" t="s">
        <v>51</v>
      </c>
      <c r="E13" s="23" t="s">
        <v>58</v>
      </c>
      <c r="F13" s="24" t="s">
        <v>59</v>
      </c>
      <c r="G13" s="41">
        <v>20200680010074</v>
      </c>
      <c r="H13" s="35" t="s">
        <v>54</v>
      </c>
      <c r="I13" s="52" t="s">
        <v>86</v>
      </c>
      <c r="J13" s="49"/>
      <c r="K13" s="49"/>
      <c r="L13" s="92">
        <v>1200</v>
      </c>
      <c r="M13" s="90">
        <v>1082</v>
      </c>
      <c r="N13" s="88">
        <f>IF(M13/L13&gt;100%,100%,M13/L13)</f>
        <v>0.90166666666666662</v>
      </c>
      <c r="O13" s="86"/>
      <c r="P13" s="43">
        <v>152750000</v>
      </c>
      <c r="Q13" s="43"/>
      <c r="R13" s="44"/>
      <c r="S13" s="44"/>
      <c r="T13" s="45"/>
      <c r="U13" s="60">
        <f>SUM(P13:T14)</f>
        <v>339900000</v>
      </c>
      <c r="V13" s="47">
        <v>123950587.59999999</v>
      </c>
      <c r="W13" s="44"/>
      <c r="X13" s="44"/>
      <c r="Y13" s="44"/>
      <c r="Z13" s="45"/>
      <c r="AA13" s="62">
        <f>SUM(V13:Z14)</f>
        <v>123950587.59999999</v>
      </c>
      <c r="AB13" s="64">
        <f t="shared" si="2"/>
        <v>0.36466780700205942</v>
      </c>
      <c r="AC13" s="70"/>
      <c r="AD13" s="66" t="s">
        <v>49</v>
      </c>
      <c r="AE13" s="68" t="s">
        <v>50</v>
      </c>
    </row>
    <row r="14" spans="1:31" ht="99.6" customHeight="1" x14ac:dyDescent="0.25">
      <c r="A14" s="53">
        <v>184</v>
      </c>
      <c r="B14" s="20" t="s">
        <v>41</v>
      </c>
      <c r="C14" s="51" t="s">
        <v>42</v>
      </c>
      <c r="D14" s="22" t="s">
        <v>51</v>
      </c>
      <c r="E14" s="23" t="s">
        <v>58</v>
      </c>
      <c r="F14" s="24" t="s">
        <v>59</v>
      </c>
      <c r="G14" s="41"/>
      <c r="H14" s="58" t="s">
        <v>85</v>
      </c>
      <c r="I14" s="52"/>
      <c r="J14" s="49"/>
      <c r="K14" s="49"/>
      <c r="L14" s="93"/>
      <c r="M14" s="91"/>
      <c r="N14" s="89"/>
      <c r="O14" s="86"/>
      <c r="P14" s="43">
        <v>187150000</v>
      </c>
      <c r="Q14" s="43"/>
      <c r="R14" s="44"/>
      <c r="S14" s="44"/>
      <c r="T14" s="45"/>
      <c r="U14" s="61"/>
      <c r="V14" s="47"/>
      <c r="W14" s="44"/>
      <c r="X14" s="44"/>
      <c r="Y14" s="44"/>
      <c r="Z14" s="45"/>
      <c r="AA14" s="63"/>
      <c r="AB14" s="65"/>
      <c r="AC14" s="71"/>
      <c r="AD14" s="67"/>
      <c r="AE14" s="69"/>
    </row>
    <row r="15" spans="1:31" ht="111" customHeight="1" x14ac:dyDescent="0.25">
      <c r="A15" s="18">
        <v>185</v>
      </c>
      <c r="B15" s="20" t="s">
        <v>41</v>
      </c>
      <c r="C15" s="21" t="s">
        <v>42</v>
      </c>
      <c r="D15" s="22" t="s">
        <v>51</v>
      </c>
      <c r="E15" s="23" t="s">
        <v>60</v>
      </c>
      <c r="F15" s="24" t="s">
        <v>61</v>
      </c>
      <c r="G15" s="41">
        <v>20200680010074</v>
      </c>
      <c r="H15" s="35" t="s">
        <v>54</v>
      </c>
      <c r="I15" s="52" t="s">
        <v>88</v>
      </c>
      <c r="J15" s="49"/>
      <c r="K15" s="49"/>
      <c r="L15" s="92">
        <v>500</v>
      </c>
      <c r="M15" s="90">
        <v>191</v>
      </c>
      <c r="N15" s="88">
        <f t="shared" ref="N15" si="3">IF(M15/L15&gt;100%,100%,M15/L15)</f>
        <v>0.38200000000000001</v>
      </c>
      <c r="O15" s="87"/>
      <c r="P15" s="43">
        <v>152750000</v>
      </c>
      <c r="Q15" s="43"/>
      <c r="R15" s="44"/>
      <c r="S15" s="44"/>
      <c r="T15" s="45"/>
      <c r="U15" s="60">
        <f>SUM(P15:T16)</f>
        <v>793100000</v>
      </c>
      <c r="V15" s="43">
        <v>53121680.399999999</v>
      </c>
      <c r="W15" s="44"/>
      <c r="X15" s="44"/>
      <c r="Y15" s="44"/>
      <c r="Z15" s="45"/>
      <c r="AA15" s="62">
        <f>SUM(V15:Z16)</f>
        <v>53121680.399999999</v>
      </c>
      <c r="AB15" s="31">
        <f t="shared" si="2"/>
        <v>6.6979801286092544E-2</v>
      </c>
      <c r="AC15" s="30"/>
      <c r="AD15" s="33" t="s">
        <v>49</v>
      </c>
      <c r="AE15" s="34" t="s">
        <v>50</v>
      </c>
    </row>
    <row r="16" spans="1:31" ht="111" customHeight="1" x14ac:dyDescent="0.25">
      <c r="A16" s="53">
        <v>185</v>
      </c>
      <c r="B16" s="20" t="s">
        <v>41</v>
      </c>
      <c r="C16" s="51" t="s">
        <v>42</v>
      </c>
      <c r="D16" s="22" t="s">
        <v>51</v>
      </c>
      <c r="E16" s="23" t="s">
        <v>60</v>
      </c>
      <c r="F16" s="24" t="s">
        <v>61</v>
      </c>
      <c r="G16" s="41"/>
      <c r="H16" s="58" t="s">
        <v>85</v>
      </c>
      <c r="I16" s="49"/>
      <c r="J16" s="49"/>
      <c r="K16" s="49"/>
      <c r="L16" s="93"/>
      <c r="M16" s="91"/>
      <c r="N16" s="89"/>
      <c r="O16" s="50"/>
      <c r="P16" s="43">
        <v>640350000</v>
      </c>
      <c r="Q16" s="43"/>
      <c r="R16" s="44"/>
      <c r="S16" s="44"/>
      <c r="T16" s="45"/>
      <c r="U16" s="61"/>
      <c r="V16" s="43"/>
      <c r="W16" s="44"/>
      <c r="X16" s="44"/>
      <c r="Y16" s="44"/>
      <c r="Z16" s="45"/>
      <c r="AA16" s="63"/>
      <c r="AB16" s="31"/>
      <c r="AC16" s="30"/>
      <c r="AD16" s="33"/>
      <c r="AE16" s="34"/>
    </row>
    <row r="17" spans="1:31" ht="117" customHeight="1" x14ac:dyDescent="0.25">
      <c r="A17" s="18">
        <v>186</v>
      </c>
      <c r="B17" s="20" t="s">
        <v>41</v>
      </c>
      <c r="C17" s="21" t="s">
        <v>42</v>
      </c>
      <c r="D17" s="22" t="s">
        <v>62</v>
      </c>
      <c r="E17" s="23" t="s">
        <v>63</v>
      </c>
      <c r="F17" s="24" t="s">
        <v>64</v>
      </c>
      <c r="G17" s="41">
        <v>20200680010084</v>
      </c>
      <c r="H17" s="39" t="s">
        <v>84</v>
      </c>
      <c r="I17" s="49" t="s">
        <v>89</v>
      </c>
      <c r="J17" s="49"/>
      <c r="K17" s="49"/>
      <c r="L17" s="27">
        <v>600</v>
      </c>
      <c r="M17" s="28">
        <v>38</v>
      </c>
      <c r="N17" s="29">
        <f t="shared" ref="N17:N23" si="4">IF(M17/L17&gt;100%,100%,M17/L17)</f>
        <v>6.3333333333333339E-2</v>
      </c>
      <c r="O17" s="83" t="s">
        <v>40</v>
      </c>
      <c r="P17" s="43">
        <v>57566475.300000004</v>
      </c>
      <c r="Q17" s="43"/>
      <c r="R17" s="44"/>
      <c r="S17" s="44"/>
      <c r="T17" s="45"/>
      <c r="U17" s="46">
        <f t="shared" si="0"/>
        <v>57566475.300000004</v>
      </c>
      <c r="V17" s="43">
        <v>0</v>
      </c>
      <c r="W17" s="44"/>
      <c r="X17" s="44"/>
      <c r="Y17" s="44"/>
      <c r="Z17" s="45"/>
      <c r="AA17" s="46">
        <f t="shared" si="1"/>
        <v>0</v>
      </c>
      <c r="AB17" s="31">
        <f t="shared" si="2"/>
        <v>0</v>
      </c>
      <c r="AC17" s="30"/>
      <c r="AD17" s="33" t="s">
        <v>49</v>
      </c>
      <c r="AE17" s="34" t="s">
        <v>50</v>
      </c>
    </row>
    <row r="18" spans="1:31" ht="109.8" customHeight="1" x14ac:dyDescent="0.25">
      <c r="A18" s="18">
        <v>187</v>
      </c>
      <c r="B18" s="20" t="s">
        <v>41</v>
      </c>
      <c r="C18" s="21" t="s">
        <v>42</v>
      </c>
      <c r="D18" s="22" t="s">
        <v>62</v>
      </c>
      <c r="E18" s="23" t="s">
        <v>66</v>
      </c>
      <c r="F18" s="24" t="s">
        <v>67</v>
      </c>
      <c r="G18" s="41">
        <v>20200680010084</v>
      </c>
      <c r="H18" s="39" t="s">
        <v>84</v>
      </c>
      <c r="I18" s="49" t="s">
        <v>65</v>
      </c>
      <c r="J18" s="49"/>
      <c r="K18" s="49"/>
      <c r="L18" s="92">
        <v>1600</v>
      </c>
      <c r="M18" s="90">
        <v>662</v>
      </c>
      <c r="N18" s="88">
        <f t="shared" si="4"/>
        <v>0.41375000000000001</v>
      </c>
      <c r="O18" s="83"/>
      <c r="P18" s="43">
        <v>10250000</v>
      </c>
      <c r="Q18" s="43"/>
      <c r="R18" s="44"/>
      <c r="S18" s="44"/>
      <c r="T18" s="45"/>
      <c r="U18" s="60">
        <f>SUM(P18:T19)</f>
        <v>518098277.69999999</v>
      </c>
      <c r="V18" s="43">
        <v>9999000</v>
      </c>
      <c r="W18" s="44"/>
      <c r="X18" s="44"/>
      <c r="Y18" s="44"/>
      <c r="Z18" s="45"/>
      <c r="AA18" s="62">
        <f>SUM(V18:Z19)</f>
        <v>9999000</v>
      </c>
      <c r="AB18" s="64">
        <f>IFERROR(AA18/U18,"-")</f>
        <v>1.9299427213672053E-2</v>
      </c>
      <c r="AC18" s="70"/>
      <c r="AD18" s="66" t="s">
        <v>49</v>
      </c>
      <c r="AE18" s="68" t="s">
        <v>50</v>
      </c>
    </row>
    <row r="19" spans="1:31" ht="94.2" customHeight="1" x14ac:dyDescent="0.25">
      <c r="A19" s="54">
        <v>187</v>
      </c>
      <c r="B19" s="20" t="s">
        <v>41</v>
      </c>
      <c r="C19" s="56" t="s">
        <v>42</v>
      </c>
      <c r="D19" s="22" t="s">
        <v>62</v>
      </c>
      <c r="E19" s="23" t="s">
        <v>66</v>
      </c>
      <c r="F19" s="24" t="s">
        <v>67</v>
      </c>
      <c r="G19" s="41"/>
      <c r="H19" s="59" t="s">
        <v>85</v>
      </c>
      <c r="I19" s="57"/>
      <c r="J19" s="49"/>
      <c r="K19" s="49"/>
      <c r="L19" s="93"/>
      <c r="M19" s="91"/>
      <c r="N19" s="89"/>
      <c r="O19" s="55"/>
      <c r="P19" s="43">
        <v>507848277.69999999</v>
      </c>
      <c r="Q19" s="43"/>
      <c r="R19" s="44"/>
      <c r="S19" s="44"/>
      <c r="T19" s="45"/>
      <c r="U19" s="61"/>
      <c r="V19" s="43"/>
      <c r="W19" s="44"/>
      <c r="X19" s="44"/>
      <c r="Y19" s="44"/>
      <c r="Z19" s="45"/>
      <c r="AA19" s="63"/>
      <c r="AB19" s="65"/>
      <c r="AC19" s="71"/>
      <c r="AD19" s="67"/>
      <c r="AE19" s="69"/>
    </row>
    <row r="20" spans="1:31" ht="115.8" customHeight="1" x14ac:dyDescent="0.25">
      <c r="A20" s="18">
        <v>188</v>
      </c>
      <c r="B20" s="20" t="s">
        <v>41</v>
      </c>
      <c r="C20" s="21" t="s">
        <v>68</v>
      </c>
      <c r="D20" s="22" t="s">
        <v>69</v>
      </c>
      <c r="E20" s="23" t="s">
        <v>70</v>
      </c>
      <c r="F20" s="24" t="s">
        <v>71</v>
      </c>
      <c r="G20" s="40">
        <v>20200680010061</v>
      </c>
      <c r="H20" s="39" t="s">
        <v>72</v>
      </c>
      <c r="I20" s="84" t="s">
        <v>73</v>
      </c>
      <c r="J20" s="49"/>
      <c r="K20" s="49"/>
      <c r="L20" s="27">
        <v>1200</v>
      </c>
      <c r="M20" s="28">
        <v>1946</v>
      </c>
      <c r="N20" s="29">
        <f t="shared" si="4"/>
        <v>1</v>
      </c>
      <c r="O20" s="83" t="s">
        <v>40</v>
      </c>
      <c r="P20" s="43">
        <v>69549999.99999997</v>
      </c>
      <c r="Q20" s="43"/>
      <c r="R20" s="44"/>
      <c r="S20" s="43">
        <v>83333.333333333328</v>
      </c>
      <c r="T20" s="45"/>
      <c r="U20" s="46">
        <f t="shared" si="0"/>
        <v>69633333.333333299</v>
      </c>
      <c r="V20" s="43">
        <v>50100000</v>
      </c>
      <c r="W20" s="44"/>
      <c r="X20" s="44"/>
      <c r="Y20" s="44"/>
      <c r="Z20" s="45"/>
      <c r="AA20" s="46">
        <f t="shared" si="1"/>
        <v>50100000</v>
      </c>
      <c r="AB20" s="31">
        <f t="shared" si="2"/>
        <v>0.7194830062230736</v>
      </c>
      <c r="AC20" s="30"/>
      <c r="AD20" s="33" t="s">
        <v>49</v>
      </c>
      <c r="AE20" s="34" t="s">
        <v>50</v>
      </c>
    </row>
    <row r="21" spans="1:31" ht="115.8" customHeight="1" x14ac:dyDescent="0.25">
      <c r="A21" s="18">
        <v>189</v>
      </c>
      <c r="B21" s="20" t="s">
        <v>41</v>
      </c>
      <c r="C21" s="21" t="s">
        <v>68</v>
      </c>
      <c r="D21" s="22" t="s">
        <v>69</v>
      </c>
      <c r="E21" s="23" t="s">
        <v>74</v>
      </c>
      <c r="F21" s="24" t="s">
        <v>75</v>
      </c>
      <c r="G21" s="40">
        <v>20200680010061</v>
      </c>
      <c r="H21" s="39" t="s">
        <v>72</v>
      </c>
      <c r="I21" s="84"/>
      <c r="J21" s="49"/>
      <c r="K21" s="49"/>
      <c r="L21" s="27">
        <v>700</v>
      </c>
      <c r="M21" s="28">
        <v>1220</v>
      </c>
      <c r="N21" s="29">
        <f t="shared" si="4"/>
        <v>1</v>
      </c>
      <c r="O21" s="83"/>
      <c r="P21" s="43">
        <v>69549999.99999997</v>
      </c>
      <c r="Q21" s="43"/>
      <c r="R21" s="44"/>
      <c r="S21" s="43">
        <v>83333.333333333328</v>
      </c>
      <c r="T21" s="45"/>
      <c r="U21" s="46">
        <f t="shared" si="0"/>
        <v>69633333.333333299</v>
      </c>
      <c r="V21" s="43">
        <v>50100000</v>
      </c>
      <c r="W21" s="44"/>
      <c r="X21" s="44"/>
      <c r="Y21" s="44"/>
      <c r="Z21" s="45"/>
      <c r="AA21" s="46">
        <f t="shared" si="1"/>
        <v>50100000</v>
      </c>
      <c r="AB21" s="31">
        <f t="shared" si="2"/>
        <v>0.7194830062230736</v>
      </c>
      <c r="AC21" s="30"/>
      <c r="AD21" s="33" t="s">
        <v>49</v>
      </c>
      <c r="AE21" s="34" t="s">
        <v>50</v>
      </c>
    </row>
    <row r="22" spans="1:31" ht="109.8" customHeight="1" x14ac:dyDescent="0.25">
      <c r="A22" s="18">
        <v>190</v>
      </c>
      <c r="B22" s="20" t="s">
        <v>41</v>
      </c>
      <c r="C22" s="21" t="s">
        <v>68</v>
      </c>
      <c r="D22" s="22" t="s">
        <v>69</v>
      </c>
      <c r="E22" s="23" t="s">
        <v>76</v>
      </c>
      <c r="F22" s="24" t="s">
        <v>77</v>
      </c>
      <c r="G22" s="40">
        <v>20200680010061</v>
      </c>
      <c r="H22" s="39" t="s">
        <v>72</v>
      </c>
      <c r="I22" s="84"/>
      <c r="J22" s="49"/>
      <c r="K22" s="49"/>
      <c r="L22" s="27">
        <v>370</v>
      </c>
      <c r="M22" s="28">
        <v>332</v>
      </c>
      <c r="N22" s="29">
        <f t="shared" si="4"/>
        <v>0.89729729729729735</v>
      </c>
      <c r="O22" s="83"/>
      <c r="P22" s="43">
        <v>69549999.99999997</v>
      </c>
      <c r="Q22" s="43"/>
      <c r="R22" s="44"/>
      <c r="S22" s="43">
        <v>83333.333333333328</v>
      </c>
      <c r="T22" s="45"/>
      <c r="U22" s="46">
        <f t="shared" si="0"/>
        <v>69633333.333333299</v>
      </c>
      <c r="V22" s="43">
        <v>50100000</v>
      </c>
      <c r="W22" s="44"/>
      <c r="X22" s="44"/>
      <c r="Y22" s="44"/>
      <c r="Z22" s="45"/>
      <c r="AA22" s="46">
        <f t="shared" si="1"/>
        <v>50100000</v>
      </c>
      <c r="AB22" s="31">
        <f t="shared" si="2"/>
        <v>0.7194830062230736</v>
      </c>
      <c r="AC22" s="30"/>
      <c r="AD22" s="33" t="s">
        <v>49</v>
      </c>
      <c r="AE22" s="34" t="s">
        <v>50</v>
      </c>
    </row>
    <row r="23" spans="1:31" ht="106.8" customHeight="1" x14ac:dyDescent="0.25">
      <c r="A23" s="18">
        <v>302</v>
      </c>
      <c r="B23" s="20" t="s">
        <v>78</v>
      </c>
      <c r="C23" s="21" t="s">
        <v>79</v>
      </c>
      <c r="D23" s="22" t="s">
        <v>80</v>
      </c>
      <c r="E23" s="23" t="s">
        <v>81</v>
      </c>
      <c r="F23" s="24" t="s">
        <v>82</v>
      </c>
      <c r="G23" s="42"/>
      <c r="H23" s="22"/>
      <c r="I23" s="26"/>
      <c r="J23" s="26"/>
      <c r="K23" s="26"/>
      <c r="L23" s="37">
        <v>1</v>
      </c>
      <c r="M23" s="38">
        <v>1</v>
      </c>
      <c r="N23" s="29">
        <f t="shared" si="4"/>
        <v>1</v>
      </c>
      <c r="O23" s="26" t="s">
        <v>83</v>
      </c>
      <c r="P23" s="43">
        <v>2535000000</v>
      </c>
      <c r="Q23" s="43"/>
      <c r="R23" s="44"/>
      <c r="S23" s="43">
        <v>9050000</v>
      </c>
      <c r="T23" s="45"/>
      <c r="U23" s="46">
        <f t="shared" si="0"/>
        <v>2544050000</v>
      </c>
      <c r="V23" s="43">
        <v>1429795777</v>
      </c>
      <c r="W23" s="44"/>
      <c r="X23" s="44"/>
      <c r="Y23" s="44"/>
      <c r="Z23" s="45"/>
      <c r="AA23" s="46">
        <f t="shared" si="1"/>
        <v>1429795777</v>
      </c>
      <c r="AB23" s="31">
        <f t="shared" si="2"/>
        <v>0.56201559599850637</v>
      </c>
      <c r="AC23" s="30"/>
      <c r="AD23" s="33" t="s">
        <v>49</v>
      </c>
      <c r="AE23" s="34" t="s">
        <v>50</v>
      </c>
    </row>
    <row r="24" spans="1:31" x14ac:dyDescent="0.25">
      <c r="A24" s="11">
        <f>SUM(--(FREQUENCY(A10:A23,A10:A23)&gt;0))</f>
        <v>11</v>
      </c>
      <c r="B24" s="13"/>
      <c r="C24" s="14"/>
      <c r="D24" s="14"/>
      <c r="E24" s="14"/>
      <c r="F24" s="14"/>
      <c r="G24" s="14"/>
      <c r="H24" s="14"/>
      <c r="I24" s="14"/>
      <c r="J24" s="14"/>
      <c r="K24" s="15"/>
      <c r="L24" s="16"/>
      <c r="M24" s="12" t="s">
        <v>17</v>
      </c>
      <c r="N24" s="7">
        <f>IFERROR(AVERAGE(N10:N23),"-")</f>
        <v>0.63682248157248156</v>
      </c>
      <c r="O24" s="8"/>
      <c r="P24" s="17">
        <f>SUM(P10:P23)</f>
        <v>5946847948.4700003</v>
      </c>
      <c r="Q24" s="17">
        <f t="shared" ref="Q24:T24" si="5">SUM(Q10:Q23)</f>
        <v>0</v>
      </c>
      <c r="R24" s="17">
        <f t="shared" si="5"/>
        <v>0</v>
      </c>
      <c r="S24" s="17">
        <f t="shared" si="5"/>
        <v>9300000</v>
      </c>
      <c r="T24" s="17">
        <f t="shared" si="5"/>
        <v>0</v>
      </c>
      <c r="U24" s="9">
        <f>SUM(U10:U23)</f>
        <v>5956147948.4700012</v>
      </c>
      <c r="V24" s="17">
        <f>SUM(V10:V23)</f>
        <v>2745626162</v>
      </c>
      <c r="W24" s="17">
        <f t="shared" ref="W24:Z24" si="6">SUM(W10:W23)</f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9">
        <f>SUM(AA10:AA23)</f>
        <v>2745626162</v>
      </c>
      <c r="AB24" s="10">
        <f>IFERROR(AA24/U24,"-")</f>
        <v>0.46097346569527187</v>
      </c>
      <c r="AC24" s="9">
        <f>SUM(AC10:AC23)</f>
        <v>412500000</v>
      </c>
      <c r="AD24" s="8"/>
      <c r="AE24" s="8"/>
    </row>
    <row r="33" spans="18:18" x14ac:dyDescent="0.25">
      <c r="R33" s="48"/>
    </row>
  </sheetData>
  <mergeCells count="45">
    <mergeCell ref="AD13:AD14"/>
    <mergeCell ref="AE13:AE14"/>
    <mergeCell ref="AC13:AC14"/>
    <mergeCell ref="U13:U14"/>
    <mergeCell ref="U15:U16"/>
    <mergeCell ref="AA13:AA14"/>
    <mergeCell ref="AA15:AA16"/>
    <mergeCell ref="AB13:AB14"/>
    <mergeCell ref="O17:O18"/>
    <mergeCell ref="I20:I22"/>
    <mergeCell ref="O20:O22"/>
    <mergeCell ref="O11:O15"/>
    <mergeCell ref="N13:N14"/>
    <mergeCell ref="M13:M14"/>
    <mergeCell ref="L13:L14"/>
    <mergeCell ref="N15:N16"/>
    <mergeCell ref="M15:M16"/>
    <mergeCell ref="L15:L16"/>
    <mergeCell ref="N18:N19"/>
    <mergeCell ref="M18:M19"/>
    <mergeCell ref="L18:L19"/>
    <mergeCell ref="V8:AA8"/>
    <mergeCell ref="AB8:AB9"/>
    <mergeCell ref="AC2:AE2"/>
    <mergeCell ref="AC3:AE3"/>
    <mergeCell ref="AC4:AE4"/>
    <mergeCell ref="AC5:AE5"/>
    <mergeCell ref="AC8:AC9"/>
    <mergeCell ref="AD8:AE8"/>
    <mergeCell ref="B2:AB5"/>
    <mergeCell ref="B8:F8"/>
    <mergeCell ref="G8:K8"/>
    <mergeCell ref="L8:N8"/>
    <mergeCell ref="O8:U8"/>
    <mergeCell ref="A2:A5"/>
    <mergeCell ref="A6:C6"/>
    <mergeCell ref="A7:C7"/>
    <mergeCell ref="D6:L6"/>
    <mergeCell ref="D7:L7"/>
    <mergeCell ref="U18:U19"/>
    <mergeCell ref="AA18:AA19"/>
    <mergeCell ref="AB18:AB19"/>
    <mergeCell ref="AD18:AD19"/>
    <mergeCell ref="AE18:AE19"/>
    <mergeCell ref="AC18:AC19"/>
  </mergeCells>
  <conditionalFormatting sqref="N10:N13 N15 N17:N18 N20:N23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2021-07-27T20:32:49Z</dcterms:modified>
</cp:coreProperties>
</file>