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FB188251-F49D-46D5-BA86-9ACA6FB73A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òn" sheetId="14" r:id="rId1"/>
  </sheets>
  <definedNames>
    <definedName name="_xlnm._FilterDatabase" localSheetId="0" hidden="1">'Plan de Acciòn'!$A$9:$AA$14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4" i="14" l="1"/>
  <c r="AA13" i="14"/>
  <c r="AA12" i="14"/>
  <c r="AA11" i="14"/>
  <c r="AA10" i="14"/>
  <c r="AB10" i="14" s="1"/>
  <c r="U14" i="14"/>
  <c r="U13" i="14"/>
  <c r="U12" i="14"/>
  <c r="U11" i="14"/>
  <c r="U10" i="14"/>
  <c r="N12" i="14"/>
  <c r="N14" i="14"/>
  <c r="N13" i="14"/>
  <c r="N11" i="14"/>
  <c r="N10" i="14"/>
  <c r="Q14" i="14"/>
  <c r="R14" i="14"/>
  <c r="S14" i="14"/>
  <c r="T14" i="14"/>
  <c r="P14" i="14"/>
  <c r="AC14" i="14"/>
  <c r="W14" i="14"/>
  <c r="X14" i="14"/>
  <c r="Y14" i="14"/>
  <c r="Z14" i="14"/>
  <c r="V14" i="14"/>
  <c r="AB13" i="14" l="1"/>
  <c r="AB14" i="14"/>
  <c r="AB12" i="14"/>
  <c r="AB11" i="14"/>
  <c r="A14" i="14" l="1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<sst xmlns="http://schemas.openxmlformats.org/spreadsheetml/2006/main" count="87" uniqueCount="60">
  <si>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</si>
  <si>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</si>
  <si>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</si>
  <si>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</si>
  <si>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</si>
  <si>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</si>
  <si>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</si>
  <si>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</si>
  <si>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</si>
  <si>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</si>
  <si>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</si>
  <si>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</si>
  <si>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</si>
  <si>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</si>
  <si>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</si>
  <si>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</si>
  <si>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</si>
  <si>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</si>
  <si>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</si>
  <si>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</si>
  <si>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</si>
  <si>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</si>
  <si>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</si>
  <si>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</si>
  <si>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</si>
  <si>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</si>
  <si>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</si>
  <si>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</si>
  <si>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</si>
  <si>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</si>
  <si>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</si>
  <si>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</si>
  <si>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</si>
  <si>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</si>
  <si>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</si>
  <si>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</si>
  <si>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</si>
  <si>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</si>
  <si>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</si>
  <si>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</si>
  <si>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</si>
  <si>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</si>
  <si>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</si>
  <si>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</si>
  <si>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</si>
  <si>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Procesar las toneladas de residuos orgánicos y vegetales producto de la poda de arboles del Municipio de Bucaramanga</t>
  </si>
  <si>
    <t>5410702
5410704</t>
  </si>
  <si>
    <t>EMAB</t>
  </si>
  <si>
    <t>Jose pablo Ortiz Plata</t>
  </si>
  <si>
    <t>Clausurar 4 hectáreas en el sitio de disposición final El Carrasco.</t>
  </si>
  <si>
    <t>Número de hectáreas clausuradas en el sitio de disposición final El Carrasco.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</si>
  <si>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</si>
  <si>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Reciclar 5.000 toneladas en la ruta selectiva de la EMAB.</t>
  </si>
  <si>
    <t>Número de toneladas recicladas en la ruta selectiva de la EMAB.</t>
  </si>
  <si>
    <t>Recolectar los residuos de papel, cartón, vidrio, plástico y metales generados en el Municipio de Bucaramanga por los usuarios del servicio de aprovechamiento de la EMAB</t>
  </si>
  <si>
    <t>Formular e implementar 1 estrategia de fortalecimiento operativo de la EMAB.</t>
  </si>
  <si>
    <t>Número de estrategias de fortalecimiento operativo de la EMAB formulados e implementados.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</si>
  <si>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</si>
  <si>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>5410701
54118
5411302
5411301
05410710</t>
  </si>
  <si>
    <t xml:space="preserve"> PLAN DE ACCIÓN - PLAN DE DESARROLLO MUNICIPAL
EMPRESA DE ASEO DE BUCARAMANGA - EMAB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</si>
</sst>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3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2" fontId="3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9" fontId="7" fillId="2" borderId="2" xfId="10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justify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/>
    </xf>
    <xf numFmtId="5" fontId="9" fillId="0" borderId="2" xfId="108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0" fillId="0" borderId="2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/>
    </xf>
    <xf numFmtId="9" fontId="9" fillId="0" borderId="1" xfId="107" applyFont="1" applyFill="1" applyBorder="1" applyAlignment="1">
      <alignment horizontal="center" vertical="center" wrapText="1"/>
    </xf>
    <xf numFmtId="5" fontId="9" fillId="0" borderId="1" xfId="108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horizontal="justify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2" fontId="0" fillId="0" borderId="2" xfId="110" applyFont="1" applyBorder="1" applyAlignment="1">
      <alignment horizontal="center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2" fontId="0" fillId="0" borderId="1" xfId="11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5" fontId="9" fillId="2" borderId="1" xfId="108" applyNumberFormat="1" applyFont="1" applyFill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42" fontId="9" fillId="2" borderId="1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4"/>
  <sheetViews>
    <sheetView tabSelected="1" zoomScale="50" zoomScaleNormal="50" workbookViewId="0">
      <selection activeCell="I11" sqref="I11"/>
    </sheetView>
  </sheetViews>
  <sheetFormatPr baseColWidth="10" defaultRowHeight="13.8" x14ac:dyDescent="0.25"/>
  <cols>
    <col min="1" max="1" width="9.69921875" style="1" customWidth="1"/>
    <col min="2" max="2" width="16.5" style="1" customWidth="1"/>
    <col min="3" max="3" width="18.5" style="1" customWidth="1"/>
    <col min="4" max="4" width="15.296875" style="1" customWidth="1"/>
    <col min="5" max="6" width="28.69921875" style="1" customWidth="1"/>
    <col min="7" max="7" width="23" style="1" customWidth="1"/>
    <col min="8" max="8" width="36.796875" style="1" customWidth="1"/>
    <col min="9" max="9" width="43.796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25.796875" style="1" customWidth="1"/>
    <col min="16" max="18" width="16.8984375" style="1" customWidth="1"/>
    <col min="19" max="19" width="20.296875" style="1" customWidth="1"/>
    <col min="20" max="20" width="16.8984375" style="1" customWidth="1"/>
    <col min="21" max="21" width="20.8984375" style="1" customWidth="1"/>
    <col min="22" max="26" width="16.8984375" style="1" customWidth="1"/>
    <col min="27" max="27" width="18.89843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2" spans="1:31" x14ac:dyDescent="0.25">
      <c r="A2" s="58"/>
      <c r="B2" s="55" t="s">
        <v>59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63" t="s">
        <v>34</v>
      </c>
      <c r="AD2" s="63"/>
      <c r="AE2" s="63"/>
    </row>
    <row r="3" spans="1:31" x14ac:dyDescent="0.25">
      <c r="A3" s="58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64" t="s">
        <v>38</v>
      </c>
      <c r="AD3" s="64"/>
      <c r="AE3" s="64"/>
    </row>
    <row r="4" spans="1:31" x14ac:dyDescent="0.25">
      <c r="A4" s="58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64" t="s">
        <v>35</v>
      </c>
      <c r="AD4" s="64"/>
      <c r="AE4" s="64"/>
    </row>
    <row r="5" spans="1:31" x14ac:dyDescent="0.25">
      <c r="A5" s="58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64" t="s">
        <v>33</v>
      </c>
      <c r="AD5" s="64"/>
      <c r="AE5" s="64"/>
    </row>
    <row r="6" spans="1:31" x14ac:dyDescent="0.25">
      <c r="A6" s="59" t="s">
        <v>31</v>
      </c>
      <c r="B6" s="59"/>
      <c r="C6" s="59"/>
      <c r="D6" s="61">
        <v>44385</v>
      </c>
      <c r="E6" s="61"/>
      <c r="F6" s="61"/>
      <c r="G6" s="61"/>
      <c r="H6" s="61"/>
      <c r="I6" s="61"/>
      <c r="J6" s="61"/>
      <c r="K6" s="61"/>
      <c r="L6" s="61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60" t="s">
        <v>32</v>
      </c>
      <c r="B7" s="60"/>
      <c r="C7" s="60"/>
      <c r="D7" s="62">
        <v>44377</v>
      </c>
      <c r="E7" s="62"/>
      <c r="F7" s="62"/>
      <c r="G7" s="62"/>
      <c r="H7" s="62"/>
      <c r="I7" s="62"/>
      <c r="J7" s="62"/>
      <c r="K7" s="62"/>
      <c r="L7" s="6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54" t="s">
        <v>10</v>
      </c>
      <c r="C8" s="54"/>
      <c r="D8" s="54"/>
      <c r="E8" s="54"/>
      <c r="F8" s="54"/>
      <c r="G8" s="54" t="s">
        <v>11</v>
      </c>
      <c r="H8" s="54"/>
      <c r="I8" s="54"/>
      <c r="J8" s="54"/>
      <c r="K8" s="54"/>
      <c r="L8" s="54" t="s">
        <v>26</v>
      </c>
      <c r="M8" s="54"/>
      <c r="N8" s="54"/>
      <c r="O8" s="54" t="s">
        <v>24</v>
      </c>
      <c r="P8" s="54"/>
      <c r="Q8" s="54"/>
      <c r="R8" s="54"/>
      <c r="S8" s="54"/>
      <c r="T8" s="54"/>
      <c r="U8" s="54"/>
      <c r="V8" s="54" t="s">
        <v>18</v>
      </c>
      <c r="W8" s="54"/>
      <c r="X8" s="54"/>
      <c r="Y8" s="54"/>
      <c r="Z8" s="54"/>
      <c r="AA8" s="54"/>
      <c r="AB8" s="57" t="s">
        <v>19</v>
      </c>
      <c r="AC8" s="57" t="s">
        <v>27</v>
      </c>
      <c r="AD8" s="57" t="s">
        <v>25</v>
      </c>
      <c r="AE8" s="57"/>
    </row>
    <row r="9" spans="1:31" ht="41.4" x14ac:dyDescent="0.25">
      <c r="A9" s="7" t="s">
        <v>30</v>
      </c>
      <c r="B9" s="8" t="s">
        <v>1</v>
      </c>
      <c r="C9" s="7" t="s">
        <v>6</v>
      </c>
      <c r="D9" s="7" t="s">
        <v>2</v>
      </c>
      <c r="E9" s="7" t="s">
        <v>7</v>
      </c>
      <c r="F9" s="8" t="s">
        <v>20</v>
      </c>
      <c r="G9" s="8" t="s">
        <v>15</v>
      </c>
      <c r="H9" s="8" t="s">
        <v>3</v>
      </c>
      <c r="I9" s="8" t="s">
        <v>16</v>
      </c>
      <c r="J9" s="8" t="s">
        <v>22</v>
      </c>
      <c r="K9" s="8" t="s">
        <v>23</v>
      </c>
      <c r="L9" s="8" t="s">
        <v>4</v>
      </c>
      <c r="M9" s="8" t="s">
        <v>5</v>
      </c>
      <c r="N9" s="8" t="s">
        <v>0</v>
      </c>
      <c r="O9" s="7" t="s">
        <v>9</v>
      </c>
      <c r="P9" s="8" t="s">
        <v>37</v>
      </c>
      <c r="Q9" s="8" t="s">
        <v>8</v>
      </c>
      <c r="R9" s="8" t="s">
        <v>28</v>
      </c>
      <c r="S9" s="8" t="s">
        <v>36</v>
      </c>
      <c r="T9" s="8" t="s">
        <v>12</v>
      </c>
      <c r="U9" s="8" t="s">
        <v>21</v>
      </c>
      <c r="V9" s="8" t="s">
        <v>37</v>
      </c>
      <c r="W9" s="8" t="s">
        <v>8</v>
      </c>
      <c r="X9" s="8" t="s">
        <v>28</v>
      </c>
      <c r="Y9" s="8" t="s">
        <v>36</v>
      </c>
      <c r="Z9" s="8" t="s">
        <v>12</v>
      </c>
      <c r="AA9" s="8" t="s">
        <v>29</v>
      </c>
      <c r="AB9" s="57"/>
      <c r="AC9" s="57"/>
      <c r="AD9" s="8" t="s">
        <v>13</v>
      </c>
      <c r="AE9" s="8" t="s">
        <v>14</v>
      </c>
    </row>
    <row r="10" spans="1:31" ht="133.19999999999999" customHeight="1" x14ac:dyDescent="0.25">
      <c r="A10" s="13">
        <v>164</v>
      </c>
      <c r="B10" s="29" t="s">
        <v>39</v>
      </c>
      <c r="C10" s="29" t="s">
        <v>40</v>
      </c>
      <c r="D10" s="37" t="s">
        <v>41</v>
      </c>
      <c r="E10" s="21" t="s">
        <v>42</v>
      </c>
      <c r="F10" s="21" t="s">
        <v>43</v>
      </c>
      <c r="G10" s="38" t="s">
        <v>44</v>
      </c>
      <c r="H10" s="38" t="s">
        <v>44</v>
      </c>
      <c r="I10" s="38" t="s">
        <v>45</v>
      </c>
      <c r="J10" s="22">
        <v>44197</v>
      </c>
      <c r="K10" s="45">
        <v>44561</v>
      </c>
      <c r="L10" s="33">
        <v>1450</v>
      </c>
      <c r="M10" s="46">
        <v>808.84</v>
      </c>
      <c r="N10" s="34">
        <f>IF(M10/L10&gt;100%,100%,M10/L10)</f>
        <v>0.5578206896551724</v>
      </c>
      <c r="O10" s="47" t="s">
        <v>46</v>
      </c>
      <c r="P10" s="48"/>
      <c r="Q10" s="49"/>
      <c r="R10" s="49"/>
      <c r="S10" s="48">
        <v>212520000</v>
      </c>
      <c r="T10" s="48"/>
      <c r="U10" s="53">
        <f>SUM(P10:T10)</f>
        <v>212520000</v>
      </c>
      <c r="V10" s="49"/>
      <c r="W10" s="49"/>
      <c r="X10" s="50"/>
      <c r="Y10" s="36">
        <v>205448000</v>
      </c>
      <c r="AA10" s="51">
        <f>SUM(V10:Z10)</f>
        <v>205448000</v>
      </c>
      <c r="AB10" s="35">
        <f>IFERROR(AA10/U10,"-")</f>
        <v>0.96672313194052328</v>
      </c>
      <c r="AC10" s="50">
        <v>0</v>
      </c>
      <c r="AD10" s="31" t="s">
        <v>47</v>
      </c>
      <c r="AE10" s="32" t="s">
        <v>48</v>
      </c>
    </row>
    <row r="11" spans="1:31" ht="128.4" customHeight="1" x14ac:dyDescent="0.25">
      <c r="A11" s="13">
        <v>165</v>
      </c>
      <c r="B11" s="29" t="s">
        <v>39</v>
      </c>
      <c r="C11" s="29" t="s">
        <v>40</v>
      </c>
      <c r="D11" s="37" t="s">
        <v>41</v>
      </c>
      <c r="E11" s="21" t="s">
        <v>49</v>
      </c>
      <c r="F11" s="21" t="s">
        <v>50</v>
      </c>
      <c r="G11" s="38" t="s">
        <v>44</v>
      </c>
      <c r="H11" s="38" t="s">
        <v>44</v>
      </c>
      <c r="I11" s="38" t="s">
        <v>51</v>
      </c>
      <c r="J11" s="22">
        <v>44197</v>
      </c>
      <c r="K11" s="52">
        <v>44561</v>
      </c>
      <c r="L11" s="43">
        <v>1.1800000000000002</v>
      </c>
      <c r="M11" s="44">
        <v>0.64700000000000002</v>
      </c>
      <c r="N11" s="24">
        <f>IF(M11/L11&gt;100%,100%,M11/L11)</f>
        <v>0.54830508474576267</v>
      </c>
      <c r="O11" s="28">
        <v>5410706</v>
      </c>
      <c r="P11" s="41"/>
      <c r="Q11" s="26"/>
      <c r="R11" s="26"/>
      <c r="S11" s="41">
        <v>4630230905</v>
      </c>
      <c r="T11" s="41"/>
      <c r="U11" s="53">
        <f>SUM(P11:T11)</f>
        <v>4630230905</v>
      </c>
      <c r="V11" s="26"/>
      <c r="W11" s="26"/>
      <c r="X11" s="42"/>
      <c r="Y11" s="25">
        <v>706059026</v>
      </c>
      <c r="Z11" s="30"/>
      <c r="AA11" s="51">
        <f>SUM(V11:Z11)</f>
        <v>706059026</v>
      </c>
      <c r="AB11" s="35">
        <f t="shared" ref="AB11:AB13" si="0">IFERROR(AA11/U11,"-")</f>
        <v>0.15248894504106811</v>
      </c>
      <c r="AC11" s="42"/>
      <c r="AD11" s="27" t="s">
        <v>47</v>
      </c>
      <c r="AE11" s="28" t="s">
        <v>48</v>
      </c>
    </row>
    <row r="12" spans="1:31" ht="100.8" customHeight="1" x14ac:dyDescent="0.25">
      <c r="A12" s="13">
        <v>166</v>
      </c>
      <c r="B12" s="29" t="s">
        <v>39</v>
      </c>
      <c r="C12" s="29" t="s">
        <v>40</v>
      </c>
      <c r="D12" s="37" t="s">
        <v>41</v>
      </c>
      <c r="E12" s="21" t="s">
        <v>52</v>
      </c>
      <c r="F12" s="21" t="s">
        <v>53</v>
      </c>
      <c r="G12" s="38" t="s">
        <v>44</v>
      </c>
      <c r="H12" s="38" t="s">
        <v>44</v>
      </c>
      <c r="I12" s="38" t="s">
        <v>54</v>
      </c>
      <c r="J12" s="22">
        <v>44197</v>
      </c>
      <c r="K12" s="52">
        <v>44561</v>
      </c>
      <c r="L12" s="23">
        <v>1400</v>
      </c>
      <c r="M12" s="39">
        <v>311</v>
      </c>
      <c r="N12" s="24">
        <f>IF(M12/L12&gt;100%,100%,M12/L12)</f>
        <v>0.22214285714285714</v>
      </c>
      <c r="O12" s="28">
        <v>321919010</v>
      </c>
      <c r="P12" s="41"/>
      <c r="Q12" s="26"/>
      <c r="R12" s="26"/>
      <c r="S12" s="41">
        <v>1190704262</v>
      </c>
      <c r="T12" s="41"/>
      <c r="U12" s="53">
        <f>SUM(P12:T12)</f>
        <v>1190704262</v>
      </c>
      <c r="V12" s="26"/>
      <c r="W12" s="26"/>
      <c r="X12" s="42"/>
      <c r="Y12" s="25">
        <v>1150938805</v>
      </c>
      <c r="Z12" s="30"/>
      <c r="AA12" s="51">
        <f>SUM(V12:Z12)</f>
        <v>1150938805</v>
      </c>
      <c r="AB12" s="35">
        <f t="shared" si="0"/>
        <v>0.9666034142405715</v>
      </c>
      <c r="AC12" s="42"/>
      <c r="AD12" s="27" t="s">
        <v>47</v>
      </c>
      <c r="AE12" s="28" t="s">
        <v>48</v>
      </c>
    </row>
    <row r="13" spans="1:31" ht="195.6" customHeight="1" x14ac:dyDescent="0.25">
      <c r="A13" s="13">
        <v>167</v>
      </c>
      <c r="B13" s="29" t="s">
        <v>39</v>
      </c>
      <c r="C13" s="29" t="s">
        <v>40</v>
      </c>
      <c r="D13" s="37" t="s">
        <v>41</v>
      </c>
      <c r="E13" s="21" t="s">
        <v>55</v>
      </c>
      <c r="F13" s="21" t="s">
        <v>56</v>
      </c>
      <c r="G13" s="38" t="s">
        <v>44</v>
      </c>
      <c r="H13" s="38" t="s">
        <v>44</v>
      </c>
      <c r="I13" s="38" t="s">
        <v>57</v>
      </c>
      <c r="J13" s="22">
        <v>44197</v>
      </c>
      <c r="K13" s="52">
        <v>44561</v>
      </c>
      <c r="L13" s="23">
        <v>1</v>
      </c>
      <c r="M13" s="44">
        <v>1</v>
      </c>
      <c r="N13" s="24">
        <f>IF(M13/L13&gt;100%,100%,M13/L13)</f>
        <v>1</v>
      </c>
      <c r="O13" s="40" t="s">
        <v>58</v>
      </c>
      <c r="P13" s="41"/>
      <c r="Q13" s="26"/>
      <c r="R13" s="26"/>
      <c r="S13" s="41">
        <v>1992224000</v>
      </c>
      <c r="T13" s="41"/>
      <c r="U13" s="53">
        <f>SUM(P13:T13)</f>
        <v>1992224000</v>
      </c>
      <c r="V13" s="26"/>
      <c r="W13" s="26"/>
      <c r="X13" s="42"/>
      <c r="Y13" s="25">
        <v>65857724</v>
      </c>
      <c r="Z13" s="30"/>
      <c r="AA13" s="51">
        <f>SUM(V13:Z13)</f>
        <v>65857724</v>
      </c>
      <c r="AB13" s="35">
        <f t="shared" si="0"/>
        <v>3.3057389128933294E-2</v>
      </c>
      <c r="AC13" s="42"/>
      <c r="AD13" s="27" t="s">
        <v>47</v>
      </c>
      <c r="AE13" s="28" t="s">
        <v>48</v>
      </c>
    </row>
    <row r="14" spans="1:31" x14ac:dyDescent="0.25">
      <c r="A14" s="14">
        <f>SUM(--(FREQUENCY(A10:A13,A10:A13)&gt;0))</f>
        <v>4</v>
      </c>
      <c r="B14" s="16"/>
      <c r="C14" s="17"/>
      <c r="D14" s="17"/>
      <c r="E14" s="17"/>
      <c r="F14" s="17"/>
      <c r="G14" s="17"/>
      <c r="H14" s="17"/>
      <c r="I14" s="17"/>
      <c r="J14" s="17"/>
      <c r="K14" s="18"/>
      <c r="L14" s="19"/>
      <c r="M14" s="15" t="s">
        <v>17</v>
      </c>
      <c r="N14" s="9">
        <f>IFERROR(AVERAGE(N10:N13),"-")</f>
        <v>0.58206715788594798</v>
      </c>
      <c r="O14" s="10"/>
      <c r="P14" s="20">
        <f>SUM(P10:P13)</f>
        <v>0</v>
      </c>
      <c r="Q14" s="20">
        <f t="shared" ref="Q14:T14" si="1">SUM(Q10:Q13)</f>
        <v>0</v>
      </c>
      <c r="R14" s="20">
        <f t="shared" si="1"/>
        <v>0</v>
      </c>
      <c r="S14" s="20">
        <f t="shared" si="1"/>
        <v>8025679167</v>
      </c>
      <c r="T14" s="20">
        <f t="shared" si="1"/>
        <v>0</v>
      </c>
      <c r="U14" s="11">
        <f>SUM(U10:U13)</f>
        <v>8025679167</v>
      </c>
      <c r="V14" s="20">
        <f>SUM(V10:V13)</f>
        <v>0</v>
      </c>
      <c r="W14" s="20">
        <f t="shared" ref="W14:Z14" si="2">SUM(W10:W13)</f>
        <v>0</v>
      </c>
      <c r="X14" s="20">
        <f t="shared" si="2"/>
        <v>0</v>
      </c>
      <c r="Y14" s="20">
        <f t="shared" si="2"/>
        <v>2128303555</v>
      </c>
      <c r="Z14" s="20">
        <f t="shared" si="2"/>
        <v>0</v>
      </c>
      <c r="AA14" s="11">
        <f>SUM(AA10:AA13)</f>
        <v>2128303555</v>
      </c>
      <c r="AB14" s="12">
        <f>IFERROR(AA14/U14,"-")</f>
        <v>0.26518672260799581</v>
      </c>
      <c r="AC14" s="11">
        <f>SUM(AC10:AC13)</f>
        <v>0</v>
      </c>
      <c r="AD14" s="10"/>
      <c r="AE14" s="10"/>
    </row>
  </sheetData>
  <mergeCells count="18">
    <mergeCell ref="AC2:AE2"/>
    <mergeCell ref="AC3:AE3"/>
    <mergeCell ref="AC4:AE4"/>
    <mergeCell ref="AC5:AE5"/>
    <mergeCell ref="AC8:AC9"/>
    <mergeCell ref="AD8:AE8"/>
    <mergeCell ref="A2:A5"/>
    <mergeCell ref="A6:C6"/>
    <mergeCell ref="A7:C7"/>
    <mergeCell ref="D6:L6"/>
    <mergeCell ref="D7:L7"/>
    <mergeCell ref="B8:F8"/>
    <mergeCell ref="G8:K8"/>
    <mergeCell ref="L8:N8"/>
    <mergeCell ref="O8:U8"/>
    <mergeCell ref="B2:AB5"/>
    <mergeCell ref="V8:AA8"/>
    <mergeCell ref="AB8:AB9"/>
  </mergeCells>
  <conditionalFormatting sqref="N10:N13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Acciòn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2021-07-27T17:30:56Z</dcterms:modified>
</cp:coreProperties>
</file>