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2 - Febrero\"/>
    </mc:Choice>
  </mc:AlternateContent>
  <xr:revisionPtr revIDLastSave="0" documentId="13_ncr:1_{03DCB38A-E8BE-4B39-ACFA-72215009ACA5}" xr6:coauthVersionLast="47" xr6:coauthVersionMax="47" xr10:uidLastSave="{00000000-0000-0000-0000-000000000000}"/>
  <bookViews>
    <workbookView xWindow="-108" yWindow="-108" windowWidth="23256" windowHeight="12576" xr2:uid="{00000000-000D-0000-FFFF-FFFF00000000}"/>
  </bookViews>
  <sheets>
    <sheet name="2021" sheetId="12"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20" i="12" l="1"/>
  <c r="X17" i="12"/>
  <c r="S17" i="12"/>
  <c r="X19" i="12"/>
  <c r="X16" i="12"/>
  <c r="X15" i="12"/>
  <c r="X14" i="12"/>
  <c r="X13" i="12"/>
  <c r="Y13" i="12" s="1"/>
  <c r="X12" i="12"/>
  <c r="X11" i="12"/>
  <c r="X9" i="12"/>
  <c r="Y9" i="12" s="1"/>
  <c r="X7" i="12"/>
  <c r="Y7" i="12" s="1"/>
  <c r="X6" i="12"/>
  <c r="S19" i="12"/>
  <c r="S16" i="12"/>
  <c r="S15" i="12"/>
  <c r="S14" i="12"/>
  <c r="S13" i="12"/>
  <c r="S12" i="12"/>
  <c r="S11" i="12"/>
  <c r="S9" i="12"/>
  <c r="S7" i="12"/>
  <c r="S6" i="12"/>
  <c r="X20" i="12" l="1"/>
  <c r="S20" i="12"/>
  <c r="Y20" i="12" s="1"/>
  <c r="T20" i="12"/>
  <c r="U20" i="12"/>
  <c r="V20" i="12"/>
  <c r="W20" i="12"/>
  <c r="O20" i="12"/>
  <c r="P20" i="12"/>
  <c r="Q20" i="12"/>
  <c r="R20" i="12"/>
  <c r="Z20" i="12"/>
  <c r="Y14" i="12"/>
  <c r="Y16" i="12" l="1"/>
  <c r="Y6" i="12"/>
  <c r="Y15" i="12"/>
  <c r="Y19" i="12"/>
  <c r="Y17" i="12"/>
  <c r="Y12" i="12"/>
  <c r="Y11" i="12"/>
  <c r="M7" i="12"/>
  <c r="M9" i="12"/>
  <c r="M11" i="12"/>
  <c r="M12" i="12"/>
  <c r="M13" i="12"/>
  <c r="M14" i="12"/>
  <c r="M15" i="12"/>
  <c r="M16" i="12"/>
  <c r="M17" i="12"/>
  <c r="M19" i="12"/>
  <c r="M6" i="12"/>
</calcChain>
</file>

<file path=xl/sharedStrings.xml><?xml version="1.0" encoding="utf-8"?>
<sst xmlns="http://schemas.openxmlformats.org/spreadsheetml/2006/main" count="148" uniqueCount="91">
  <si>
    <t>AVANCE</t>
  </si>
  <si>
    <t>Línea estratégica</t>
  </si>
  <si>
    <t xml:space="preserve">Programa </t>
  </si>
  <si>
    <t>Nombre del Proyecto</t>
  </si>
  <si>
    <t>Meta programada</t>
  </si>
  <si>
    <t>Meta ejecutada</t>
  </si>
  <si>
    <t>Componente</t>
  </si>
  <si>
    <t>Meta PDM</t>
  </si>
  <si>
    <t>SGP</t>
  </si>
  <si>
    <t>Rubro</t>
  </si>
  <si>
    <t>PDM 2020-2023</t>
  </si>
  <si>
    <t>PROYECTOS DE INVERSIÓN</t>
  </si>
  <si>
    <t>RECURSOS PROPIOS</t>
  </si>
  <si>
    <t>OTROS</t>
  </si>
  <si>
    <t>Dependencia</t>
  </si>
  <si>
    <t>Responsable</t>
  </si>
  <si>
    <t>Código BPIM</t>
  </si>
  <si>
    <t>Actividades</t>
  </si>
  <si>
    <t>FECHA DE CORTE</t>
  </si>
  <si>
    <t>TOTALES</t>
  </si>
  <si>
    <t>RECURSOS EJECUTADOS</t>
  </si>
  <si>
    <t>EJECUCIÓN PPTAL</t>
  </si>
  <si>
    <t>Indicador de producto</t>
  </si>
  <si>
    <t>TOTAL PROGRAMADO</t>
  </si>
  <si>
    <t>Fecha inicio</t>
  </si>
  <si>
    <t>Fecha de terminación</t>
  </si>
  <si>
    <t>RECURSOS PROGRAMADOS</t>
  </si>
  <si>
    <t>RESPONSABLES</t>
  </si>
  <si>
    <t>VIGENCIA 2021</t>
  </si>
  <si>
    <t>CUMPLIMIENTO DE META</t>
  </si>
  <si>
    <t>Mantener 3 programas de educación en seguridad vial y movilidad sostenible en el municipio.</t>
  </si>
  <si>
    <t>Número de programas de educación en seguridad vial y movilidad sostenible mantenidos.</t>
  </si>
  <si>
    <t>Formular e implementar 1 programa de educación, promoción y valoración del uso de medios de transporte sostenible y del uso de la bicicleta.</t>
  </si>
  <si>
    <t>Número de programa de educación, promoción y valoración del uso de medios de transporte sostenible y del uso de la bicicleta formulados e implementados.</t>
  </si>
  <si>
    <t>Formular e implementar la estrategia de control y regulación del tránsito vehicular y peatonal, de la Seguridad vial y del transporte Informal.</t>
  </si>
  <si>
    <t>Número de estrategias de control y regulación del Tránsito vehicular y peatonal, de la Seguirdad vial y del Transporte Informal formuladas e implementadas.</t>
  </si>
  <si>
    <t>Realizar 45.000 revisiones técnico mecánica y de emisiones contaminantes.</t>
  </si>
  <si>
    <t>Número de revisiones técnico mecánica y de emisiones contaminantes realizadas.</t>
  </si>
  <si>
    <t>Mantener las 174 intersecciones semaforizadas en el municipio.</t>
  </si>
  <si>
    <t>Número de intersecciones semaforizadas mantenidas en el municipio.</t>
  </si>
  <si>
    <t>Diseñar el Sistema Inteligente de Gestión de Tráfico - SIGT.</t>
  </si>
  <si>
    <t>Porcentaje de avance en el diseño del Sistema Inteligente de Gestión de Tráfico - SIGT.</t>
  </si>
  <si>
    <t>Mantener el 100% de la señalización vial horizontal, vertical y elevada del inventario.</t>
  </si>
  <si>
    <t>Porcentaje de señalización vial horizontal, vertical y elevada del inventario mantenida.</t>
  </si>
  <si>
    <t>Demarcar 6.000 m2 de señalización horizontal nueva.</t>
  </si>
  <si>
    <t>Número de m2 de señalización horizontal nueva demarcada.</t>
  </si>
  <si>
    <t>Instalar 700 señales de tránsito verticales o elevadas nuevas.</t>
  </si>
  <si>
    <t>Número de señales de tránsito verticales o elevadas nuevas instaladas.</t>
  </si>
  <si>
    <t>Actualizar 2 Planes Zonales de Zonas de Estacionamiento Transitorio Regulado – ZERT.</t>
  </si>
  <si>
    <t>Número de Planes Zonales de Zonas de Estacionamiento Transitorio Regulado – ZERT actualizados.</t>
  </si>
  <si>
    <t>Fortalecer y mantener 1 estrategia de fortalecimiento institucional de la Dirección de Tránsito de Bucaramanga.</t>
  </si>
  <si>
    <t>Número de estrategias de fortalecimiento institucional de la Dirección de Tránsito de Bucaramanga formuladas e implementadas.</t>
  </si>
  <si>
    <t>FORTALECIMIENTO DE LA GESTIÓN OPERATIVA PARA LA EFICIENTE PRESTACIÓN DE SERVICIOS DEL CENTRO DE DIAGNÓSTICO AUTOMOTOR DE LA DIRECCIÓN DE TRÁNSITO DE BUCARAMANGA</t>
  </si>
  <si>
    <t>FORMULACIÓN Y EJECUCIÓN DEL PLAN INTEGRAL DE SEÑALIZACIÓN VIAL DEL MUNICIPIO DE BUCARAMANGA</t>
  </si>
  <si>
    <t>IMPLEMENTACIÓN Y PROMOCIÓN DE PROGRAMAS DE EDUCACIÓN EN SEGURIDAD VIAL, MOVILIDAD SOSTENIBLE Y USO DE LA BICICLETA EN EL MUNICIPIO DE BUCARAMANGA</t>
  </si>
  <si>
    <t>MANTENIMIENTO DEL SISTEMA DE SEMAFORIZACIÓN DEL MUNICIPIO DE BUCARAMANGA</t>
  </si>
  <si>
    <t>Dir. Tránsito</t>
  </si>
  <si>
    <t>PLAN DE ACCIÓN
DIRECCIÓN DE TRÁNSITO DE BUCARAMANGA</t>
  </si>
  <si>
    <t>RECURSOS GESTIONADOS</t>
  </si>
  <si>
    <t>Andrea Mendez</t>
  </si>
  <si>
    <t>BUCARAMANGA CIUDAD VITAL: LA VIDA ES SAGRADA</t>
  </si>
  <si>
    <t>BUCARAMANGA TERRITORIO LIBRE DE CORRUPCIÓN: INSTITUCIONES SÓLIDAS Y CONFIABLES</t>
  </si>
  <si>
    <t>Bucaramanga Segura</t>
  </si>
  <si>
    <t>Administración Pública Moderna E Innovadora</t>
  </si>
  <si>
    <t>Educación En Seguridad Vial Y Movilidad Sostenible</t>
  </si>
  <si>
    <t>Fortalecimiento Institucional Para El Control Del Tránsito Y La Seguridad Vial</t>
  </si>
  <si>
    <t>Modernización Del Sistema De Semaforización Y Señalización Vial</t>
  </si>
  <si>
    <t>Gobierno Fortalecido Para Ser Y Hacer</t>
  </si>
  <si>
    <t>FORTALECIMIENTO DE LA ESTRATEGIA DE CONTROL DEL TRÁNSITO VEHICULAR, PEATONAL Y DE LA SEGURIDAD VIAL EN EL MUNICIPIO DE BUCARAMANGA</t>
  </si>
  <si>
    <t>SGR</t>
  </si>
  <si>
    <t>TOTAL EJECUTADO</t>
  </si>
  <si>
    <t>2.3.2.02.02.008.01.4
2.3.2.02.02.008.08</t>
  </si>
  <si>
    <t>2.3.2.02.02.008.01.3
2.3.2.02.02.008.07</t>
  </si>
  <si>
    <t>2.3.2.01.01.003.05.03.1
2.3.2.01.01.003.05.03.2
2.3.2.01.01.003.07.01.4
2.3.2.01.01.003.07.07.01.1
2.3.2.02.01.002.1.01
2.3.2.02.01.002.1.02
2.3.2.02.01.002.1.03
2.3.2.02.01.003.1
2.3.2.02.01.003.2
2.3.2.02.02.008.01.2
2.3.2.02.02.008.02.2
2.3.2.02.02.008.06</t>
  </si>
  <si>
    <t>2.3.2.02.02.008.01.1
2.3.2.01.01.003.01.02.01.1
2.3.2.01.01.003.01.02.01.2
2.3.2.01.01.003.01.02.01.4
2.3.2.02.02.008.04
2.3.2.01.01.005.02.03.01.01.3
2.3.2.02.02.008.05</t>
  </si>
  <si>
    <t>2.3.2.02.02.008.01.6
2.3.2.02.01.002.4
2.3.2.02.02.008.02.3</t>
  </si>
  <si>
    <t>2.3.2.01.01.001.03.15
2.3.2.01.01.005.02.03.01</t>
  </si>
  <si>
    <t>2.3.2.02.02.008.01.5
2.1.2.01.01.003.04.02.1
2.1.2.01.01.003.05.02.1
2.3.2.02.01.002.3
2.3.2.02.02.008.02.1</t>
  </si>
  <si>
    <t>NA</t>
  </si>
  <si>
    <t>Se Formuló, implementó y se mantiene 4 programas de educación en seguridad vial, movilidad sostenible y del uso de la bicicleta.
En el marco de estos programas se desarrolló  diferentes actividades bajo la Estrategia Tránsito en Mi Comuna, llegando a los diferentes actores viales.</t>
  </si>
  <si>
    <t>Se Formuló e Implementó la estrategia de control y regulación del tránsito vehicular, peatonal y de la Seguridad vial en Bucaramanga.
Mediante la estrategia se logró realizar: Operativos de Control SalvaVídas,  Regulación del tránsito y recuperación del Espacio Público, Operativos de Contorl al Transporte Informa.</t>
  </si>
  <si>
    <t xml:space="preserve">Conforme a las 11.000 revisiones técnicomecánicas y de emisiones contaminantes programadas para la vigencia 2021, se logró un avance del 7% meidante alianzas estratégica con Entidades públicas y privadas. </t>
  </si>
  <si>
    <t>Se realizó mantenimiento a las 174 Interseccionees del Sistema de Semaforización del Municipio de Bucaramanga conforme al cronograma de mantenimiento de Planeamiento Vial</t>
  </si>
  <si>
    <t>Para el cumplimiento de esta meta se han realizado mesas de trabajo interinstitucional para conseguir recursos para la formulación y ejeución del proyecto para el cumplimiento de esta meta.</t>
  </si>
  <si>
    <t xml:space="preserve">Se realizaron las visitas técnicas de campo a las comunas 1, 2, 7, 12, 15, 16 y 17 de acuerdo al cronograma del Plan de Señalización Vial.
Se ejeuctaron las acciones de mantenimiento a la señalización existente en las comunas 1, 2, 7, 12, 15, 16 y 17  conforme al cronograma del Plan de eñalización Vial, logrando mantener el 31% (1259, 71 m2) de la señalización existente inventariada por la DTB </t>
  </si>
  <si>
    <t>De los 1.500 m2 de señalización hotizontla nueva, se ejecutó el 12% (180 m2)</t>
  </si>
  <si>
    <t>En el primer bimestre se realizó el proceso precontractual para la adquisición de las señales verticales requeridas para el cumplimiento de esta meta.</t>
  </si>
  <si>
    <t>Se han realizado mesas de trabajo para la priorización de las necesidades de los Sistemas de Información, Sistematización y demás, en el proceso de formulación del Proyecto.
Se realizó la revisón técnica para la Sistematización de los Patios de la DTB.
Se están gestionando recursos ante la Administracíón Municpal para la financiación de este proyecto.</t>
  </si>
  <si>
    <t>IMPLEMENTACIÓN DE LA ESTRATEGIA DE FORTALECIMIENTO INSTITUCIONAL DE LOS SISTEMAS DE INFORMACIÓN LA DIRECCIÓN DE TRÁNSITO DE BUCARAMANGA (En Formulación)</t>
  </si>
  <si>
    <t>PENDIENTE POR ADICIONAR</t>
  </si>
  <si>
    <t>Se formuló e implementó el Plan Integral de señalización vial del municipio de Bucaramanga.
Se ejecutó el Plan Integral de señalización vial conforme al cronograma. 
Se avanzó en la georreferenciación de las señales de tránsito instaladas en el Municipio de Bucaramanga.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</si>
</sst>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42" formatCode="_-&quot;$&quot;\ * #,##0_-;\-&quot;$&quot;\ * #,##0_-;_-&quot;$&quot;\ * &quot;-&quot;_-;_-@_-"/>
    <numFmt numFmtId="44" formatCode="_-&quot;$&quot;\ * #,##0.00_-;\-&quot;$&quot;\ * #,##0.00_-;_-&quot;$&quot;\ * &quot;-&quot;??_-;_-@_-"/>
    <numFmt numFmtId="164" formatCode="_(&quot;$&quot;\ * #,##0_);_(&quot;$&quot;\ * \(#,##0\);_(&quot;$&quot;\ * &quot;-&quot;_);_(@_)"/>
    <numFmt numFmtId="165" formatCode="dd/mm/yyyy;@"/>
    <numFmt numFmtId="166" formatCode="_-&quot;$&quot;\ * #,##0_-;\-&quot;$&quot;\ * #,##0_-;_-&quot;$&quot;\ * &quot;-&quot;??_-;_-@_-"/>
  </numFmts>
  <fonts count="16"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sz val="11"/>
      <name val="Arial"/>
      <family val="2"/>
    </font>
    <font>
      <b/>
      <sz val="14"/>
      <color theme="0"/>
      <name val="Arial"/>
      <family val="2"/>
    </font>
    <font>
      <sz val="14"/>
      <color theme="0"/>
      <name val="Arial"/>
      <family val="2"/>
    </font>
    <font>
      <b/>
      <i/>
      <sz val="12"/>
      <color theme="1"/>
      <name val="Arial"/>
      <family val="2"/>
    </font>
    <font>
      <b/>
      <sz val="12"/>
      <name val="Arial"/>
      <family val="2"/>
    </font>
    <font>
      <b/>
      <sz val="12"/>
      <color indexed="8"/>
      <name val="Arial"/>
      <family val="2"/>
    </font>
    <font>
      <b/>
      <sz val="11"/>
      <color rgb="FF000000"/>
      <name val="Calibri"/>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118">
    <xf numFmtId="0" fontId="0" fillId="0" borderId="0" xfId="0"/>
    <xf numFmtId="0" fontId="2" fillId="0" borderId="0" xfId="0" applyFont="1"/>
    <xf numFmtId="9" fontId="2" fillId="0" borderId="2" xfId="0" applyNumberFormat="1" applyFont="1" applyBorder="1" applyAlignment="1">
      <alignment horizontal="center"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5" fontId="2" fillId="0" borderId="2" xfId="0" applyNumberFormat="1" applyFont="1" applyBorder="1" applyAlignment="1">
      <alignment horizontal="justify"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xf numFmtId="165" fontId="9" fillId="0" borderId="2" xfId="0" applyNumberFormat="1" applyFont="1" applyBorder="1" applyAlignment="1">
      <alignment horizontal="justify" vertical="center" wrapText="1"/>
    </xf>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5" fontId="2" fillId="0" borderId="0" xfId="0" applyNumberFormat="1" applyFont="1" applyBorder="1" applyAlignment="1">
      <alignment vertical="center" wrapText="1"/>
    </xf>
    <xf numFmtId="165" fontId="2" fillId="0" borderId="0" xfId="0" applyNumberFormat="1" applyFont="1" applyBorder="1" applyAlignment="1">
      <alignment vertical="center"/>
    </xf>
    <xf numFmtId="0" fontId="3" fillId="0" borderId="0" xfId="0" applyFont="1" applyFill="1" applyBorder="1" applyAlignment="1">
      <alignment vertical="center" wrapText="1"/>
    </xf>
    <xf numFmtId="0" fontId="7" fillId="2" borderId="2" xfId="0" applyFont="1" applyFill="1" applyBorder="1" applyAlignment="1">
      <alignment horizontal="center" vertical="center" wrapText="1"/>
    </xf>
    <xf numFmtId="16" fontId="2" fillId="0" borderId="0" xfId="0" applyNumberFormat="1" applyFont="1"/>
    <xf numFmtId="14" fontId="2" fillId="0" borderId="2" xfId="0" applyNumberFormat="1" applyFont="1" applyBorder="1" applyAlignment="1">
      <alignment horizontal="center"/>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9" fontId="10" fillId="2" borderId="2" xfId="0" applyNumberFormat="1" applyFont="1" applyFill="1" applyBorder="1" applyAlignment="1">
      <alignment horizontal="center" vertical="center"/>
    </xf>
    <xf numFmtId="0" fontId="11" fillId="2" borderId="2" xfId="0" applyFont="1" applyFill="1" applyBorder="1" applyAlignment="1">
      <alignment vertical="center"/>
    </xf>
    <xf numFmtId="166" fontId="10" fillId="2" borderId="2" xfId="108" applyNumberFormat="1" applyFont="1" applyFill="1" applyBorder="1" applyAlignment="1">
      <alignment vertical="center"/>
    </xf>
    <xf numFmtId="0" fontId="2" fillId="2" borderId="4" xfId="0" applyFont="1" applyFill="1" applyBorder="1" applyAlignment="1">
      <alignment horizontal="justify"/>
    </xf>
    <xf numFmtId="0" fontId="2" fillId="2" borderId="5" xfId="0" applyFont="1" applyFill="1" applyBorder="1"/>
    <xf numFmtId="0" fontId="2" fillId="2" borderId="3" xfId="0" applyFont="1" applyFill="1" applyBorder="1"/>
    <xf numFmtId="9" fontId="10" fillId="2" borderId="4" xfId="107" applyFont="1" applyFill="1" applyBorder="1" applyAlignment="1">
      <alignment horizontal="center" vertical="center" wrapText="1"/>
    </xf>
    <xf numFmtId="0" fontId="11" fillId="2" borderId="4" xfId="0" applyFont="1" applyFill="1" applyBorder="1" applyAlignment="1">
      <alignment vertical="center"/>
    </xf>
    <xf numFmtId="0" fontId="11" fillId="2" borderId="3" xfId="0" applyFont="1" applyFill="1" applyBorder="1" applyAlignment="1">
      <alignment vertical="center"/>
    </xf>
    <xf numFmtId="0" fontId="2" fillId="2" borderId="6" xfId="0" applyFont="1" applyFill="1" applyBorder="1"/>
    <xf numFmtId="0" fontId="2" fillId="0" borderId="0" xfId="0" applyFont="1" applyAlignment="1">
      <alignment vertical="center"/>
    </xf>
    <xf numFmtId="165" fontId="2" fillId="0" borderId="3" xfId="0" applyNumberFormat="1" applyFont="1" applyBorder="1" applyAlignment="1">
      <alignment horizontal="center" vertical="center" wrapText="1"/>
    </xf>
    <xf numFmtId="0" fontId="2" fillId="2" borderId="4" xfId="0" applyFont="1" applyFill="1" applyBorder="1"/>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165" fontId="0" fillId="0" borderId="2" xfId="0" applyNumberFormat="1" applyFont="1" applyBorder="1" applyAlignment="1">
      <alignment horizontal="justify" vertical="center" wrapText="1"/>
    </xf>
    <xf numFmtId="0" fontId="3" fillId="0" borderId="2" xfId="0" applyFont="1" applyFill="1" applyBorder="1" applyAlignment="1">
      <alignment horizontal="justify" vertical="center" wrapText="1"/>
    </xf>
    <xf numFmtId="3" fontId="3" fillId="0" borderId="2" xfId="0" applyNumberFormat="1" applyFont="1" applyFill="1" applyBorder="1" applyAlignment="1">
      <alignment horizontal="center" vertical="center" wrapText="1"/>
    </xf>
    <xf numFmtId="0" fontId="2" fillId="0" borderId="2" xfId="0" applyFont="1" applyBorder="1" applyAlignment="1">
      <alignment vertical="center" wrapText="1"/>
    </xf>
    <xf numFmtId="1" fontId="2" fillId="0" borderId="2" xfId="0" applyNumberFormat="1" applyFont="1" applyBorder="1" applyAlignment="1">
      <alignment horizontal="center" vertical="center"/>
    </xf>
    <xf numFmtId="0" fontId="2" fillId="3"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1" fillId="0"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4" fillId="4" borderId="2" xfId="0" applyFont="1" applyFill="1" applyBorder="1" applyAlignment="1">
      <alignment horizontal="justify" vertical="center" wrapText="1"/>
    </xf>
    <xf numFmtId="3" fontId="3" fillId="4" borderId="2" xfId="0" applyNumberFormat="1" applyFont="1" applyFill="1" applyBorder="1" applyAlignment="1">
      <alignment horizontal="center" vertical="center" wrapText="1"/>
    </xf>
    <xf numFmtId="9" fontId="3" fillId="4" borderId="2" xfId="0" applyNumberFormat="1" applyFont="1" applyFill="1" applyBorder="1" applyAlignment="1">
      <alignment horizontal="center" vertical="center" wrapText="1"/>
    </xf>
    <xf numFmtId="5" fontId="1" fillId="4" borderId="2" xfId="108" applyNumberFormat="1" applyFont="1" applyFill="1" applyBorder="1" applyAlignment="1">
      <alignment horizontal="center" vertical="center" wrapText="1"/>
    </xf>
    <xf numFmtId="166" fontId="7" fillId="2" borderId="2" xfId="108" applyNumberFormat="1" applyFont="1" applyFill="1" applyBorder="1" applyAlignment="1">
      <alignment vertical="center"/>
    </xf>
    <xf numFmtId="0" fontId="10" fillId="2" borderId="3" xfId="0" applyFont="1" applyFill="1" applyBorder="1" applyAlignment="1">
      <alignment horizontal="center" vertical="center"/>
    </xf>
    <xf numFmtId="166" fontId="2" fillId="0" borderId="0" xfId="0" applyNumberFormat="1" applyFont="1" applyBorder="1"/>
    <xf numFmtId="42" fontId="15" fillId="0" borderId="2" xfId="109" applyNumberFormat="1" applyFont="1" applyFill="1" applyBorder="1" applyAlignment="1">
      <alignment vertical="center"/>
    </xf>
    <xf numFmtId="1" fontId="2" fillId="0" borderId="8" xfId="0" applyNumberFormat="1" applyFont="1" applyBorder="1" applyAlignment="1">
      <alignment horizontal="center" vertical="center"/>
    </xf>
    <xf numFmtId="0" fontId="2" fillId="0" borderId="8" xfId="0" applyFont="1" applyBorder="1" applyAlignment="1">
      <alignment horizontal="justify" vertical="center" wrapText="1"/>
    </xf>
    <xf numFmtId="1" fontId="2" fillId="0" borderId="8" xfId="0" applyNumberFormat="1" applyFont="1" applyBorder="1" applyAlignment="1">
      <alignment horizontal="center" vertical="center"/>
    </xf>
    <xf numFmtId="0" fontId="1" fillId="0" borderId="8" xfId="0" applyFont="1" applyBorder="1" applyAlignment="1">
      <alignment horizontal="justify" vertical="center" wrapText="1"/>
    </xf>
    <xf numFmtId="0" fontId="1" fillId="0" borderId="2" xfId="0" applyFont="1" applyBorder="1" applyAlignment="1">
      <alignment horizontal="justify" vertical="center" wrapText="1"/>
    </xf>
    <xf numFmtId="5" fontId="1" fillId="4" borderId="1" xfId="108" applyNumberFormat="1" applyFont="1" applyFill="1" applyBorder="1" applyAlignment="1">
      <alignment horizontal="center" vertical="center" wrapText="1"/>
    </xf>
    <xf numFmtId="5" fontId="1" fillId="4" borderId="8" xfId="108" applyNumberFormat="1" applyFont="1" applyFill="1" applyBorder="1" applyAlignment="1">
      <alignment horizontal="center" vertical="center" wrapText="1"/>
    </xf>
    <xf numFmtId="9" fontId="1" fillId="0" borderId="1" xfId="107" applyFont="1" applyFill="1" applyBorder="1" applyAlignment="1">
      <alignment horizontal="center" vertical="center" wrapText="1"/>
    </xf>
    <xf numFmtId="9" fontId="1" fillId="0" borderId="8" xfId="107"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5" fontId="1" fillId="0" borderId="8" xfId="108"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165" fontId="2" fillId="0" borderId="1" xfId="0" applyNumberFormat="1" applyFont="1" applyBorder="1" applyAlignment="1">
      <alignment horizontal="left" vertical="center" wrapText="1"/>
    </xf>
    <xf numFmtId="165" fontId="2" fillId="0" borderId="8" xfId="0" applyNumberFormat="1" applyFont="1" applyBorder="1" applyAlignment="1">
      <alignment horizontal="left" vertical="center" wrapText="1"/>
    </xf>
    <xf numFmtId="9" fontId="2" fillId="0" borderId="1" xfId="0" applyNumberFormat="1" applyFont="1" applyBorder="1" applyAlignment="1">
      <alignment horizontal="center" vertical="center"/>
    </xf>
    <xf numFmtId="9" fontId="2" fillId="0" borderId="8" xfId="0" applyNumberFormat="1" applyFont="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8"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4" fillId="4" borderId="1" xfId="0" applyFont="1" applyFill="1" applyBorder="1" applyAlignment="1">
      <alignment horizontal="justify" vertical="center" wrapText="1"/>
    </xf>
    <xf numFmtId="0" fontId="14" fillId="4" borderId="8"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3" fillId="0" borderId="1"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8" xfId="0" applyFont="1" applyBorder="1" applyAlignment="1">
      <alignment horizontal="justify" vertical="center" wrapText="1"/>
    </xf>
    <xf numFmtId="1" fontId="2" fillId="0" borderId="1" xfId="0" applyNumberFormat="1" applyFont="1" applyBorder="1" applyAlignment="1">
      <alignment horizontal="center" vertical="center"/>
    </xf>
    <xf numFmtId="1" fontId="2" fillId="0" borderId="7"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165" fontId="2" fillId="0" borderId="1" xfId="0" applyNumberFormat="1" applyFont="1" applyBorder="1" applyAlignment="1">
      <alignment horizontal="justify" vertical="center" wrapText="1"/>
    </xf>
    <xf numFmtId="165" fontId="2" fillId="0" borderId="8" xfId="0" applyNumberFormat="1" applyFont="1" applyBorder="1" applyAlignment="1">
      <alignment horizontal="justify"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Moneda [0]" xfId="109" builtinId="7"/>
    <cellStyle name="Normal" xfId="0" builtinId="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6</xdr:col>
      <xdr:colOff>1166564</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4"/>
  <sheetViews>
    <sheetView showGridLines="0" tabSelected="1" zoomScale="60" zoomScaleNormal="60" zoomScaleSheetLayoutView="51" workbookViewId="0">
      <pane ySplit="5" topLeftCell="A6" activePane="bottomLeft" state="frozen"/>
      <selection pane="bottomLeft" activeCell="G35" sqref="G35"/>
    </sheetView>
  </sheetViews>
  <sheetFormatPr baseColWidth="10" defaultColWidth="11" defaultRowHeight="15" x14ac:dyDescent="0.25"/>
  <cols>
    <col min="1" max="1" width="23" style="12" customWidth="1"/>
    <col min="2" max="3" width="23" style="1" customWidth="1"/>
    <col min="4" max="5" width="24.3984375" style="1" customWidth="1"/>
    <col min="6" max="6" width="19.19921875" style="1" customWidth="1"/>
    <col min="7" max="7" width="32.3984375" style="1" customWidth="1"/>
    <col min="8" max="8" width="41.69921875" style="1" customWidth="1"/>
    <col min="9" max="9" width="14.8984375" style="1" customWidth="1"/>
    <col min="10" max="10" width="15.5" style="1" customWidth="1"/>
    <col min="11" max="12" width="17" style="1" customWidth="1"/>
    <col min="13" max="13" width="17.5" style="1" customWidth="1"/>
    <col min="14" max="14" width="26" style="1" customWidth="1"/>
    <col min="15" max="18" width="24.59765625" style="1" customWidth="1"/>
    <col min="19" max="19" width="28.19921875" style="1" customWidth="1"/>
    <col min="20" max="24" width="24.59765625" style="1" customWidth="1"/>
    <col min="25" max="25" width="16.5" style="1" customWidth="1"/>
    <col min="26" max="26" width="22.69921875" style="1" customWidth="1"/>
    <col min="27" max="27" width="19.09765625" style="1" customWidth="1"/>
    <col min="28" max="28" width="18.19921875" style="1" customWidth="1"/>
    <col min="29" max="16384" width="11" style="1"/>
  </cols>
  <sheetData>
    <row r="1" spans="1:28" ht="15.6" x14ac:dyDescent="0.25">
      <c r="A1" s="3" t="s">
        <v>18</v>
      </c>
      <c r="F1" s="99" t="s">
        <v>57</v>
      </c>
      <c r="G1" s="100"/>
      <c r="H1" s="100"/>
      <c r="I1" s="100"/>
      <c r="J1" s="100"/>
      <c r="K1" s="100"/>
      <c r="L1" s="100"/>
      <c r="M1" s="100"/>
      <c r="N1" s="100"/>
      <c r="O1" s="100"/>
      <c r="P1" s="100"/>
      <c r="Q1" s="100"/>
      <c r="Y1" s="94"/>
      <c r="Z1" s="94" t="s">
        <v>28</v>
      </c>
    </row>
    <row r="2" spans="1:28" ht="15" customHeight="1" x14ac:dyDescent="0.25">
      <c r="A2" s="22">
        <v>44255</v>
      </c>
      <c r="B2" s="21"/>
      <c r="F2" s="100"/>
      <c r="G2" s="100"/>
      <c r="H2" s="100"/>
      <c r="I2" s="100"/>
      <c r="J2" s="100"/>
      <c r="K2" s="100"/>
      <c r="L2" s="100"/>
      <c r="M2" s="100"/>
      <c r="N2" s="100"/>
      <c r="O2" s="100"/>
      <c r="P2" s="100"/>
      <c r="Q2" s="100"/>
      <c r="Y2" s="94"/>
      <c r="Z2" s="94"/>
    </row>
    <row r="3" spans="1:28" ht="15.6" x14ac:dyDescent="0.25">
      <c r="F3" s="101"/>
      <c r="G3" s="101"/>
      <c r="H3" s="101"/>
      <c r="I3" s="101"/>
      <c r="J3" s="101"/>
      <c r="K3" s="101"/>
      <c r="L3" s="101"/>
      <c r="M3" s="101"/>
      <c r="N3" s="101"/>
      <c r="O3" s="101"/>
      <c r="P3" s="101"/>
      <c r="Q3" s="101"/>
      <c r="Y3" s="95"/>
      <c r="Z3" s="47"/>
    </row>
    <row r="4" spans="1:28" s="35" customFormat="1" ht="23.25" customHeight="1" x14ac:dyDescent="0.25">
      <c r="A4" s="91" t="s">
        <v>10</v>
      </c>
      <c r="B4" s="92"/>
      <c r="C4" s="92"/>
      <c r="D4" s="92"/>
      <c r="E4" s="92"/>
      <c r="F4" s="91" t="s">
        <v>11</v>
      </c>
      <c r="G4" s="92"/>
      <c r="H4" s="92"/>
      <c r="I4" s="92"/>
      <c r="J4" s="92"/>
      <c r="K4" s="93" t="s">
        <v>29</v>
      </c>
      <c r="L4" s="93"/>
      <c r="M4" s="93"/>
      <c r="N4" s="93" t="s">
        <v>26</v>
      </c>
      <c r="O4" s="93"/>
      <c r="P4" s="93"/>
      <c r="Q4" s="93"/>
      <c r="R4" s="93"/>
      <c r="S4" s="93"/>
      <c r="T4" s="91" t="s">
        <v>20</v>
      </c>
      <c r="U4" s="92"/>
      <c r="V4" s="92"/>
      <c r="W4" s="92"/>
      <c r="X4" s="98"/>
      <c r="Y4" s="96" t="s">
        <v>21</v>
      </c>
      <c r="Z4" s="96" t="s">
        <v>58</v>
      </c>
      <c r="AA4" s="90" t="s">
        <v>27</v>
      </c>
      <c r="AB4" s="90"/>
    </row>
    <row r="5" spans="1:28" ht="42" customHeight="1" x14ac:dyDescent="0.25">
      <c r="A5" s="39" t="s">
        <v>1</v>
      </c>
      <c r="B5" s="39" t="s">
        <v>6</v>
      </c>
      <c r="C5" s="39" t="s">
        <v>2</v>
      </c>
      <c r="D5" s="4" t="s">
        <v>7</v>
      </c>
      <c r="E5" s="38" t="s">
        <v>22</v>
      </c>
      <c r="F5" s="5" t="s">
        <v>16</v>
      </c>
      <c r="G5" s="5" t="s">
        <v>3</v>
      </c>
      <c r="H5" s="5" t="s">
        <v>17</v>
      </c>
      <c r="I5" s="20" t="s">
        <v>24</v>
      </c>
      <c r="J5" s="20" t="s">
        <v>25</v>
      </c>
      <c r="K5" s="5" t="s">
        <v>4</v>
      </c>
      <c r="L5" s="5" t="s">
        <v>5</v>
      </c>
      <c r="M5" s="20" t="s">
        <v>0</v>
      </c>
      <c r="N5" s="4" t="s">
        <v>9</v>
      </c>
      <c r="O5" s="5" t="s">
        <v>12</v>
      </c>
      <c r="P5" s="5" t="s">
        <v>8</v>
      </c>
      <c r="Q5" s="49" t="s">
        <v>69</v>
      </c>
      <c r="R5" s="5" t="s">
        <v>13</v>
      </c>
      <c r="S5" s="5" t="s">
        <v>23</v>
      </c>
      <c r="T5" s="49" t="s">
        <v>12</v>
      </c>
      <c r="U5" s="49" t="s">
        <v>8</v>
      </c>
      <c r="V5" s="49" t="s">
        <v>69</v>
      </c>
      <c r="W5" s="49" t="s">
        <v>13</v>
      </c>
      <c r="X5" s="49" t="s">
        <v>70</v>
      </c>
      <c r="Y5" s="97"/>
      <c r="Z5" s="97"/>
      <c r="AA5" s="5" t="s">
        <v>14</v>
      </c>
      <c r="AB5" s="5" t="s">
        <v>15</v>
      </c>
    </row>
    <row r="6" spans="1:28" s="10" customFormat="1" ht="126.75" customHeight="1" x14ac:dyDescent="0.25">
      <c r="A6" s="43" t="s">
        <v>60</v>
      </c>
      <c r="B6" s="43" t="s">
        <v>62</v>
      </c>
      <c r="C6" s="48" t="s">
        <v>64</v>
      </c>
      <c r="D6" s="51" t="s">
        <v>30</v>
      </c>
      <c r="E6" s="41" t="s">
        <v>31</v>
      </c>
      <c r="F6" s="105">
        <v>20200680010155</v>
      </c>
      <c r="G6" s="102" t="s">
        <v>54</v>
      </c>
      <c r="H6" s="82" t="s">
        <v>79</v>
      </c>
      <c r="I6" s="36">
        <v>44229</v>
      </c>
      <c r="J6" s="36">
        <v>44561</v>
      </c>
      <c r="K6" s="42">
        <v>3</v>
      </c>
      <c r="L6" s="52">
        <v>3</v>
      </c>
      <c r="M6" s="2">
        <f>IFERROR(IF(L6/K6&gt;100%,100%,L6/K6),"-")</f>
        <v>1</v>
      </c>
      <c r="N6" s="6" t="s">
        <v>72</v>
      </c>
      <c r="O6" s="23">
        <v>263687588</v>
      </c>
      <c r="P6" s="8"/>
      <c r="Q6" s="8"/>
      <c r="R6" s="8"/>
      <c r="S6" s="54">
        <f>SUM(O6:R6)</f>
        <v>263687588</v>
      </c>
      <c r="T6" s="23">
        <v>86000000</v>
      </c>
      <c r="U6" s="8"/>
      <c r="V6" s="8"/>
      <c r="W6" s="8"/>
      <c r="X6" s="54">
        <f>SUM(T6:W6)</f>
        <v>86000000</v>
      </c>
      <c r="Y6" s="24">
        <f t="shared" ref="Y6:Y19" si="0">IFERROR(X6/S6,"-")</f>
        <v>0.32614352708933725</v>
      </c>
      <c r="Z6" s="23"/>
      <c r="AA6" s="7" t="s">
        <v>56</v>
      </c>
      <c r="AB6" s="9" t="s">
        <v>59</v>
      </c>
    </row>
    <row r="7" spans="1:28" s="10" customFormat="1" ht="170.25" customHeight="1" x14ac:dyDescent="0.25">
      <c r="A7" s="108" t="s">
        <v>60</v>
      </c>
      <c r="B7" s="108" t="s">
        <v>62</v>
      </c>
      <c r="C7" s="110" t="s">
        <v>64</v>
      </c>
      <c r="D7" s="112" t="s">
        <v>32</v>
      </c>
      <c r="E7" s="114" t="s">
        <v>33</v>
      </c>
      <c r="F7" s="107"/>
      <c r="G7" s="104"/>
      <c r="H7" s="83"/>
      <c r="I7" s="36">
        <v>44229</v>
      </c>
      <c r="J7" s="36">
        <v>44561</v>
      </c>
      <c r="K7" s="80">
        <v>1</v>
      </c>
      <c r="L7" s="78">
        <v>1</v>
      </c>
      <c r="M7" s="76">
        <f t="shared" ref="M7:M19" si="1">IFERROR(IF(L7/K7&gt;100%,100%,L7/K7),"-")</f>
        <v>1</v>
      </c>
      <c r="N7" s="116" t="s">
        <v>71</v>
      </c>
      <c r="O7" s="23">
        <v>133735283</v>
      </c>
      <c r="P7" s="23"/>
      <c r="Q7" s="8"/>
      <c r="R7" s="8"/>
      <c r="S7" s="64">
        <f>SUM(O7:R8)</f>
        <v>142312412</v>
      </c>
      <c r="T7" s="23">
        <v>24000000</v>
      </c>
      <c r="U7" s="8"/>
      <c r="V7" s="8"/>
      <c r="W7" s="8"/>
      <c r="X7" s="64">
        <f>SUM(T7:W8)</f>
        <v>24000000</v>
      </c>
      <c r="Y7" s="66">
        <f>IFERROR(X7:X8/S7,"-")</f>
        <v>0.16864305553334308</v>
      </c>
      <c r="Z7" s="68"/>
      <c r="AA7" s="70" t="s">
        <v>56</v>
      </c>
      <c r="AB7" s="72" t="s">
        <v>59</v>
      </c>
    </row>
    <row r="8" spans="1:28" s="10" customFormat="1" ht="25.8" customHeight="1" x14ac:dyDescent="0.25">
      <c r="A8" s="109"/>
      <c r="B8" s="109"/>
      <c r="C8" s="111"/>
      <c r="D8" s="113"/>
      <c r="E8" s="115"/>
      <c r="F8" s="59"/>
      <c r="G8" s="62" t="s">
        <v>89</v>
      </c>
      <c r="H8" s="60"/>
      <c r="I8" s="36"/>
      <c r="J8" s="36"/>
      <c r="K8" s="81"/>
      <c r="L8" s="79"/>
      <c r="M8" s="77"/>
      <c r="N8" s="117"/>
      <c r="O8" s="23">
        <v>8577129</v>
      </c>
      <c r="P8" s="23"/>
      <c r="Q8" s="8"/>
      <c r="R8" s="8"/>
      <c r="S8" s="65"/>
      <c r="T8" s="23"/>
      <c r="U8" s="8"/>
      <c r="V8" s="8"/>
      <c r="W8" s="8"/>
      <c r="X8" s="65"/>
      <c r="Y8" s="67"/>
      <c r="Z8" s="69"/>
      <c r="AA8" s="71"/>
      <c r="AB8" s="73"/>
    </row>
    <row r="9" spans="1:28" s="10" customFormat="1" ht="189.6" customHeight="1" x14ac:dyDescent="0.25">
      <c r="A9" s="108" t="s">
        <v>60</v>
      </c>
      <c r="B9" s="108" t="s">
        <v>62</v>
      </c>
      <c r="C9" s="110" t="s">
        <v>65</v>
      </c>
      <c r="D9" s="112" t="s">
        <v>34</v>
      </c>
      <c r="E9" s="114" t="s">
        <v>35</v>
      </c>
      <c r="F9" s="44">
        <v>20200680010147</v>
      </c>
      <c r="G9" s="50" t="s">
        <v>68</v>
      </c>
      <c r="H9" s="45" t="s">
        <v>80</v>
      </c>
      <c r="I9" s="36">
        <v>44245</v>
      </c>
      <c r="J9" s="36">
        <v>44561</v>
      </c>
      <c r="K9" s="42">
        <v>1</v>
      </c>
      <c r="L9" s="52">
        <v>1</v>
      </c>
      <c r="M9" s="2">
        <f t="shared" si="1"/>
        <v>1</v>
      </c>
      <c r="N9" s="116" t="s">
        <v>73</v>
      </c>
      <c r="O9" s="23">
        <v>2051332746</v>
      </c>
      <c r="P9" s="8"/>
      <c r="Q9" s="8"/>
      <c r="R9" s="8"/>
      <c r="S9" s="64">
        <f>SUM(O9:R10)</f>
        <v>2648302188</v>
      </c>
      <c r="T9" s="23">
        <v>0</v>
      </c>
      <c r="U9" s="8"/>
      <c r="V9" s="8"/>
      <c r="W9" s="8"/>
      <c r="X9" s="64">
        <f>SUM(T9:W10)</f>
        <v>0</v>
      </c>
      <c r="Y9" s="66">
        <f>IFERROR(X9/S9,"-")</f>
        <v>0</v>
      </c>
      <c r="Z9" s="68"/>
      <c r="AA9" s="70" t="s">
        <v>56</v>
      </c>
      <c r="AB9" s="72" t="s">
        <v>59</v>
      </c>
    </row>
    <row r="10" spans="1:28" s="10" customFormat="1" ht="30.6" customHeight="1" x14ac:dyDescent="0.25">
      <c r="A10" s="109"/>
      <c r="B10" s="109"/>
      <c r="C10" s="111"/>
      <c r="D10" s="113"/>
      <c r="E10" s="115"/>
      <c r="F10" s="44"/>
      <c r="G10" s="63" t="s">
        <v>89</v>
      </c>
      <c r="H10" s="45"/>
      <c r="I10" s="36"/>
      <c r="J10" s="36"/>
      <c r="K10" s="42"/>
      <c r="L10" s="52"/>
      <c r="M10" s="2"/>
      <c r="N10" s="117"/>
      <c r="O10" s="23">
        <v>596969442</v>
      </c>
      <c r="P10" s="8"/>
      <c r="Q10" s="8"/>
      <c r="R10" s="8"/>
      <c r="S10" s="65"/>
      <c r="T10" s="23"/>
      <c r="U10" s="8"/>
      <c r="V10" s="8"/>
      <c r="W10" s="8"/>
      <c r="X10" s="65"/>
      <c r="Y10" s="67"/>
      <c r="Z10" s="69"/>
      <c r="AA10" s="71"/>
      <c r="AB10" s="73"/>
    </row>
    <row r="11" spans="1:28" s="10" customFormat="1" ht="149.25" customHeight="1" x14ac:dyDescent="0.25">
      <c r="A11" s="43" t="s">
        <v>60</v>
      </c>
      <c r="B11" s="43" t="s">
        <v>62</v>
      </c>
      <c r="C11" s="48" t="s">
        <v>65</v>
      </c>
      <c r="D11" s="51" t="s">
        <v>36</v>
      </c>
      <c r="E11" s="41" t="s">
        <v>37</v>
      </c>
      <c r="F11" s="44">
        <v>20200680010117</v>
      </c>
      <c r="G11" s="50" t="s">
        <v>52</v>
      </c>
      <c r="H11" s="45" t="s">
        <v>81</v>
      </c>
      <c r="I11" s="36">
        <v>44210</v>
      </c>
      <c r="J11" s="36">
        <v>44561</v>
      </c>
      <c r="K11" s="42">
        <v>11000</v>
      </c>
      <c r="L11" s="52">
        <v>807</v>
      </c>
      <c r="M11" s="2">
        <f t="shared" si="1"/>
        <v>7.3363636363636367E-2</v>
      </c>
      <c r="N11" s="6" t="s">
        <v>74</v>
      </c>
      <c r="O11" s="23">
        <v>436980233</v>
      </c>
      <c r="P11" s="58"/>
      <c r="Q11" s="8"/>
      <c r="R11" s="8"/>
      <c r="S11" s="54">
        <f t="shared" ref="S11:S19" si="2">SUM(O11:R11)</f>
        <v>436980233</v>
      </c>
      <c r="T11" s="23">
        <v>91325000</v>
      </c>
      <c r="U11" s="8"/>
      <c r="V11" s="8"/>
      <c r="W11" s="8"/>
      <c r="X11" s="54">
        <f t="shared" ref="X11:X19" si="3">SUM(T11:W11)</f>
        <v>91325000</v>
      </c>
      <c r="Y11" s="24">
        <f t="shared" si="0"/>
        <v>0.20899114674599023</v>
      </c>
      <c r="Z11" s="23"/>
      <c r="AA11" s="7" t="s">
        <v>56</v>
      </c>
      <c r="AB11" s="9" t="s">
        <v>59</v>
      </c>
    </row>
    <row r="12" spans="1:28" s="10" customFormat="1" ht="105.75" customHeight="1" x14ac:dyDescent="0.25">
      <c r="A12" s="43" t="s">
        <v>60</v>
      </c>
      <c r="B12" s="43" t="s">
        <v>62</v>
      </c>
      <c r="C12" s="48" t="s">
        <v>66</v>
      </c>
      <c r="D12" s="51" t="s">
        <v>38</v>
      </c>
      <c r="E12" s="41" t="s">
        <v>39</v>
      </c>
      <c r="F12" s="44">
        <v>20200680010181</v>
      </c>
      <c r="G12" s="50" t="s">
        <v>55</v>
      </c>
      <c r="H12" s="45" t="s">
        <v>82</v>
      </c>
      <c r="I12" s="36">
        <v>44232</v>
      </c>
      <c r="J12" s="36">
        <v>44561</v>
      </c>
      <c r="K12" s="42">
        <v>174</v>
      </c>
      <c r="L12" s="52">
        <v>174</v>
      </c>
      <c r="M12" s="2">
        <f t="shared" si="1"/>
        <v>1</v>
      </c>
      <c r="N12" s="6" t="s">
        <v>77</v>
      </c>
      <c r="O12" s="23">
        <v>437034516</v>
      </c>
      <c r="P12" s="8"/>
      <c r="Q12" s="8"/>
      <c r="R12" s="8"/>
      <c r="S12" s="54">
        <f t="shared" si="2"/>
        <v>437034516</v>
      </c>
      <c r="T12" s="23">
        <v>72550000</v>
      </c>
      <c r="U12" s="8"/>
      <c r="V12" s="8"/>
      <c r="W12" s="8"/>
      <c r="X12" s="54">
        <f t="shared" si="3"/>
        <v>72550000</v>
      </c>
      <c r="Y12" s="24">
        <f t="shared" si="0"/>
        <v>0.16600519488488183</v>
      </c>
      <c r="Z12" s="23"/>
      <c r="AA12" s="7" t="s">
        <v>56</v>
      </c>
      <c r="AB12" s="9" t="s">
        <v>59</v>
      </c>
    </row>
    <row r="13" spans="1:28" s="10" customFormat="1" ht="105.75" customHeight="1" x14ac:dyDescent="0.25">
      <c r="A13" s="43" t="s">
        <v>60</v>
      </c>
      <c r="B13" s="43" t="s">
        <v>62</v>
      </c>
      <c r="C13" s="48" t="s">
        <v>66</v>
      </c>
      <c r="D13" s="51" t="s">
        <v>40</v>
      </c>
      <c r="E13" s="41" t="s">
        <v>41</v>
      </c>
      <c r="F13" s="40"/>
      <c r="G13" s="11"/>
      <c r="H13" s="6" t="s">
        <v>83</v>
      </c>
      <c r="I13" s="36" t="s">
        <v>78</v>
      </c>
      <c r="J13" s="36" t="s">
        <v>78</v>
      </c>
      <c r="K13" s="46">
        <v>0.1</v>
      </c>
      <c r="L13" s="53">
        <v>0</v>
      </c>
      <c r="M13" s="2">
        <f t="shared" si="1"/>
        <v>0</v>
      </c>
      <c r="N13" s="6"/>
      <c r="O13" s="23">
        <v>0</v>
      </c>
      <c r="P13" s="8"/>
      <c r="Q13" s="8"/>
      <c r="R13" s="8"/>
      <c r="S13" s="54">
        <f t="shared" si="2"/>
        <v>0</v>
      </c>
      <c r="T13" s="23">
        <v>0</v>
      </c>
      <c r="U13" s="8"/>
      <c r="V13" s="8"/>
      <c r="W13" s="8"/>
      <c r="X13" s="54">
        <f t="shared" si="3"/>
        <v>0</v>
      </c>
      <c r="Y13" s="24" t="str">
        <f>IFERROR(X13/S13,"-")</f>
        <v>-</v>
      </c>
      <c r="Z13" s="23"/>
      <c r="AA13" s="7" t="s">
        <v>56</v>
      </c>
      <c r="AB13" s="9" t="s">
        <v>59</v>
      </c>
    </row>
    <row r="14" spans="1:28" s="10" customFormat="1" ht="168" customHeight="1" x14ac:dyDescent="0.25">
      <c r="A14" s="43" t="s">
        <v>60</v>
      </c>
      <c r="B14" s="43" t="s">
        <v>62</v>
      </c>
      <c r="C14" s="48" t="s">
        <v>66</v>
      </c>
      <c r="D14" s="51" t="s">
        <v>42</v>
      </c>
      <c r="E14" s="41" t="s">
        <v>43</v>
      </c>
      <c r="F14" s="105">
        <v>20200680010172</v>
      </c>
      <c r="G14" s="102" t="s">
        <v>53</v>
      </c>
      <c r="H14" s="45" t="s">
        <v>84</v>
      </c>
      <c r="I14" s="36">
        <v>44222</v>
      </c>
      <c r="J14" s="36">
        <v>44561</v>
      </c>
      <c r="K14" s="46">
        <v>1</v>
      </c>
      <c r="L14" s="53">
        <v>0.31</v>
      </c>
      <c r="M14" s="2">
        <f t="shared" si="1"/>
        <v>0.31</v>
      </c>
      <c r="N14" s="6" t="s">
        <v>75</v>
      </c>
      <c r="O14" s="23">
        <v>130173869.55</v>
      </c>
      <c r="P14" s="8"/>
      <c r="Q14" s="8"/>
      <c r="R14" s="8"/>
      <c r="S14" s="54">
        <f t="shared" si="2"/>
        <v>130173869.55</v>
      </c>
      <c r="T14" s="23">
        <v>23800000</v>
      </c>
      <c r="U14" s="8"/>
      <c r="V14" s="8"/>
      <c r="W14" s="8"/>
      <c r="X14" s="54">
        <f t="shared" si="3"/>
        <v>23800000</v>
      </c>
      <c r="Y14" s="24">
        <f t="shared" si="0"/>
        <v>0.18283239241696184</v>
      </c>
      <c r="Z14" s="23"/>
      <c r="AA14" s="7" t="s">
        <v>56</v>
      </c>
      <c r="AB14" s="9" t="s">
        <v>59</v>
      </c>
    </row>
    <row r="15" spans="1:28" s="10" customFormat="1" ht="73.5" customHeight="1" x14ac:dyDescent="0.25">
      <c r="A15" s="43" t="s">
        <v>60</v>
      </c>
      <c r="B15" s="43" t="s">
        <v>62</v>
      </c>
      <c r="C15" s="48" t="s">
        <v>66</v>
      </c>
      <c r="D15" s="51" t="s">
        <v>44</v>
      </c>
      <c r="E15" s="41" t="s">
        <v>45</v>
      </c>
      <c r="F15" s="106"/>
      <c r="G15" s="103"/>
      <c r="H15" s="45" t="s">
        <v>85</v>
      </c>
      <c r="I15" s="36">
        <v>44222</v>
      </c>
      <c r="J15" s="36">
        <v>44561</v>
      </c>
      <c r="K15" s="42">
        <v>1500</v>
      </c>
      <c r="L15" s="52">
        <v>179.9</v>
      </c>
      <c r="M15" s="2">
        <f t="shared" si="1"/>
        <v>0.11993333333333334</v>
      </c>
      <c r="N15" s="6" t="s">
        <v>75</v>
      </c>
      <c r="O15" s="23">
        <v>103625750.55</v>
      </c>
      <c r="P15" s="8"/>
      <c r="Q15" s="8"/>
      <c r="R15" s="8"/>
      <c r="S15" s="54">
        <f t="shared" si="2"/>
        <v>103625750.55</v>
      </c>
      <c r="T15" s="23">
        <v>23800000</v>
      </c>
      <c r="U15" s="8"/>
      <c r="V15" s="8"/>
      <c r="W15" s="8"/>
      <c r="X15" s="54">
        <f t="shared" si="3"/>
        <v>23800000</v>
      </c>
      <c r="Y15" s="24">
        <f t="shared" si="0"/>
        <v>0.2296726428873137</v>
      </c>
      <c r="Z15" s="23"/>
      <c r="AA15" s="7" t="s">
        <v>56</v>
      </c>
      <c r="AB15" s="9" t="s">
        <v>59</v>
      </c>
    </row>
    <row r="16" spans="1:28" s="10" customFormat="1" ht="79.8" customHeight="1" x14ac:dyDescent="0.25">
      <c r="A16" s="43" t="s">
        <v>60</v>
      </c>
      <c r="B16" s="43" t="s">
        <v>62</v>
      </c>
      <c r="C16" s="48" t="s">
        <v>66</v>
      </c>
      <c r="D16" s="51" t="s">
        <v>46</v>
      </c>
      <c r="E16" s="41" t="s">
        <v>47</v>
      </c>
      <c r="F16" s="106"/>
      <c r="G16" s="103"/>
      <c r="H16" s="6" t="s">
        <v>86</v>
      </c>
      <c r="I16" s="36">
        <v>44222</v>
      </c>
      <c r="J16" s="36">
        <v>44561</v>
      </c>
      <c r="K16" s="42">
        <v>100</v>
      </c>
      <c r="L16" s="52">
        <v>0</v>
      </c>
      <c r="M16" s="2">
        <f t="shared" si="1"/>
        <v>0</v>
      </c>
      <c r="N16" s="6" t="s">
        <v>75</v>
      </c>
      <c r="O16" s="23">
        <v>101628340.28</v>
      </c>
      <c r="P16" s="8"/>
      <c r="Q16" s="8"/>
      <c r="R16" s="8"/>
      <c r="S16" s="54">
        <f t="shared" si="2"/>
        <v>101628340.28</v>
      </c>
      <c r="T16" s="23">
        <v>0</v>
      </c>
      <c r="U16" s="8"/>
      <c r="V16" s="8"/>
      <c r="W16" s="8"/>
      <c r="X16" s="54">
        <f t="shared" si="3"/>
        <v>0</v>
      </c>
      <c r="Y16" s="24">
        <f t="shared" si="0"/>
        <v>0</v>
      </c>
      <c r="Z16" s="23"/>
      <c r="AA16" s="7" t="s">
        <v>56</v>
      </c>
      <c r="AB16" s="9" t="s">
        <v>59</v>
      </c>
    </row>
    <row r="17" spans="1:28" s="10" customFormat="1" ht="141" customHeight="1" x14ac:dyDescent="0.25">
      <c r="A17" s="82" t="s">
        <v>60</v>
      </c>
      <c r="B17" s="82" t="s">
        <v>62</v>
      </c>
      <c r="C17" s="84" t="s">
        <v>66</v>
      </c>
      <c r="D17" s="86" t="s">
        <v>48</v>
      </c>
      <c r="E17" s="88" t="s">
        <v>49</v>
      </c>
      <c r="F17" s="107"/>
      <c r="G17" s="104"/>
      <c r="H17" s="6" t="s">
        <v>90</v>
      </c>
      <c r="I17" s="36">
        <v>44222</v>
      </c>
      <c r="J17" s="36">
        <v>44561</v>
      </c>
      <c r="K17" s="80">
        <v>1</v>
      </c>
      <c r="L17" s="78">
        <v>1</v>
      </c>
      <c r="M17" s="76">
        <f t="shared" si="1"/>
        <v>1</v>
      </c>
      <c r="N17" s="74" t="s">
        <v>75</v>
      </c>
      <c r="O17" s="23">
        <v>44450000</v>
      </c>
      <c r="P17" s="8"/>
      <c r="Q17" s="8"/>
      <c r="R17" s="8"/>
      <c r="S17" s="64">
        <f>SUM(O17:R18)</f>
        <v>44572039.619999975</v>
      </c>
      <c r="T17" s="23">
        <v>26750000</v>
      </c>
      <c r="U17" s="8"/>
      <c r="V17" s="8"/>
      <c r="W17" s="8"/>
      <c r="X17" s="64">
        <f>SUM(T17:W18)</f>
        <v>26750000</v>
      </c>
      <c r="Y17" s="66">
        <f t="shared" si="0"/>
        <v>0.6001520286721852</v>
      </c>
      <c r="Z17" s="68"/>
      <c r="AA17" s="70" t="s">
        <v>56</v>
      </c>
      <c r="AB17" s="72" t="s">
        <v>59</v>
      </c>
    </row>
    <row r="18" spans="1:28" s="10" customFormat="1" ht="30" customHeight="1" x14ac:dyDescent="0.25">
      <c r="A18" s="83"/>
      <c r="B18" s="83"/>
      <c r="C18" s="85"/>
      <c r="D18" s="87"/>
      <c r="E18" s="89"/>
      <c r="F18" s="61"/>
      <c r="G18" s="62" t="s">
        <v>89</v>
      </c>
      <c r="H18" s="6"/>
      <c r="I18" s="36"/>
      <c r="J18" s="36"/>
      <c r="K18" s="81"/>
      <c r="L18" s="79"/>
      <c r="M18" s="77"/>
      <c r="N18" s="75"/>
      <c r="O18" s="23">
        <v>122039.61999997497</v>
      </c>
      <c r="P18" s="8"/>
      <c r="Q18" s="8"/>
      <c r="R18" s="8"/>
      <c r="S18" s="65"/>
      <c r="T18" s="23"/>
      <c r="U18" s="8"/>
      <c r="V18" s="8"/>
      <c r="W18" s="8"/>
      <c r="X18" s="65"/>
      <c r="Y18" s="67"/>
      <c r="Z18" s="69"/>
      <c r="AA18" s="71"/>
      <c r="AB18" s="73"/>
    </row>
    <row r="19" spans="1:28" s="10" customFormat="1" ht="184.2" customHeight="1" x14ac:dyDescent="0.25">
      <c r="A19" s="43" t="s">
        <v>61</v>
      </c>
      <c r="B19" s="43" t="s">
        <v>63</v>
      </c>
      <c r="C19" s="48" t="s">
        <v>67</v>
      </c>
      <c r="D19" s="51" t="s">
        <v>50</v>
      </c>
      <c r="E19" s="41" t="s">
        <v>51</v>
      </c>
      <c r="F19" s="11"/>
      <c r="G19" s="63" t="s">
        <v>88</v>
      </c>
      <c r="H19" s="6" t="s">
        <v>87</v>
      </c>
      <c r="I19" s="36" t="s">
        <v>78</v>
      </c>
      <c r="J19" s="36" t="s">
        <v>78</v>
      </c>
      <c r="K19" s="42">
        <v>1</v>
      </c>
      <c r="L19" s="52">
        <v>1</v>
      </c>
      <c r="M19" s="2">
        <f t="shared" si="1"/>
        <v>1</v>
      </c>
      <c r="N19" s="6" t="s">
        <v>76</v>
      </c>
      <c r="O19" s="23">
        <v>700000000</v>
      </c>
      <c r="P19" s="8"/>
      <c r="Q19" s="8"/>
      <c r="R19" s="8"/>
      <c r="S19" s="54">
        <f t="shared" si="2"/>
        <v>700000000</v>
      </c>
      <c r="T19" s="23">
        <v>0</v>
      </c>
      <c r="U19" s="8"/>
      <c r="V19" s="8"/>
      <c r="W19" s="8"/>
      <c r="X19" s="54">
        <f t="shared" si="3"/>
        <v>0</v>
      </c>
      <c r="Y19" s="24">
        <f t="shared" si="0"/>
        <v>0</v>
      </c>
      <c r="Z19" s="23"/>
      <c r="AA19" s="7" t="s">
        <v>56</v>
      </c>
      <c r="AB19" s="9" t="s">
        <v>59</v>
      </c>
    </row>
    <row r="20" spans="1:28" ht="27.75" customHeight="1" x14ac:dyDescent="0.25">
      <c r="A20" s="28"/>
      <c r="B20" s="29"/>
      <c r="C20" s="29"/>
      <c r="D20" s="29"/>
      <c r="E20" s="34"/>
      <c r="F20" s="29"/>
      <c r="G20" s="29"/>
      <c r="H20" s="37"/>
      <c r="I20" s="29"/>
      <c r="J20" s="29"/>
      <c r="K20" s="30"/>
      <c r="L20" s="56" t="s">
        <v>19</v>
      </c>
      <c r="M20" s="25">
        <f>AVERAGE(M6:M19)</f>
        <v>0.5912088154269971</v>
      </c>
      <c r="N20" s="26"/>
      <c r="O20" s="55">
        <f t="shared" ref="O20:R20" si="4">SUM(O6:O19)</f>
        <v>5008316937.000001</v>
      </c>
      <c r="P20" s="55">
        <f t="shared" si="4"/>
        <v>0</v>
      </c>
      <c r="Q20" s="55">
        <f t="shared" si="4"/>
        <v>0</v>
      </c>
      <c r="R20" s="55">
        <f t="shared" si="4"/>
        <v>0</v>
      </c>
      <c r="S20" s="27">
        <f>SUM(S6:S19)</f>
        <v>5008316937.000001</v>
      </c>
      <c r="T20" s="55">
        <f t="shared" ref="T20:W20" si="5">SUM(T6:T19)</f>
        <v>348225000</v>
      </c>
      <c r="U20" s="55">
        <f t="shared" si="5"/>
        <v>0</v>
      </c>
      <c r="V20" s="55">
        <f t="shared" si="5"/>
        <v>0</v>
      </c>
      <c r="W20" s="55">
        <f t="shared" si="5"/>
        <v>0</v>
      </c>
      <c r="X20" s="27">
        <f>SUM(X6:X19)</f>
        <v>348225000</v>
      </c>
      <c r="Y20" s="31">
        <f>IFERROR(X20/S20,"-")</f>
        <v>6.9529345762328693E-2</v>
      </c>
      <c r="Z20" s="27">
        <f>SUM(Z6:Z19)</f>
        <v>0</v>
      </c>
      <c r="AA20" s="32"/>
      <c r="AB20" s="33"/>
    </row>
    <row r="21" spans="1:28" s="14" customFormat="1" x14ac:dyDescent="0.25">
      <c r="A21" s="15"/>
      <c r="B21" s="16"/>
      <c r="C21" s="16"/>
      <c r="D21" s="16"/>
      <c r="E21" s="16"/>
      <c r="G21" s="17"/>
      <c r="H21" s="17"/>
      <c r="I21" s="17"/>
      <c r="J21" s="17"/>
      <c r="K21" s="17"/>
      <c r="L21" s="18"/>
      <c r="M21" s="18"/>
      <c r="N21" s="17"/>
    </row>
    <row r="22" spans="1:28" s="14" customFormat="1" x14ac:dyDescent="0.25">
      <c r="A22" s="15"/>
      <c r="B22" s="16"/>
      <c r="C22" s="16"/>
      <c r="D22" s="16"/>
      <c r="E22" s="16"/>
      <c r="G22" s="17"/>
      <c r="H22" s="17"/>
      <c r="I22" s="17"/>
      <c r="J22" s="17"/>
      <c r="K22" s="17"/>
      <c r="L22" s="18"/>
      <c r="M22" s="18"/>
      <c r="N22" s="17"/>
      <c r="T22" s="57"/>
    </row>
    <row r="23" spans="1:28" s="14" customFormat="1" x14ac:dyDescent="0.25">
      <c r="A23" s="15"/>
      <c r="B23" s="16"/>
      <c r="C23" s="16"/>
      <c r="D23" s="16"/>
      <c r="G23" s="17"/>
      <c r="H23" s="17"/>
      <c r="I23" s="17"/>
      <c r="J23" s="17"/>
      <c r="K23" s="17"/>
      <c r="L23" s="18"/>
      <c r="M23" s="18"/>
      <c r="N23" s="17"/>
      <c r="O23" s="57"/>
    </row>
    <row r="24" spans="1:28" s="14" customFormat="1" x14ac:dyDescent="0.25">
      <c r="A24" s="15"/>
      <c r="B24" s="16"/>
      <c r="C24" s="16"/>
      <c r="D24" s="16"/>
      <c r="G24" s="17"/>
      <c r="H24" s="17"/>
      <c r="I24" s="17"/>
      <c r="J24" s="17"/>
      <c r="K24" s="17"/>
      <c r="L24" s="18"/>
      <c r="M24" s="18"/>
      <c r="N24" s="17"/>
    </row>
    <row r="25" spans="1:28" s="14" customFormat="1" x14ac:dyDescent="0.25">
      <c r="A25" s="15"/>
      <c r="B25" s="16"/>
      <c r="C25" s="16"/>
      <c r="D25" s="16"/>
      <c r="G25" s="17"/>
      <c r="H25" s="17"/>
      <c r="I25" s="17"/>
      <c r="J25" s="17"/>
      <c r="K25" s="17"/>
      <c r="L25" s="18"/>
      <c r="M25" s="18"/>
      <c r="N25" s="17"/>
    </row>
    <row r="26" spans="1:28" s="14" customFormat="1" x14ac:dyDescent="0.25">
      <c r="A26" s="15"/>
      <c r="B26" s="16"/>
      <c r="C26" s="16"/>
      <c r="D26" s="16"/>
      <c r="G26" s="17"/>
      <c r="H26" s="17"/>
      <c r="I26" s="17"/>
      <c r="J26" s="17"/>
      <c r="K26" s="17"/>
      <c r="L26" s="18"/>
      <c r="M26" s="18"/>
      <c r="N26" s="17"/>
    </row>
    <row r="27" spans="1:28" s="14" customFormat="1" x14ac:dyDescent="0.25">
      <c r="A27" s="15"/>
      <c r="B27" s="16"/>
      <c r="C27" s="16"/>
      <c r="D27" s="16"/>
      <c r="E27" s="16"/>
      <c r="G27" s="17"/>
      <c r="H27" s="17"/>
      <c r="I27" s="17"/>
      <c r="J27" s="17"/>
      <c r="K27" s="17"/>
      <c r="L27" s="18"/>
      <c r="M27" s="18"/>
      <c r="N27" s="17"/>
    </row>
    <row r="28" spans="1:28" s="14" customFormat="1" x14ac:dyDescent="0.25">
      <c r="A28" s="13"/>
    </row>
    <row r="29" spans="1:28" s="14" customFormat="1" x14ac:dyDescent="0.25">
      <c r="A29" s="13"/>
    </row>
    <row r="30" spans="1:28" s="14" customFormat="1" x14ac:dyDescent="0.25">
      <c r="A30" s="13"/>
    </row>
    <row r="31" spans="1:28" s="14" customFormat="1" x14ac:dyDescent="0.25">
      <c r="A31" s="15"/>
      <c r="B31" s="16"/>
      <c r="C31" s="16"/>
      <c r="D31" s="16"/>
      <c r="E31" s="16"/>
      <c r="G31" s="17"/>
      <c r="H31" s="17"/>
      <c r="I31" s="17"/>
      <c r="J31" s="17"/>
      <c r="K31" s="17"/>
      <c r="L31" s="19"/>
      <c r="M31" s="19"/>
      <c r="N31" s="17"/>
    </row>
    <row r="32" spans="1:28" s="14" customFormat="1" x14ac:dyDescent="0.25">
      <c r="A32" s="13"/>
    </row>
    <row r="33" spans="1:1" s="14" customFormat="1" x14ac:dyDescent="0.25">
      <c r="A33" s="13"/>
    </row>
    <row r="34" spans="1:1" s="14" customFormat="1" x14ac:dyDescent="0.25">
      <c r="A34" s="13"/>
    </row>
  </sheetData>
  <mergeCells count="58">
    <mergeCell ref="AB9:AB10"/>
    <mergeCell ref="Z9:Z10"/>
    <mergeCell ref="N9:N10"/>
    <mergeCell ref="N7:N8"/>
    <mergeCell ref="S9:S10"/>
    <mergeCell ref="X7:X8"/>
    <mergeCell ref="X9:X10"/>
    <mergeCell ref="Y9:Y10"/>
    <mergeCell ref="AA9:AA10"/>
    <mergeCell ref="S7:S8"/>
    <mergeCell ref="Y7:Y8"/>
    <mergeCell ref="Z7:Z8"/>
    <mergeCell ref="AA7:AA8"/>
    <mergeCell ref="AB7:AB8"/>
    <mergeCell ref="A9:A10"/>
    <mergeCell ref="B9:B10"/>
    <mergeCell ref="C9:C10"/>
    <mergeCell ref="D9:D10"/>
    <mergeCell ref="E9:E10"/>
    <mergeCell ref="A4:E4"/>
    <mergeCell ref="N4:S4"/>
    <mergeCell ref="F1:Q3"/>
    <mergeCell ref="G14:G17"/>
    <mergeCell ref="F14:F17"/>
    <mergeCell ref="G6:G7"/>
    <mergeCell ref="F6:F7"/>
    <mergeCell ref="H6:H7"/>
    <mergeCell ref="A7:A8"/>
    <mergeCell ref="B7:B8"/>
    <mergeCell ref="C7:C8"/>
    <mergeCell ref="D7:D8"/>
    <mergeCell ref="E7:E8"/>
    <mergeCell ref="M7:M8"/>
    <mergeCell ref="L7:L8"/>
    <mergeCell ref="K7:K8"/>
    <mergeCell ref="AA4:AB4"/>
    <mergeCell ref="F4:J4"/>
    <mergeCell ref="K4:M4"/>
    <mergeCell ref="Y1:Y3"/>
    <mergeCell ref="Z4:Z5"/>
    <mergeCell ref="T4:X4"/>
    <mergeCell ref="Z1:Z2"/>
    <mergeCell ref="Y4:Y5"/>
    <mergeCell ref="A17:A18"/>
    <mergeCell ref="B17:B18"/>
    <mergeCell ref="C17:C18"/>
    <mergeCell ref="D17:D18"/>
    <mergeCell ref="E17:E18"/>
    <mergeCell ref="N17:N18"/>
    <mergeCell ref="M17:M18"/>
    <mergeCell ref="L17:L18"/>
    <mergeCell ref="K17:K18"/>
    <mergeCell ref="S17:S18"/>
    <mergeCell ref="X17:X18"/>
    <mergeCell ref="Y17:Y18"/>
    <mergeCell ref="Z17:Z18"/>
    <mergeCell ref="AA17:AA18"/>
    <mergeCell ref="AB17:AB18"/>
  </mergeCells>
  <conditionalFormatting sqref="M6:M7 M9:M17 M19">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25" right="0.25" top="0.75" bottom="0.75" header="0.3" footer="0.3"/>
  <pageSetup paperSize="14"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2021-03-04T20:17:38Z</cp:lastPrinted>
  <dcterms:created xsi:type="dcterms:W3CDTF">2008-07-08T21:30:46Z</dcterms:created>
  <dcterms:modified xsi:type="dcterms:W3CDTF">2021-07-07T07:26:51Z</dcterms:modified>
</cp:coreProperties>
</file>