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abeza\Desktop\ARCHIVOS 2017\BANCO DE PROYECTOS\PAGINA\"/>
    </mc:Choice>
  </mc:AlternateContent>
  <bookViews>
    <workbookView xWindow="0" yWindow="0" windowWidth="20490" windowHeight="7155" tabRatio="546"/>
  </bookViews>
  <sheets>
    <sheet name="proyectos 2017" sheetId="20" r:id="rId1"/>
    <sheet name="RESUMEN" sheetId="22" r:id="rId2"/>
  </sheets>
  <definedNames>
    <definedName name="_xlnm._FilterDatabase" localSheetId="0" hidden="1">'proyectos 2017'!$A$4:$R$179</definedName>
    <definedName name="_xlnm.Print_Area" localSheetId="0">'proyectos 2017'!$A$1:$Q$98</definedName>
  </definedNames>
  <calcPr calcId="152511"/>
</workbook>
</file>

<file path=xl/calcChain.xml><?xml version="1.0" encoding="utf-8"?>
<calcChain xmlns="http://schemas.openxmlformats.org/spreadsheetml/2006/main">
  <c r="Q172" i="20" l="1"/>
  <c r="Q173" i="20" l="1"/>
  <c r="Q171" i="20" l="1"/>
  <c r="Q169" i="20" l="1"/>
  <c r="Q167" i="20" l="1"/>
  <c r="Q168" i="20" l="1"/>
  <c r="Q165" i="20" l="1"/>
  <c r="Q164" i="20"/>
  <c r="Q163" i="20" l="1"/>
  <c r="Q162" i="20"/>
  <c r="Q154" i="20" l="1"/>
  <c r="Q161" i="20" l="1"/>
  <c r="Q160" i="20" l="1"/>
  <c r="Q159" i="20" l="1"/>
  <c r="Q158" i="20"/>
  <c r="Q156" i="20"/>
  <c r="Q157" i="20" l="1"/>
  <c r="Q155" i="20" l="1"/>
  <c r="N153" i="20" l="1"/>
  <c r="Q153" i="20" s="1"/>
  <c r="Q152" i="20" l="1"/>
  <c r="Q151" i="20" l="1"/>
  <c r="Q150" i="20" l="1"/>
  <c r="Q149" i="20"/>
  <c r="G25" i="22" l="1"/>
  <c r="Q137" i="20" l="1"/>
  <c r="Q136" i="20" l="1"/>
  <c r="H24" i="22" l="1"/>
  <c r="E25" i="22"/>
  <c r="D25" i="22"/>
  <c r="C25" i="22"/>
  <c r="Q148" i="20" l="1"/>
  <c r="Q147" i="20" l="1"/>
  <c r="Q144" i="20"/>
  <c r="Q145" i="20" l="1"/>
  <c r="Q146" i="20"/>
  <c r="Q143" i="20" l="1"/>
  <c r="Q142" i="20" l="1"/>
  <c r="O139" i="20" l="1"/>
  <c r="Q139" i="20" s="1"/>
  <c r="Q140" i="20"/>
  <c r="Q141" i="20"/>
  <c r="Q138" i="20" l="1"/>
  <c r="Q134" i="20" l="1"/>
  <c r="Q135" i="20"/>
  <c r="Q133" i="20" l="1"/>
  <c r="Q132" i="20" l="1"/>
  <c r="Q131" i="20"/>
  <c r="Q130" i="20" l="1"/>
  <c r="Q129" i="20" l="1"/>
  <c r="Q128" i="20"/>
  <c r="Q124" i="20" l="1"/>
  <c r="H16" i="22" l="1"/>
  <c r="H23" i="22"/>
  <c r="H9" i="22"/>
  <c r="H10" i="22"/>
  <c r="H11" i="22"/>
  <c r="H12" i="22"/>
  <c r="H13" i="22"/>
  <c r="H14" i="22"/>
  <c r="H15" i="22"/>
  <c r="H17" i="22"/>
  <c r="H18" i="22"/>
  <c r="H19" i="22"/>
  <c r="H20" i="22"/>
  <c r="H21" i="22"/>
  <c r="H22" i="22"/>
  <c r="F25" i="22"/>
  <c r="Q127" i="20"/>
  <c r="Q126" i="20" l="1"/>
  <c r="Q125" i="20"/>
  <c r="Q123" i="20"/>
  <c r="Q122" i="20" l="1"/>
  <c r="Q121" i="20" l="1"/>
  <c r="Q119" i="20" l="1"/>
  <c r="Q120" i="20"/>
  <c r="Q118" i="20" l="1"/>
  <c r="Q116" i="20" l="1"/>
  <c r="Q117" i="20"/>
  <c r="Q115" i="20"/>
  <c r="Q114" i="20"/>
  <c r="Q113" i="20"/>
  <c r="Q112" i="20"/>
  <c r="Q111" i="20" l="1"/>
  <c r="Q110" i="20" l="1"/>
  <c r="Q109" i="20" l="1"/>
  <c r="Q108" i="20" l="1"/>
  <c r="Q107" i="20" l="1"/>
  <c r="Q106" i="20" l="1"/>
  <c r="Q105" i="20"/>
  <c r="Q104" i="20"/>
  <c r="Q103" i="20"/>
  <c r="Q102" i="20"/>
  <c r="Q101" i="20" l="1"/>
  <c r="Q100" i="20"/>
  <c r="Q32" i="20" l="1"/>
  <c r="H8" i="22"/>
  <c r="H25" i="22" s="1"/>
  <c r="Q98" i="20" l="1"/>
  <c r="Q99" i="20"/>
  <c r="Q96" i="20"/>
  <c r="Q97" i="20"/>
  <c r="Q95" i="20"/>
  <c r="Q94" i="20"/>
  <c r="Q93" i="20"/>
  <c r="Q92" i="20"/>
  <c r="Q91" i="20"/>
  <c r="Q90" i="20"/>
  <c r="Q89" i="20"/>
  <c r="Q88" i="20"/>
  <c r="Q87" i="20"/>
  <c r="Q86" i="20"/>
  <c r="Q85" i="20"/>
  <c r="Q84" i="20"/>
  <c r="Q83" i="20"/>
  <c r="Q82" i="20"/>
  <c r="Q81" i="20"/>
  <c r="Q80" i="20"/>
  <c r="Q79" i="20"/>
  <c r="Q78" i="20"/>
  <c r="Q77" i="20"/>
  <c r="Q76" i="20"/>
  <c r="Q75" i="20"/>
  <c r="Q74" i="20"/>
  <c r="Q73" i="20"/>
  <c r="Q72" i="20"/>
  <c r="N71" i="20"/>
  <c r="Q71" i="20" s="1"/>
  <c r="Q70" i="20" l="1"/>
  <c r="Q69" i="20"/>
  <c r="Q68" i="20"/>
  <c r="Q67" i="20"/>
  <c r="N66" i="20"/>
  <c r="Q66" i="20" s="1"/>
  <c r="N65" i="20"/>
  <c r="Q65" i="20" s="1"/>
  <c r="Q64" i="20"/>
  <c r="N63" i="20"/>
  <c r="Q63" i="20" s="1"/>
  <c r="Q62" i="20"/>
  <c r="Q61" i="20"/>
  <c r="Q60" i="20"/>
  <c r="Q59" i="20"/>
  <c r="Q58" i="20"/>
  <c r="Q51" i="20"/>
  <c r="Q57" i="20"/>
  <c r="Q56" i="20"/>
  <c r="Q55" i="20"/>
  <c r="Q54" i="20" l="1"/>
  <c r="Q53" i="20"/>
  <c r="Q52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P38" i="20"/>
  <c r="Q38" i="20" s="1"/>
  <c r="P37" i="20"/>
  <c r="O37" i="20"/>
  <c r="N37" i="20"/>
  <c r="Q36" i="20"/>
  <c r="Q35" i="20"/>
  <c r="Q34" i="20"/>
  <c r="Q33" i="20"/>
  <c r="Q31" i="20"/>
  <c r="N30" i="20"/>
  <c r="Q30" i="20" s="1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6" i="20"/>
  <c r="Q5" i="20"/>
  <c r="Q37" i="20" l="1"/>
</calcChain>
</file>

<file path=xl/sharedStrings.xml><?xml version="1.0" encoding="utf-8"?>
<sst xmlns="http://schemas.openxmlformats.org/spreadsheetml/2006/main" count="1404" uniqueCount="700">
  <si>
    <t>ALCALDIA DE BUCARAMANGA</t>
  </si>
  <si>
    <t>SECRETARIA DEL PLANEACION BPPIM</t>
  </si>
  <si>
    <t>No</t>
  </si>
  <si>
    <t>NOMBRE DEL PROGRAMA</t>
  </si>
  <si>
    <t>PROYECTO</t>
  </si>
  <si>
    <t>FECHA DE REGISTRO</t>
  </si>
  <si>
    <t>DEPENDENCIA</t>
  </si>
  <si>
    <t>OBSERVACIONES</t>
  </si>
  <si>
    <t>RECURSOS PROPIOS</t>
  </si>
  <si>
    <t>SGP</t>
  </si>
  <si>
    <t>OTROS</t>
  </si>
  <si>
    <t>TOTAL</t>
  </si>
  <si>
    <t xml:space="preserve">   ALCALDIA DE BUCARAMANGA</t>
  </si>
  <si>
    <t>CANTIDAD</t>
  </si>
  <si>
    <t>PRESUPUESTO TOTAL CUATRENIO</t>
  </si>
  <si>
    <t>SECRETARIA ADMINISTRATIVA</t>
  </si>
  <si>
    <t>SECRETARIA DE EDUCACIÓN</t>
  </si>
  <si>
    <t>SECRETARIA DEL INTERIOR</t>
  </si>
  <si>
    <t>SECRETARIA DE HACIENDA</t>
  </si>
  <si>
    <t>SECRETARIA DE INFRAESTRUCTURA</t>
  </si>
  <si>
    <t>SECRETARIA DE SALUD Y AMBIENTE</t>
  </si>
  <si>
    <t>Dirección de Transito de Bucaramanga</t>
  </si>
  <si>
    <t>Secretaría de Infraestructura</t>
  </si>
  <si>
    <t xml:space="preserve"> SECRETARIA DE PLANEACIÓN </t>
  </si>
  <si>
    <t>COMPONENTE</t>
  </si>
  <si>
    <t xml:space="preserve"> LÍNEA ESTRATÉGICA</t>
  </si>
  <si>
    <t>PRESUPUESTO CUATRIENIO  (cifras completas)</t>
  </si>
  <si>
    <t>2016-068001-0089</t>
  </si>
  <si>
    <t>2016-068001-0090</t>
  </si>
  <si>
    <t>2016-068001-0092</t>
  </si>
  <si>
    <t>Infraestructura y conectividad</t>
  </si>
  <si>
    <t>IMPLEMENTACIÓN Y PROMOCIÓN DE PROGRAMAS DE EDUCACIÓN VIAL A LOS USUARIOS DE LA VÍA EN EL MUNICIPIO DE BUCARAMANGA</t>
  </si>
  <si>
    <t>Movilidad</t>
  </si>
  <si>
    <t>Administración articulada y coherente</t>
  </si>
  <si>
    <t>Gobierno legal y efectivo</t>
  </si>
  <si>
    <t>Calidad de vida</t>
  </si>
  <si>
    <t>2016-068001-0105</t>
  </si>
  <si>
    <t>Gobernanza democrática</t>
  </si>
  <si>
    <t>(1) Plan de fortalecimiento Institucional formulado e implementado</t>
  </si>
  <si>
    <t>2016-068001-0121</t>
  </si>
  <si>
    <t>2016-068001-0125</t>
  </si>
  <si>
    <t>2016-068001-0126</t>
  </si>
  <si>
    <t>APOYO A LA GESTIÓN INSTITUCIONAL, EN LOS PROCESOS DE PLANIFICACIÓN DEL ÁMBITO TERRITORIAL, ECONÓMICA Y SOCIAL DE BUCARAMANGA,SANTANDER</t>
  </si>
  <si>
    <t>APLICACIÓN, CONTROL Y VERIFICACIÓN DE LAS NORMAS CONTENIDAS EN EL PLAN DE ORDENAMIENTO TERRITORIAL EN EL MUNICIPIO DE BUCARAMANGA</t>
  </si>
  <si>
    <t>Gobernanza Urbana</t>
  </si>
  <si>
    <t>Ordenamiento territorial en marcha</t>
  </si>
  <si>
    <t>MEJORAMIENTO DE LA EJECUCIÓN DE LOS PROCESOS TRANSVERSALES DE LA SECRETARIA DE INFRAESTRUCTURA DEL MUNICIPIO DE BUCARAMANGA</t>
  </si>
  <si>
    <t>Movilidad y seguridad vial</t>
  </si>
  <si>
    <t>No DE REGISTRO</t>
  </si>
  <si>
    <t>Gobernanza Democrática</t>
  </si>
  <si>
    <t>META</t>
  </si>
  <si>
    <t xml:space="preserve">Gobierno Legal y efectivo </t>
  </si>
  <si>
    <t>2016-068001-0148</t>
  </si>
  <si>
    <t>Movilidad y Seguridad vial</t>
  </si>
  <si>
    <t>(1) Centro de investigación del tránsito vehicular y peatonal en la iudad de Bucaramanga</t>
  </si>
  <si>
    <t>2016-068001-0157</t>
  </si>
  <si>
    <t>(1) Plataforma tecnológica y sitematización de la DTB</t>
  </si>
  <si>
    <t>EDUCACIÓN: Bucaramanga educada, culta e innovadora.</t>
  </si>
  <si>
    <t>Secretaría de Educación</t>
  </si>
  <si>
    <t>PLAN DE DESARROLLO 2016-2019 "GOBIERNO DE  LAS CIUDADANAS Y LOS CIUDADANOS"</t>
  </si>
  <si>
    <t>Secretaría de Planeación</t>
  </si>
  <si>
    <t>INSTITUTO MUNICIPAL DE EMPLEO DE BUCARAMANGA</t>
  </si>
  <si>
    <t>Ciudadanas y ciudadanos inteligentes</t>
  </si>
  <si>
    <t>PROYECTOS 2017 CON EL PLAN DE DESARROLLO 2016-2019 "GOBIERNO DE  LAS CIUDADANAS Y LOS CIUDADANOS"</t>
  </si>
  <si>
    <t>ESTADO</t>
  </si>
  <si>
    <t>FORTALECIMIENTO INSTITUCIONAL DE LOS SISTEMAS DE INFORMACIÓN, SISTEMATIZACIÓN Y PLATAFORMA TECNOLÓGICA DE LA DIRECCIÓN DE TRÁNSITO DE BUCARAMANGA</t>
  </si>
  <si>
    <t>ACTUALIZADO POR COSTOS</t>
  </si>
  <si>
    <t>DISEÑO E IMPLEMENTACIÓN DE UN CENTRO DE INVESTIGACIÓN DEL TRÁNSITO VEHICULAR Y PEATONAL EN BUCARAMANGA Y SU ÁREA DE INFLUENCIA</t>
  </si>
  <si>
    <t>ACTUALIZADO POR REFORMULACIÓN</t>
  </si>
  <si>
    <t>2016-068001-0117</t>
  </si>
  <si>
    <t>(1) Adecuación física y tecnológica del archivo de planos</t>
  </si>
  <si>
    <t>2016-068001-0107</t>
  </si>
  <si>
    <t>Disponibilidad ( Asequibilidad) "entornos de aprendizaje bellos y agradables"</t>
  </si>
  <si>
    <t>OPTIMIZACIÓN DE LOS ESTABLECIMIENTOS EDUCATIVOS, MEDIANTE EL PAGO DE ARRENDAMIENTO, SERVICIOS PÚBLICOS, ASEO, VIGILANCIA Y OTROS BUCARAMANGA</t>
  </si>
  <si>
    <t>2016-068001-0097</t>
  </si>
  <si>
    <t>Inclusión social</t>
  </si>
  <si>
    <t>Hogares felices</t>
  </si>
  <si>
    <t>Mejoramiento y Consolidación de la Ciudad Construida</t>
  </si>
  <si>
    <t>ASISTENCIA JURÍDICA PARA LA TITULACIÓN DE PREDIOS FISCALES Y LA ATENCIÓN A TRÁMITES DE PROPIEDAD HORIZONTAL  EN   BUCARAMANGA , SANTANDER, CENTRO ORIENTE.</t>
  </si>
  <si>
    <t>(150)  Títulos de propiedad de bienes fiscales</t>
  </si>
  <si>
    <t>2016-068001-0223</t>
  </si>
  <si>
    <t>Instituto de vivienda de Bucaramanga</t>
  </si>
  <si>
    <t>Construyendo mi hogar</t>
  </si>
  <si>
    <t>SUBSIDIO Y ASIGNACIÓN DE RECURSOS COMPLEMENTARIOS PARA HOGARES CON SUBSIDIO NACIONAL Y OBJETO DE REUBICACIÓN  Y POBREZA EXTREMA EN BUCARAMANGA , SANTANDER, CENTRO ORIENTE.</t>
  </si>
  <si>
    <t>(850) Subsidios de vivienda asignados</t>
  </si>
  <si>
    <t>2016-068001-0221</t>
  </si>
  <si>
    <t>ACTUALIZACIÓN, MANTENIMIENTO Y GEOREFERENCIACIÓN DE LA RED SEMAFÓRICA DEL MUNICIPIO DE BUCARAMANGA</t>
  </si>
  <si>
    <t>2016-068001-0093</t>
  </si>
  <si>
    <t>Promoción de Modos de Transporte no Motorizados</t>
  </si>
  <si>
    <t>FORMULACIÓN  E IMPLEMENTACIÓN DE ALTERNATIVAS QUE FOMENTEN Y FORTALEZCAN LA UTILIZACIÓN DE LOS MODOS DE TRANSPORTE NO MOTORIZADOS EN EL MUNICIPIO DE BUCARAMANGA</t>
  </si>
  <si>
    <t>(4) Alternativas de transporte urbano no motorizado</t>
  </si>
  <si>
    <t>2016-068001-0200</t>
  </si>
  <si>
    <t>NUEVO</t>
  </si>
  <si>
    <t>2017-068001-0001</t>
  </si>
  <si>
    <t>TOTAL 2017</t>
  </si>
  <si>
    <t>(340) Soluciones de vivienda entregada</t>
  </si>
  <si>
    <t>DEMARCACIÓN, ACTUALIZACIÓN,  Y MANTENIMIENTO DE LA SEÑALIZACIÓN VÍAL EN EL MUNICIPIO BUCARAMANGA</t>
  </si>
  <si>
    <t>(1) Infraestructura vial y en buen estado</t>
  </si>
  <si>
    <t>2016-068001-0091</t>
  </si>
  <si>
    <t xml:space="preserve">Calidad de Vida </t>
  </si>
  <si>
    <t>Acceso (Accesibilidad): "Educación para una Ciudadanía Inteligente y solidaria"</t>
  </si>
  <si>
    <t>MEJORAMIENTO NUTRICIONAL MEDIANTE LA ENTREGA DE COMPLEMENTO ALIMENTARIO Y ALMUERZO A ESCOLARES DEL MUNICIPIO DE BUCARAMANGA, SANTANDER.</t>
  </si>
  <si>
    <t>(28.340) Niñas, niños y adolescentes matriculaos en las Instituciones educativas oficiales</t>
  </si>
  <si>
    <t>2016-068001-0165</t>
  </si>
  <si>
    <t>SERVICIO DE TRANSPORTE ESCOLAR PARA ESTUDIANTES DE LAS INSTITUCIONES EDUCATIVAS OFICIALES DEL MUNICIPIO DE BUCARAMANGA, SANTANDER</t>
  </si>
  <si>
    <t>(2.346) Estudiantes con su núcleo familiar matriculados en Instituciones educativas oficiales.</t>
  </si>
  <si>
    <t>2016-068001-0167</t>
  </si>
  <si>
    <t>ACTUALIZADO POR ARRASTRE AUTOMÁTICO  O VIGENCIA</t>
  </si>
  <si>
    <t>SUMINISTRO DE COMPLEMENTO ALIMENTARIO TIPO ALMUERZO Y DOTACIÓN DE MOBILIARIO A RESTAURANTES ESCOLARES, DIRIGIDO A LA POBLACIÓN ESTUDIANTIL DE LAS INSTITUCIONES OFICIALES EN JORNADA ÚNICA DEL MUNICIPIO DE BUCARAMANGA</t>
  </si>
  <si>
    <t xml:space="preserve">(11.740) Estudiantes en jornada única de las Instituciones Educativas </t>
  </si>
  <si>
    <t>2016-068001-0237</t>
  </si>
  <si>
    <t>Servicios públicos</t>
  </si>
  <si>
    <t>Alumbrado Público Urbano y Rural</t>
  </si>
  <si>
    <t>ADMINISTRACIÓN,OPERACIÓN, MANTENIMIENTO, ENERGIA Y FACTURACIÓN DEL ALUMBRADO PÚBLICO DEL MUNICIPIO BUCARAMANGA DEPARTAMENTO DE SANTANDER</t>
  </si>
  <si>
    <t>(2.000) Luminarias para mantenimiento</t>
  </si>
  <si>
    <t>2016-068001-0088</t>
  </si>
  <si>
    <t>Gobierno participativo y abierto</t>
  </si>
  <si>
    <t>FORTALECIMIENTO DE LAS INSTITUCIONES DEMOCRÁTICAS DE BASE BUCARAMANGA, SANTANDER</t>
  </si>
  <si>
    <t>(3.000) personas capacitadas, asesoradas, orientadas e informadas en forma comunitaria</t>
  </si>
  <si>
    <t>2016-068001-0119</t>
  </si>
  <si>
    <t>Secretaría de  Desarrollo Social</t>
  </si>
  <si>
    <t>Inclusión Social</t>
  </si>
  <si>
    <t>Atención prioritaria y focalizada a grupos de población vulnerable</t>
  </si>
  <si>
    <t>Adulto mayor y digno</t>
  </si>
  <si>
    <t>IMPLEMENTACIÓN DE ESTRATEGIAS PARA ATENDER  INTEGRALMENTE A LOS ADULTOS MAYORES DE LAS COMUNAS Y CORREGIMIENTOS DE BUCARAMANGA</t>
  </si>
  <si>
    <t>(4.640) Adultos mayores a atender</t>
  </si>
  <si>
    <t>2016-068001-0123</t>
  </si>
  <si>
    <t>Actividad física, educación física, recreación y deporte</t>
  </si>
  <si>
    <t>Actividad física y salud " Bucaramanga activa y saludable"</t>
  </si>
  <si>
    <t>IMPLEMETACIÓN DE  PROCESOS DE HABITOS Y ESTILOS DE VIDA SALUDABLE PARA LOS HABITANTES DEL MUNICIPIO DE BUCARAMANGA</t>
  </si>
  <si>
    <t>(260) Eventos de hábitos de vida saludable mediante recreovias, ciclovias y ciclopaseos</t>
  </si>
  <si>
    <t>2016-068001-0130</t>
  </si>
  <si>
    <t>Instituto de Deporte  y Recreación de Bucaramanga</t>
  </si>
  <si>
    <t>Lectura, Escritura y Oralidad - LEO</t>
  </si>
  <si>
    <t>FORTALECIMIENTO DE LA BIBLIOTECA PÚBLICA GABRIEL TURBAY PARA EL MEJORAMIENTO EN LA PRESTACIÓN DEL SERVICIO EN LA CIUDAD DE BUCARAMANGA, SANTANDER, CENTRO ORIENTE.</t>
  </si>
  <si>
    <t>(1) Biblioteca fortalecida</t>
  </si>
  <si>
    <t>2016-068001-0225</t>
  </si>
  <si>
    <t>APOYAR EL SEGUIMIENTO Y CONTROL DE LA  OBRA  CONSTRUCCIÓN DEL PARQUE INTERCAMBIADOR MESÓN DE LOS BÚCAROS Y OBRAS COMPLEMENTARIAS EN EL MUNICIPIO DE BUCARAMANGA</t>
  </si>
  <si>
    <t>SECRETARIA DE PLANEACIÓN</t>
  </si>
  <si>
    <t>SECRETARIA  DE DESARROLLO SOCIAL</t>
  </si>
  <si>
    <t>ESPACIO PÚBLICO</t>
  </si>
  <si>
    <t>INSTITUTO DE DEPORTE  Y RECREACIÓN DE BUCARAMANGA</t>
  </si>
  <si>
    <t>INSTITUTO DE VIVIENDA DE BUCARAMANGA</t>
  </si>
  <si>
    <t>BOMBEROS DE BUCARAMANGA</t>
  </si>
  <si>
    <t>(1)  Adicional al contrato de interventoría</t>
  </si>
  <si>
    <t>2017-068001-0002</t>
  </si>
  <si>
    <t>FORMACIÓN Y ACOMPAÑAMIENTO SOCIAL A CIUDADANOS INTERESADOS EN VIVIENDA Y HOGARES BENEFICIARIOS DE PROYECTOS DE VIVIENDA DE INVISBU BUCARAMANGA, SANTANDER, CENTRO ORIENTE.</t>
  </si>
  <si>
    <t xml:space="preserve">Formación y acompañamientro para mi hogar </t>
  </si>
  <si>
    <t>2017-068001-0003</t>
  </si>
  <si>
    <t>2017-068001-0004</t>
  </si>
  <si>
    <t>Bucaramanga educada , culta e innovadora (adaptabilidad)</t>
  </si>
  <si>
    <t>FORTALECIMIENTO DEL PROGRAMA DE MASIFICACIÓN DE LA EDUCACIÓPN SUPERIOR, PROGRAMA SOCIAL UNIVERSIDAD DEL PUEBLO BUCARAMANGA, SANTANDER</t>
  </si>
  <si>
    <t>Ambientes deportipos y recreativos</t>
  </si>
  <si>
    <t>ADMINISTRACIÓN, CUSTODIA, ADECUACIÓN Y MEJORAMIENTO DE LOS ESCENARIOS  Y CAMPOS DEPORTIVOS  DEL MUNICIPIO DE BUCARAMANGA , SANTANDER, CENTRO ORIENTE.</t>
  </si>
  <si>
    <t>(120) Intervenciones en mantenimiento y administración de escenarios y campos deportivos</t>
  </si>
  <si>
    <t>2016-068001-0211</t>
  </si>
  <si>
    <t>MEJORAMIENTO Y APOYO A LA GESTION ADMINISTRATIVA Y PROCESOS TRANSVERSALES DE LA SECRETARÍA DE DESARROLLO SOCIAL DEL MUNICIPIO DE BUCARAMANGA , SANTANDER, CENTRO ORIENTE.</t>
  </si>
  <si>
    <t>(75.600)  personas atendidas  a través de los servicios, actividades y programas liderados por la secretaría</t>
  </si>
  <si>
    <t>2016-068001-0138</t>
  </si>
  <si>
    <t>Ciudadanía empoderada y debate público</t>
  </si>
  <si>
    <t>IMPLEMENTACIÓN DE UN PROCESO DE COMUNICACIONES ESTRATEGICAS PARA LA PARTICIPACIÓN CIUDADANA, LA TRANSFERENCIA, LA LEGALIDAD Y LA INCLUSION SOCIAL EN EL MUNICIPIO DE BUCARAMANGA</t>
  </si>
  <si>
    <t>(1) Estrategia comunicativa y el desarrollo del plan de medios</t>
  </si>
  <si>
    <t>2016-068001-0120</t>
  </si>
  <si>
    <t>Secretaría Administrativa</t>
  </si>
  <si>
    <t>Salud Pública: salud para todos y con todos</t>
  </si>
  <si>
    <t>Aseguramiento</t>
  </si>
  <si>
    <t>FORTALECIMIENTO DE LA SEGURIDAD SOCIAL EN SALUD DE LA POBLACIÓN POBRE SIN CAPACIDAD DE PAGO BUCARAMANGA, SANTANDER</t>
  </si>
  <si>
    <t>(100) Porcentaje población afiliada</t>
  </si>
  <si>
    <t>2016-068001-0095</t>
  </si>
  <si>
    <t>Secretaría de Salud y medio Ambiente</t>
  </si>
  <si>
    <t>Fortalecimiento de la autoridad sanitaria para la gestión de la salud</t>
  </si>
  <si>
    <t>APOYO A LA GESTIÓN INSTITUCIONAL DEL PLAN DE SALUD PÚBLICA  EN EL MUNICIPIO BUCARAMANGA,SANTANDER</t>
  </si>
  <si>
    <t>2016-068001-0110</t>
  </si>
  <si>
    <t>(160.000) Optimizar los recursos para garantizar a la comunidad acciones de promoción de la salud, prevención en la enfermedad y vigilancia y control a las IPS</t>
  </si>
  <si>
    <t>2017-068001-0005</t>
  </si>
  <si>
    <t>Los caminos de la vida</t>
  </si>
  <si>
    <t>Jugando y Aprendiendo (Infancia)</t>
  </si>
  <si>
    <t>DESARROLLO DE CAPACIDADES Y PROTECCIÓN INTEGRAL A LA INFANCIA BUCARAMANGA, SANTANDER,CENTRO ORIENTE.</t>
  </si>
  <si>
    <t>(5.000) niñas y niños beneficiados del programa de promoción y prevención</t>
  </si>
  <si>
    <t>2016-068001-0155</t>
  </si>
  <si>
    <t>ADMINISTRACIÓN DEL SERVICIO EDUCATIVO A ESCOLARES DEL MUNICIPIO DE BUCARAMANGA, SANTANDER</t>
  </si>
  <si>
    <t>(9.599) Población escolar de estratos 1,2 y 3 del municipio de Bucaramanga por fuera del sistema escolar por no disponibilidad de cupos.</t>
  </si>
  <si>
    <t>2017-068001-0006</t>
  </si>
  <si>
    <t>ADMINISTRACIÓN Y OPTIMIZACIÓN DE LA PLANTA DE PERSONAL DOCENTE, DIRECTIVO DOCENT, ADMINISTRATIVOS INST. EDUCATIVAS Y SEC. DE EDUCACIÓN BUCARAMANGA, SANTANDER.</t>
  </si>
  <si>
    <t>(47)Instituciones educativas con planta docente , directivo docente, administrativos  Inst. educativas y Sec. de Educación de Bucaramanga.</t>
  </si>
  <si>
    <t>2017-068001-0007</t>
  </si>
  <si>
    <t>CONSTRUCCIÓN DE OBRAS DE URBANISMO Y DE REDES DE SERVICIOS PÚBLICOS PARA LA URBANIZACIÓN NORTE CLUB BUCARAMANGA , SANTANDER, CENTRO ORIENTE.</t>
  </si>
  <si>
    <t>(240) familias con obras de urbanismo y redes de servicios públicos de acueducto y alcantarillado.</t>
  </si>
  <si>
    <t>Primero mi familia</t>
  </si>
  <si>
    <t>APOYO A LA IMPLEMENTACIÓN DEL PROGRAMA MAS FAMILIAS EN ACCIÓN DEL MUNICIPIO DE BUCARAMANGA</t>
  </si>
  <si>
    <t>(18.511) Familias del mpio que reciben la transferencia monetaria condicionada en Salud y educación</t>
  </si>
  <si>
    <t>2016-068001-0096</t>
  </si>
  <si>
    <t>Mujeres y equidad de genero</t>
  </si>
  <si>
    <t>Vida libre de violencias</t>
  </si>
  <si>
    <t>MEJORAMIENTO DE LA CALIDAD DE VIDA DE MUJERES VÍCTIMAS DE LA VIOLENCIA PROMOVIENDO EL GOCE EFECTIVO DE SUS DERECHOS EN EL MUNICIPIO DE BUCARAMANGA, SANTANDER, CENTRO ORIENTE.</t>
  </si>
  <si>
    <t>(945)  mujeres víctimas de violencia intrafamiliar</t>
  </si>
  <si>
    <t>2016-068001-0160</t>
  </si>
  <si>
    <t>MEJORAMIENTO DE LA TRANSPARENCIA, LA ETICA PÚBLICA Y LA CULTURA DE LA LEGALIDAD.</t>
  </si>
  <si>
    <t>Creciendo y construyendo (adolescencia)</t>
  </si>
  <si>
    <t>(506) Adolescentes formados en proyectos de vida, sensibilización en la prevención de embarazos no planeados .</t>
  </si>
  <si>
    <t>2016-068001-0149</t>
  </si>
  <si>
    <t>2017-068001-0008</t>
  </si>
  <si>
    <t>Secretaría Jurídica</t>
  </si>
  <si>
    <t>Gobierno transparente, cultura de legalidad y ética pública.</t>
  </si>
  <si>
    <t>(1) Política de transparencia y ética pública junto a las metodologías para su implementación</t>
  </si>
  <si>
    <t>2017-068001-0009</t>
  </si>
  <si>
    <t>Secretaría del Interior</t>
  </si>
  <si>
    <t>MEJORAMIENTO DE LA GESTIÓN PARA LA PRESTACIÓN DE LOS SERVICIOS A LA CIUDADANÍA EN LA SECRETARÍA DEL INTERIOR MUNICIPIO DE BUCARAMANGA.</t>
  </si>
  <si>
    <t>Inicio Feliz (Primera Infancia)</t>
  </si>
  <si>
    <t>FORTALECIMIENTO DE LA CAPACIDAD DE RESPUESTA INSTITUCIONAL PARA LA ATENCIÓN INTEGRAL A LA PRIMERA INFANCIA DE BUCARAMANGA, SANTANDER, CENTRO ORIENTE.</t>
  </si>
  <si>
    <t>(1.000)  niñas y niños  con atención integral con fortalecimiento de cudadores</t>
  </si>
  <si>
    <t>2016-068001-0163</t>
  </si>
  <si>
    <t>Sostenibilidad Ambiental</t>
  </si>
  <si>
    <t>Gestión del riesgo</t>
  </si>
  <si>
    <t>Reducción y mitigación del riesgo</t>
  </si>
  <si>
    <t>ACTUALIZACIÓN DE LAS ACCIONES EN EMERGENCIAS Y DESASTRES EN SALUD DEL MUNICIPIO DE BUCARAMANGA</t>
  </si>
  <si>
    <t xml:space="preserve">(13) Planes de contingencia </t>
  </si>
  <si>
    <t>2016-068001-0183</t>
  </si>
  <si>
    <t>Población con discapacidad</t>
  </si>
  <si>
    <t>IMPLEMENTACIÓN DEL PLAN MUNICIPAL DE DISCAPACIDAD BUCARAMANGA, SANTANDER, CENTRO ORIENTE.</t>
  </si>
  <si>
    <t xml:space="preserve">(1)  Plan Municipal de discapacidad </t>
  </si>
  <si>
    <t>2016-068001-0162</t>
  </si>
  <si>
    <t xml:space="preserve">Una ciudad visible que toma decisiones inteligentes </t>
  </si>
  <si>
    <t>FORTALECIMIENTO DE LA GESTIÓN INTEGRAL DEL DATO PARA LA TOMA DE DECISIONES COSTO EFECTIVAS EN EL MUNICIPIO DE BUCARAMANGA.</t>
  </si>
  <si>
    <t xml:space="preserve">(1) sistema de información </t>
  </si>
  <si>
    <t>2016-068001-0186</t>
  </si>
  <si>
    <t>APOYO PEDAGOGICO A LA POBLACIÓN CON DISCAPACIDAD DE LAS INSTITUCIONES EDUCATIVAS OFICIALES DEL MUNICIPIO DE BUCARAMANGA, SANTANDER</t>
  </si>
  <si>
    <t>(915) Niñas y niños, adolescentes y jóvenes con discapacidad que se beneficien de los servicios de apoyo pedagógico</t>
  </si>
  <si>
    <t>2016-068001-0098</t>
  </si>
  <si>
    <t>MEJORAMIENTO DE LA ATENCIÓN INTEGRAL E INCLUSIÓN SOCIAL A LA POBLACIÓN CON DISCAPACIDAD, BUCARAMANGA, SANTANDER</t>
  </si>
  <si>
    <t>(1.110) personas con discapacidad beneficiadas</t>
  </si>
  <si>
    <t>2016-068001-0122</t>
  </si>
  <si>
    <t>Seguridad Alimentaria y nutricional</t>
  </si>
  <si>
    <t>IMPLEMENTACIÓN DEL PLAN DE SEGURIDAD ALIMENTARIA Y NUTRICIONAL DE BUCARAMANGA</t>
  </si>
  <si>
    <t>(1) Plan de Seguridad alimentaria y nutricional</t>
  </si>
  <si>
    <t>2016-068001-0170</t>
  </si>
  <si>
    <t>Ruralidad con equidad</t>
  </si>
  <si>
    <t>Nuestro proyecto agropecuario</t>
  </si>
  <si>
    <t>DISEÑO E IMPLEMENTACIÓN DE ESTRATEGIAS QUE FORTALEZCAN LAS ACTIVIDADES DEL SECTOR RURAL PARA EL MEJORAMIENTO DE LA PRODUCTIVIDAD  BUCARAMANGA, SANTANDER, CENTRO ORIENTE.</t>
  </si>
  <si>
    <t xml:space="preserve">(1) Plan general de asistencia técnica en los corregimientos </t>
  </si>
  <si>
    <t>2016-068001-0185</t>
  </si>
  <si>
    <t>FORTALECIMIENTO DEL TALENTO HUMANO EN LA ATENCIÓN INTEGRAL A LA POBLACIÓN VULNERABLE EN CUANTO A LOS DETERMINANTES SOCIALES DE LA SALUD BUCARAMANGA.</t>
  </si>
  <si>
    <t>(6) Acciones educomunicativas para el mejoramiento de la calidad de vida de población vulnerable</t>
  </si>
  <si>
    <t>2016-068001-0146</t>
  </si>
  <si>
    <t>Vida saludable y condiciones no transmisibles.</t>
  </si>
  <si>
    <t>FORTALECIMIENTO DE LAS ACCIONES TENDIENTES AL CONTROL DE LAS ENFERMEDADES CRÓNICAS NO TRANSMISIBLES EN EL MUNICIPIO DE BUCARAMANGA.</t>
  </si>
  <si>
    <t>(1) campaña educomunicativa para prevención y manejo de enfermedades no transmisibles.</t>
  </si>
  <si>
    <t>2016-068001-0193</t>
  </si>
  <si>
    <t xml:space="preserve">Los caminos de la vida </t>
  </si>
  <si>
    <t>IMPLEMENTACIÓN DE ESTRATEGIAS EN SALUD QUE GARANTICEN EL DESARROLLO INTEGRAL DE LOS NIÑOS NIÑAS Y ADOLESCENTES DEL MUNICIPIO DE BUCARAMANGA.</t>
  </si>
  <si>
    <t xml:space="preserve">(3) Estrategias de salud que coadyuven al desarrollo integral de los niños, niñas y adolescentes. </t>
  </si>
  <si>
    <t>2016-068001-0199</t>
  </si>
  <si>
    <t xml:space="preserve">Sexualidad , derechos sexuales y reproductivos </t>
  </si>
  <si>
    <t>IMPLEMENTACIÓN DE LAS ACCIONES DE PROMOCIÓN, PREVENCIÓN Y VIGILANCIA DE SALUD SEXUAL Y REPRODUCTIVA DEL MUNICIPIO DE BUCARAMANGA.</t>
  </si>
  <si>
    <t>(160.000)  personas con educación en salud sexual y reproductiva</t>
  </si>
  <si>
    <t>2016-068001-0140</t>
  </si>
  <si>
    <t>Víctimas del Conflicto Interno Armado</t>
  </si>
  <si>
    <t>IMPLEMENTACIÓN DE ACCIONES DIFERENCIALES EN SALUD PÚBLICA A LA POBLACIÓN VÍCTIMA DEL CONFLICTO ARMADO EN BUCARAMANGA.</t>
  </si>
  <si>
    <t>(1) Plan integral de salud a la población víctima del conflicto interno armado con enfoque diferencial</t>
  </si>
  <si>
    <t>2016-068001-0218</t>
  </si>
  <si>
    <t xml:space="preserve">Salud y ámbito laboral </t>
  </si>
  <si>
    <t>ANÁLISIS DE LA SEGURIDAD EN EL TRABAJO Y DISMINUCIÓN EN ENFERMEDADES DE ORIGEN LABORAL EN BUCARAMANGA</t>
  </si>
  <si>
    <t>(3) caracterizaciones de los sectores económicos que presentan mayor índice de accidentes laborales</t>
  </si>
  <si>
    <t>2016-068001-0187</t>
  </si>
  <si>
    <t>Ambiente para la ciudadanía</t>
  </si>
  <si>
    <t>Educación ambiental</t>
  </si>
  <si>
    <t>IMPLEMENTACIÓN DE ESTRATÉGIAS DE EDUCACIÓN AMBIENTAL EN EL MUNICIPIO DE BUCARAMANGA</t>
  </si>
  <si>
    <t>2016-068001-0113</t>
  </si>
  <si>
    <t>Calidad ambiental y adaptación al cambio climático</t>
  </si>
  <si>
    <t>IMPLEMENTACIÓN Y MANTENIMIENTO DEL SISTEMA DE GESTIÓN AMBIENTAL SIGAM EN EL MUNICIPIO DE BUCARAMANGA</t>
  </si>
  <si>
    <t>(1) Implementación del sistema de gestión Ambiental, municipal, permitir tener indicadores ambientales reales, además con estrategias tendientes a reducir</t>
  </si>
  <si>
    <t>2016-068001-0114</t>
  </si>
  <si>
    <t xml:space="preserve"> </t>
  </si>
  <si>
    <t>Vida Saludable y Enfermedades Transmisibles</t>
  </si>
  <si>
    <t>MEJORAMIENTO DE LAS ENFERMEDADES TRANSMISIBLES EN BUCARAMANGA, SANTANDER, CENTRO ORIENTE</t>
  </si>
  <si>
    <t>(1) Fortalecimiento de programa de vida saludable y condiciones transmisibles</t>
  </si>
  <si>
    <t>2016-068001-0111</t>
  </si>
  <si>
    <t>Salud Ambiental</t>
  </si>
  <si>
    <t>IMPLEMENTACIÓN DEL PROGRAMA DE SALUD AMBIENTAL EN EL MUNICIPIO DE BUCARAMANGA</t>
  </si>
  <si>
    <t>(18.000) máximo de visitas de inspección y control de establecimientos</t>
  </si>
  <si>
    <t>2016-068001-0136</t>
  </si>
  <si>
    <t>Habitante de calle</t>
  </si>
  <si>
    <t>ASISITENCIA INTEGRAL Y FOCALIZADA AL HABITANTE DE CALLE EN EL MUNICIPIO DE BUCARAMANGA</t>
  </si>
  <si>
    <t>(500) Habitantes de calle atendidos</t>
  </si>
  <si>
    <t>2016-068001-0124</t>
  </si>
  <si>
    <t xml:space="preserve">CONSTRUCIÓN DE OBRAS Y APOYO TÉCNICO PARA MEJORAMIENTOS DE VIVIENDA URBANA Y RURAL EN BUCARAMANGA, SANTANDER, CENTRO ORIENTE </t>
  </si>
  <si>
    <t>2017-068001-0010</t>
  </si>
  <si>
    <t xml:space="preserve">Mejoramiento de mi hogar </t>
  </si>
  <si>
    <t>(100) Familias beneficiadas con mejoramiento de vivienda</t>
  </si>
  <si>
    <t>Servicios Públicos</t>
  </si>
  <si>
    <t>RENOVACIÓN Y EXPANSIÓN ETAPA 1 DEL ALUMBRADO PÚBLICO DEL PARQUE GUAYACANES-BAVARIA II, BARRIO VILLA DEL PRADO Y COMUNA 2 BUCARAMANGA , SANTANDER, CENTRO ORIENTE.</t>
  </si>
  <si>
    <t>(1.146) Luminarias con tecnología led instaladas</t>
  </si>
  <si>
    <t>2016-068001-0209</t>
  </si>
  <si>
    <t>Espacios verdes para la democracia</t>
  </si>
  <si>
    <t>Ecosistemas para la vida</t>
  </si>
  <si>
    <t>ADQUISICIÓN DE PREDIOS PARA LA CONSERVACIÓN, MANTENIMIENTO Y ESTUDIO DE FLORA Y FAUNA EN ÁREAS ABASTECEDORAS DE AGUA DEL MUNICIPIO  DE BUCARAMANGA, SANTANDER, CENTRO ORIENTE.</t>
  </si>
  <si>
    <t>(5) Predios comprados</t>
  </si>
  <si>
    <t>2016-068001-0164</t>
  </si>
  <si>
    <t>Fortalecimiento de la autoridad Sanitaria para la Gestión de la Salud</t>
  </si>
  <si>
    <t>FORTALECIMIENTO DE LA AUTORIDAD SANITARIA PARA GESTIÓN DE LA SALUD PÚBLICA DE BUCARAMANGA, SANTANDER</t>
  </si>
  <si>
    <t>(1) Fortalecimiento al programa de la autoridad sanitaria para la gestión de salud publica</t>
  </si>
  <si>
    <t>2016-068001-0127</t>
  </si>
  <si>
    <t>FORTALECIMIENTO DE LA GESTIÓN INTEGRAL DE RESIDUOS SÓLIDOS EN EL MUNICIPIO  DE BUCARAMANGA, SANTANDER.</t>
  </si>
  <si>
    <t>2017-068001-0011</t>
  </si>
  <si>
    <t>Implementación del PGIRS</t>
  </si>
  <si>
    <t>(528.497) Ciudadanos que se ven beneficiados.</t>
  </si>
  <si>
    <t>Manejo de emergencias y desastres</t>
  </si>
  <si>
    <t>IMPLEMENTACIÓN DE UNA ESTRATEGIA DE MANEJO DE EMERGENCIAS Y DESASTRES EN EL MUNICIPIO DE BUCARAMANGA, SANTANDER, CENTRO ORIENTE.</t>
  </si>
  <si>
    <t>(1) Fortalecer el sistema municipal de manejo del desastre</t>
  </si>
  <si>
    <t>2016-068001-0118</t>
  </si>
  <si>
    <t>Secretaría Del Interior</t>
  </si>
  <si>
    <t>2017-068001-0012</t>
  </si>
  <si>
    <t>APOYO AL SEGUIMIENTO Y CONTROL DE LA OBRA AMPLIACIÓN DEL CORREDOR VIAL PRIMARIO BUCARAMANGA-FLORIDABLANCA, SECTOR PUERTA DEL SOL-PUENTE PROVENZA.</t>
  </si>
  <si>
    <t>Mantenimiento y construcción de la red vial urbana</t>
  </si>
  <si>
    <t>(1) Adicional No 3 al contrato  de interventoría</t>
  </si>
  <si>
    <t>Deporte y recreación social comunitario</t>
  </si>
  <si>
    <t>DESARROLLO  DE LOS JUEGOS DEPORTIVOS COMUNITARIOS EN EL MUNICIPIO DE BUCARAMANGA SANTANDER CENTRO ORIENTE</t>
  </si>
  <si>
    <t>(16) Eventos deportivos comunitarios de Bucaramanga</t>
  </si>
  <si>
    <t>2016-068001-0129</t>
  </si>
  <si>
    <t>Población Carcelaria y Pospenados</t>
  </si>
  <si>
    <t>FORTALECIMIENTO DE LOS JUEGOS DEPORTIVOS Y RECREATIVOS CARCELARIOS  EN EL MUNICIPIO DE BUCARAMANGA, SANTANDER, CENTRO ORIENTE.</t>
  </si>
  <si>
    <t xml:space="preserve">(8)  Eventos deportivos y recreativos  </t>
  </si>
  <si>
    <t>2016-068001-0159</t>
  </si>
  <si>
    <t>ESTUDIO DE ESTRATIFICACIÓN DE PREDIOS URBANOS Y RURALES DEL MUNICIPIO DE BUCARAMANGA</t>
  </si>
  <si>
    <t>(1) Estudio de actualización de estratificación socioeconómica urbana y rural</t>
  </si>
  <si>
    <t>2016-068001-0152</t>
  </si>
  <si>
    <t>DESARROLLO DE LOS JUEGOS PARAMUNICIPALES EN EL MUNICIPIO DE BUCARAMANGA , SANTANDER, CENTRO ORIENTE.</t>
  </si>
  <si>
    <t>(7) Eventos deportivos,recreativos y de aprovechamiento del tiempo libre</t>
  </si>
  <si>
    <t>2016-068001-0158</t>
  </si>
  <si>
    <t xml:space="preserve">Jovenes vitales </t>
  </si>
  <si>
    <t>MEJORAMIENTO DE LA PARTICIPACIÓN CIUDADANA JUVENIL EN BUCARAMANGA, SANTANDER, CENTRO ORIENTE.</t>
  </si>
  <si>
    <t xml:space="preserve">(12.000)  Jóvenes involucrados en los procesos de construcción de la Política pública </t>
  </si>
  <si>
    <t>2016-068001-0184</t>
  </si>
  <si>
    <t>Deporte formativo</t>
  </si>
  <si>
    <t>FORTALECIMIENTO DE LOS JUEGOS ESTUDIANTILES EN EL MUNICIPIO DE BUCARAMANGA, SANTANDER, CENTRO ORIENTE.</t>
  </si>
  <si>
    <t>(4) Festivales, eventos, torneos, competencias deportivas en las categorías preinfantil e infantil.</t>
  </si>
  <si>
    <t>2016-068001-0156</t>
  </si>
  <si>
    <t>Permanencia en el sistema educativo (adaptabilidad)</t>
  </si>
  <si>
    <t>APOYO PARA AFILIACIÓN DE ESTUDIANTES QUE REALIZAN PRACTICAS EN EL SISTEMA GENERAL  DE LAS INSTITUCIONES EDUCATIVAS DE BUCARAMANGA, SANTANDER, CENTRO  ORIENTE</t>
  </si>
  <si>
    <t>( 3.465) Estudiantes que realizan practicas</t>
  </si>
  <si>
    <t>2016-068001-0106</t>
  </si>
  <si>
    <t>Deporte asociado y comunitario</t>
  </si>
  <si>
    <t>APOYO AL DEPORTE ASOCIADO, COMUNITARIO, MINORÍAS ÉTNICAS, MUJERES Y DIVERSIDAD DE GÉNERO EN EL MUNICIPIO DE BUCARAMANGA, SANTANDER, CENTRO ORIENTE.</t>
  </si>
  <si>
    <t xml:space="preserve">(96) Organismos deportivos con reconocimiento deportivo adcritos a las ligas o clubes de fomento deportivo  </t>
  </si>
  <si>
    <t>2016-068001-0198</t>
  </si>
  <si>
    <t xml:space="preserve">CAPACITACIÓN  Y FORMACIÓN INTEGRAL PARA LA ´POBLACIÓN JUVENIL DEL MUNICIPIO DE BUCARAMANGA, SANTANDER, CENTRO ORIENTE </t>
  </si>
  <si>
    <t>(10.000) jóvenes entre 14 y 28 años con diferentes alternativas de ocupación.</t>
  </si>
  <si>
    <t>2016-068001-0206</t>
  </si>
  <si>
    <t>2017-068001-0013</t>
  </si>
  <si>
    <t xml:space="preserve">DESARROLLO DEL DEPORTE Y LA RECREACIÓN PARA VÍCTIMAS DEL CONFLICTO INTERNO ARMADO RADICADAS EN BUCARAMANGA, SANTANDER, CENTRO ORIENTE </t>
  </si>
  <si>
    <t>(4) Eventos deportivos y recreativos dirigidos a la población víctima del conflicto interno armado</t>
  </si>
  <si>
    <t xml:space="preserve">Trabajdoras y trabajadores sexuales </t>
  </si>
  <si>
    <t>ASISTENCIA Y ATENCIÓN AL PROGRAMA DE TRABAJADORAS SEXUALES DEL MUNICIPIO DE BUCARAMANGA, SANTANDER, CENTRO ORIENTE.</t>
  </si>
  <si>
    <t>(150) Trabajadoras sexuales promovidas y atendidas en las jornadas de salud</t>
  </si>
  <si>
    <t>2016-068001-0178</t>
  </si>
  <si>
    <t>Mantenimiento y construcción de red vial rural</t>
  </si>
  <si>
    <t>(140) Kilómetros de vías rurales con transitabilidad mantenida</t>
  </si>
  <si>
    <t>2016-068001-0226</t>
  </si>
  <si>
    <t>2017-068001-0014</t>
  </si>
  <si>
    <t xml:space="preserve">FORTALECIMIENTO DEL SIGC, COMO ESTRATEGIA DE ARTICULACIÓN Y EFICIENCIA DE LA ADMINISTRACIÓN CENTRAL DEL MUNICIPIO DE BUCARAMANGA, SANTANDER, CENTRO ORIENTE </t>
  </si>
  <si>
    <t>MEJORAMIENTO DE LA MALLA VIAL RURAL DEL  MUNICIPIO DE BUCARAMANGA, SANTANDER.</t>
  </si>
  <si>
    <t>(1) Mantenimiento , seguimiento y control del SIGC.</t>
  </si>
  <si>
    <t>Red de espacio Público</t>
  </si>
  <si>
    <t>Intervención Social del Espacio Público</t>
  </si>
  <si>
    <t>MANTENIMIENTO DE LOS PARQUES Y ZONAS VERDES DEL MUNICIPIO DE BUCARAMANGA, SANTANDER</t>
  </si>
  <si>
    <t>(528.269) Personas  beneficiadas del mejoramiento y mantenimiento de los parques y zonas verdes</t>
  </si>
  <si>
    <t>2016-068001-0154</t>
  </si>
  <si>
    <t>FORTALECIMIENTO Y MANTENIMIENTO DE LAS REDES INFORMÁTICAS EN INSTITUCIONES EDUCATIVAS DEL MUNICIPIO DE BUCARAMANGA, SANTANDER.</t>
  </si>
  <si>
    <t>(72.538) Comunidad educativa(alumnos, docentes y directivos) beneficiados con el sistema de conectividad)</t>
  </si>
  <si>
    <t>2016-068001-0228</t>
  </si>
  <si>
    <t>DIVULGACIÓN DE EXPERIENCIAS EXITOSAS SOBRE GESTIÓN ESCOLAR ACADÉMICA Y ADMINISTRATIVA QUE FACILITE EL ADECUADO FUNCIONAMIENTO DE LOS ESTABLECIMIENTOS EDUCATIVOS OFICIALES DE BUCARAMANGA SANTANDER.</t>
  </si>
  <si>
    <t>(280) Asistentes a los foros educativos</t>
  </si>
  <si>
    <t>2016-068001-0203</t>
  </si>
  <si>
    <t>(281.359) Personas atendidas por el Grupo de Clasificación socioeconómica y estadística SISBEN</t>
  </si>
  <si>
    <t>2016-068001-0108</t>
  </si>
  <si>
    <t>(3.332) Población carcelaria atendida y resocializada y dos centros dotados</t>
  </si>
  <si>
    <t>2016-068001-0135</t>
  </si>
  <si>
    <t>2017-068001-0015</t>
  </si>
  <si>
    <t>IMPLEMENTACIÓN DE LA AGENCIA DE GESTIÓN Y COLOCACIÓN DE EMPLEO DE BUCARAMANGA, SANTANDER, CENTRO ORIENTE .</t>
  </si>
  <si>
    <t xml:space="preserve">ASISTENCIA Y DOTACIÓN DE LOS CENTROS CARCELARIOS DEL MUNICIPIO DE BUCARAMANGA,SANTANDER, CENTRO ORIENTE </t>
  </si>
  <si>
    <t xml:space="preserve">IDENTIFICACIÓN Y SELECCIÓN DE LA POBLACIÓN POBRE Y VULNERABLE DEL MUNICIPIO DE BUCARAMANGA, SANTANDER, CENTRO ORIENTE </t>
  </si>
  <si>
    <t>Instituto Municipal de Empleo de Bucaramanga</t>
  </si>
  <si>
    <t>Empleabilidad, empleo y trabajo decente</t>
  </si>
  <si>
    <t xml:space="preserve">Oficina de empleo y empleabilidad </t>
  </si>
  <si>
    <t>(5.000) Personas atendidas por la agencia de gestión y colocación de empleo del IMEBU.</t>
  </si>
  <si>
    <t>2017-068001-0016</t>
  </si>
  <si>
    <t>APOYO EN LA PLANIFICACIÓN DE LAS OBRAS DE INFRAESTRUCTURA DEL MUNICIPIO DE BUCARAMANGA, SANTANDER.</t>
  </si>
  <si>
    <t>Diseño Urbano Inteligente y Sustentable</t>
  </si>
  <si>
    <t>(150) Propuestas para proyectos planificadas y estructuradas.</t>
  </si>
  <si>
    <t>CONSTRUCCIÓN DEL ALUMBRADO PÚBLICO CON LED EN EL SECTOR TRAMO 10 VIA GIRON ENTRE CENFER Y PUERTA DEL SOL BUCARAMANGA, SANTANDER, CENTRO ORIENTE .</t>
  </si>
  <si>
    <t>(425) Luminarias con tecnología led instaladas</t>
  </si>
  <si>
    <t>2016-068001-0195</t>
  </si>
  <si>
    <t>2017-068001-0017</t>
  </si>
  <si>
    <t>FORTALECIMIENTO EN LA ATENCIÓN INTEGRAL DEL MENOR INFRACTOR DE LA LEY PENAL EN EL CENTRO DE ATENCIÓN ESPECIALIZADO DEL MUNICIPIO DE BUCARAMANGA, SANTANDER,CENTRO ORIENTE.</t>
  </si>
  <si>
    <t>(66) Cupos para adolescentes jóvenes en el Centro de Atención Especializado SRPA</t>
  </si>
  <si>
    <t>Procesos de Fortalecimiento de los Oficios</t>
  </si>
  <si>
    <t>FORTALECIMIENTO DE LOS PROCESOS DE FORMACIÓN EN ARTE Y CULTURA  EN EL MUNICIPIO DE  BUCARAMANGA, SANTANDER, CENTRO ORIENTE.</t>
  </si>
  <si>
    <t>(80)Talleres realizados en las áreas de artes plásticas y visuales, literatura, danza, teatro, banda filarmónica coro infantil</t>
  </si>
  <si>
    <t>2016-068001-0177</t>
  </si>
  <si>
    <t>Territorios Vulnerables, territorios visibles</t>
  </si>
  <si>
    <t>FORMULACIÓN DE UN DOCUMENTO GUIA EN PROCESOS DE LEGALIZACIÓN, REGULACIÓN URBANÍSTICA, TITULARIDAD Y ASIGNACIÓN DE NOMENCLATURAS BUCARAMANGA, SANTANDER, CENTRO ORIENTE.</t>
  </si>
  <si>
    <t xml:space="preserve">(60.000)  usuarios del documento guia </t>
  </si>
  <si>
    <t>2016-068001-0144</t>
  </si>
  <si>
    <t>FORTALECIMIENTO DE ESPACIOS, ESTRUCTURAS Y MECANISMOS DE DESARROLLO SOCIAL., JUVENIL  EN EL MUNICIPIO DE BUCARAMANGA, SANTANDER, CENTRO ORIENTE.</t>
  </si>
  <si>
    <t>2016-068001-0205</t>
  </si>
  <si>
    <t>FORTALECIMIENTO DE LAS ESCUELAS DE INICIACIÓN Y FORMACIÓN DEPORTIVA EN EL MUNICIPIO BUCARAMANGA , SANTANDER, CENTRO ORIENTE.</t>
  </si>
  <si>
    <t>(60) Grupos de iniciación y formación deportiva para niños, niñas y adolescentes.</t>
  </si>
  <si>
    <t>2016-068001-0215</t>
  </si>
  <si>
    <t>IMPLEMENTACION DE PROCESOS DE PREVENCIÓN Y FORMACIÓN JUVENIL EN BUCARAMANGA, SANTANDER, CENTRO ORIENTE.</t>
  </si>
  <si>
    <t>(10) campañas de prevención y formación juvenil</t>
  </si>
  <si>
    <t>2016-068001-0197</t>
  </si>
  <si>
    <t>IMPLEMENTACIÓN DE PROCESOS DE RECREACIÓN Y APROVECHAMIENTO DEL TIEMPO LIBRE EN EL MUNICIPIO DE BUCARAMANGA</t>
  </si>
  <si>
    <t>(40) Eventos recreo deportivos comunitarios</t>
  </si>
  <si>
    <t>2016-068001-0131</t>
  </si>
  <si>
    <t>VIGENCIA 2017 (cifras completas)</t>
  </si>
  <si>
    <t>TOTALVIGENCIA 2017</t>
  </si>
  <si>
    <t>2017-068001-0018</t>
  </si>
  <si>
    <t>2017-068001-0019</t>
  </si>
  <si>
    <t>2017-068001-0020</t>
  </si>
  <si>
    <t>Productividad y Generación de oportunidades</t>
  </si>
  <si>
    <t xml:space="preserve">Fomento al emprendimiento y la innovación </t>
  </si>
  <si>
    <t>Bucaramanga Emprendedora</t>
  </si>
  <si>
    <t>FORTALECIMIENTO TÉCNICO Y/O FINANCIERO PARA LA CREACIÓN DE EMPRESAS Y GENERACIÓN DE EMPLEO EN EL MUNICIPIO DE BUCARAMANGA, SANTANDER, CENTRO ORIENTE.</t>
  </si>
  <si>
    <t>(1.000) Personas que puedan acceder al acompañamiento en la formulación de proyectos y/o planes de negocios.</t>
  </si>
  <si>
    <t>Prevención y Atención a la Población en Condición de Adicción a Sustancias Psicoactivas</t>
  </si>
  <si>
    <t>Convivencia Social y Salud Mental</t>
  </si>
  <si>
    <t>MEJORAMIENTO DE LA SALUD MENTAL  Y LA CONVIVENCIA SOCIAL BUCARAMANGA,SANTANDER, CENTRO ORIENTE.</t>
  </si>
  <si>
    <t>(1) Política pública de salud mental</t>
  </si>
  <si>
    <t>2016-068001-0153</t>
  </si>
  <si>
    <t>DESARROLLO DEL PROGRAMA DE BIENESTAR LABORAL PARA DOCENTES, DIRECTIVOS DOCENTES Y ADMINISTRATIVOS DE INSTITUCIONES EDUCATIVAS DE BUCARAMANGA, SANTANDER.</t>
  </si>
  <si>
    <t>(22.750) Beneficiarios de la implementación de estrategias, programas y campañas comunicativas para la prevención del consumo de sustancias psicoactivas.</t>
  </si>
  <si>
    <t>FORMULACIÓN Y DISEÑO DE PROYECTOS DE VIVIENDA DE INTERÉS SOCIAL  EN EL MUNICIPIO DE BUCARAMANGA , SANTANDER, CENTRO ORIENTE.</t>
  </si>
  <si>
    <t>FORTALECIMIENTO A LA ATENCIÓN INTEGRAL DE LA POBLACIÓN VÍCTIMA DEL CONFLICTO INTERNO ARMADO EN EL MUNICIPIO DE BUCARAMANGA.</t>
  </si>
  <si>
    <t>2017-068001-0021</t>
  </si>
  <si>
    <t>2017-068001-0022</t>
  </si>
  <si>
    <t>MEJORAMIENTO DE LA GESTIÓN ADMINISTRATIVA DEL PROCESO DE FISCALIZACIÓN DEL IMPUESTO DE INDUSTRIA Y COMERCIO DEL MUNICIPIO DE BUCARAMANGA.</t>
  </si>
  <si>
    <t>Finanzas Públicas Sostenibles y Comprensibles para la Ciudadanía</t>
  </si>
  <si>
    <t>(3) Fiscalizaciones de la declaración y recaudo del impuesto de industria y Comercio y su complementario de avisos y tableros de las empresas de telefonía movil celular en Bucaramanga.</t>
  </si>
  <si>
    <t xml:space="preserve">Secretaría de Hacienda </t>
  </si>
  <si>
    <t>Red de espacio público</t>
  </si>
  <si>
    <t>MEJORAMIENTO, CONSTRUCCIÓN Y ADECUACIÓN DE OBRAS DE EQUIPAMENTO URBANO EN ALGUNOS BARRIOS DEL MUNICIPIO DE BUCARAMANGA, DEPARTAMENTO DE SANTANDER.</t>
  </si>
  <si>
    <t>(7.012) metros cuadrados intervenidos</t>
  </si>
  <si>
    <t>2016-068001-0231</t>
  </si>
  <si>
    <t xml:space="preserve">Fomento de la producción artística </t>
  </si>
  <si>
    <t>MEJORAMIENTO EN LA OPERACIÓN DEL SISTEMA MUNICIPAL DE INFORMACIÓN CULTURAL EN EL MUNICIPIO DE BUCARAMANGA SANTANDER, CENTRO ORIENTE.</t>
  </si>
  <si>
    <t>(1) Sistema de información Cultural fortalecido</t>
  </si>
  <si>
    <t>2016-068001-0191</t>
  </si>
  <si>
    <t>APOYO ADMINISTRATIVO Y LOGÍSTICO AL CONSEJO TERRITORIAL DE PLANEACIÓN PARA EL CUMPLIMIENTO DE SUS FUNCIONES EN EL MUNICIPIO DE BUCARAMANGA</t>
  </si>
  <si>
    <t>(8) Actividades realizadas para el fortalecimiento del Consejo Territorial de Planeación.</t>
  </si>
  <si>
    <t>2016-068001-0232</t>
  </si>
  <si>
    <t>APOYO PARA LA REALIZACIÓN DEL 5 FORO URBANO NACIONAL ONU-HABITAT A REALIZARSE EN LA CIUDAD DE BUCARAMANGA, SANTANDER , CENTRO ORIENTE .</t>
  </si>
  <si>
    <t xml:space="preserve">NUEVO </t>
  </si>
  <si>
    <t>2017-068001-0023</t>
  </si>
  <si>
    <t>(1) Foro Urbano Nacional ONU-HABITAT en Bucaramanga.</t>
  </si>
  <si>
    <t>CONSTRUCCIÓN Y PUESTA EN FUNCIONAMIENTO DEL PARQUE INFANTIL EN LA URBANIZACIÓN CAMPO MADRID EN BUCARAMANGA, SANTANDER, CENTRO ORIENTE.</t>
  </si>
  <si>
    <t>2017-068001-0024</t>
  </si>
  <si>
    <t>(29) Elementos de equipamiento recreativo instalados.</t>
  </si>
  <si>
    <t>2017-068001-0025</t>
  </si>
  <si>
    <t>IMPLEMENTACIÓN DE LOS CENTROS DE EDUCACIÓN FÍSICA EN EL  MUNICIPIO DE BUCARAMANGA , SANTANDER, CENTRO ORIENTE.</t>
  </si>
  <si>
    <t>(60) Centros de educación física para niños y niñas de primera infancia e infancia</t>
  </si>
  <si>
    <t>2017-068001-0026</t>
  </si>
  <si>
    <t>2017-068001-0027</t>
  </si>
  <si>
    <t>Gobernanza democrática; Inclusión Social</t>
  </si>
  <si>
    <t>Gobierno participativo y abierto; Atención prioritaria y focalizada a grupos de población vulnerable; Los caminos de la vida; Mujeres y equidad de género.</t>
  </si>
  <si>
    <t>Instituciones democráticas de base fortalecidas e incluyentes..</t>
  </si>
  <si>
    <t>Instituciones democráticas de base fortalecidas e incluyentes.</t>
  </si>
  <si>
    <t>Instituciones democráticas de base fortalecidas e incluyentes; Población con discapacidad; Jugando y aprendiendo; Primero mi familia, Adulto mayor digno ; Fortalecimiento de la participación política, económica y social de las mujeres.</t>
  </si>
  <si>
    <t>APROVECHAMIENTO DE ESPACIOS GRATUITOS PARA LAS ACTIVIDADES FÍSICAS, DEPORTIVAS, Y DE RECREACIÓN PARA LA POBLACIÓN VULNERABLE DEL MUNICIPIO DE BUCARAMANGA.</t>
  </si>
  <si>
    <t>DESARROLLO DE MECANISMOS PARA LA APLICACIÓN DE LA PLUSVALÍA EN EL MUNICIPIO DE BUCARAMANGA, SANTANDER, CENTRO ORIENTE.</t>
  </si>
  <si>
    <t>(1) Estudio para la aplicación de la plusvalía en el municipio</t>
  </si>
  <si>
    <t>(145.380) Beneficiarios de servicio gratuito a espacios de recreación y deportes</t>
  </si>
  <si>
    <t>2017-068001-0028</t>
  </si>
  <si>
    <t>MANTENIMIENTO Y REPARACIONES LOCATIVAS DE ÁREAS DETERIORADAS DE LA BIBLIOTECA PÚBLICA  GABRIEL TURBAY EN LA VIGENCIA 2017 EN BUCARAMANGA , SANTANDER, CENTRO ORIENTE.</t>
  </si>
  <si>
    <t>(4.000) Metros cuadrados de obras de mantenimiento y reparaciones locativas</t>
  </si>
  <si>
    <t>OPTIMIZACIÓN DE RECURSOS PROVENIENTES DEL MINISTERIO DE EDUCACIÓN MEN PARA LAS INSTITUCIONES EDUCATIVAS OFICIALES DEL MUNICIPIO DE BUCARAMANGA, SANTANDER</t>
  </si>
  <si>
    <t>(72.538) niñas, niños, jóvenes y adolescentes de las instituciones educativas oficiales.</t>
  </si>
  <si>
    <t>2016-068001-0174</t>
  </si>
  <si>
    <t>2017-068001-0029</t>
  </si>
  <si>
    <t>CONSTRUCCIÓN DE 29 ALBERGUES TEMPORALES EN EL SECTOR EL CABLE DEL BARRIO CAFÉ MADRID DEL MUNICIPIO DE BUCARAMANGA, SANTANDER.</t>
  </si>
  <si>
    <t>(29) Albergues temporales construidos y entregados a familias afectadas.</t>
  </si>
  <si>
    <t>DOTACIÓN DE HERRAMIENTAS Y EQUIPOS ESPECIALIZADOS DE PROTECCIÓN PERSONAL PARA EL CUERPO OFICIAL DE BOMBEROS BUCARAMANGA, SANTANDER, CENTRO ORIENTE</t>
  </si>
  <si>
    <t>(1) Cuerpo oficial de Bomberos fortalecido en su capacidad operativa</t>
  </si>
  <si>
    <t>2016-068001-0249</t>
  </si>
  <si>
    <t>Bomberos de Bucaramanga</t>
  </si>
  <si>
    <t>LEVANTAMIENTO DE TERRENO MEDIANTE UAS-COMUNMENTE CONOCIDO COMO DRONE-EN NO MAS DE TRES POLÍGONOS EN EL MUNICIPIO DE BUCARAMANGA.</t>
  </si>
  <si>
    <t>(1) levantamiento de terreno georefernciado mediante UAS o drones</t>
  </si>
  <si>
    <t>2016-068001-0253</t>
  </si>
  <si>
    <t>2017-068001-0030</t>
  </si>
  <si>
    <t>IMPLEMENTACIÓN DE UN SISTEMA DE GESTIÓN DOCUMENTAL EN LA ENTIDAD DE BOMBEROS DE BUCARAMANGA, SANTANDER, CENTRO ORIENTE.</t>
  </si>
  <si>
    <t xml:space="preserve">(1) Dotación de un Sistema de Gestión Documental </t>
  </si>
  <si>
    <t>2017-068001-0031</t>
  </si>
  <si>
    <t>IMPLEMENTACIÓN DE OPERATIVOS PARA LA RECUPERACIÓN, CONTROL, PRESERVACIÓN DEL ESPACIO PÚBLICO EN EL MUNICIPIO DE BUCARAMANGA.</t>
  </si>
  <si>
    <t>ID</t>
  </si>
  <si>
    <t>ADQUISICIÓN Y ACTUALIZACIÓN DE LOS SOFTWARE O PLATAFORMAS TECNOLÓGICAS REQUERIDAS POR LA SECRETARÍA JURÍDICA, BUCARAMANGA, SANTANDER, CENTRO ORIENTE.</t>
  </si>
  <si>
    <t>2017-068001-0032</t>
  </si>
  <si>
    <t>Acciones constitucionales y acciones legales: respuesta y gestión social y Estratégica</t>
  </si>
  <si>
    <t>(1) Actualización y adquisición de las herramientas tecnológicas que permitan mejorar y optimizar los procesos</t>
  </si>
  <si>
    <t>2017-068001-0033</t>
  </si>
  <si>
    <t>ADQUISICIÓN DE EQUIPOS DE SOFTWARE DE INFRAESTRUCTURA TECNOLÓGICA PARA BOMBEROS DE BUCARAMANGA, SANTANDER, CENTRO ORIENTE.</t>
  </si>
  <si>
    <t>(128) Equipos y software de infraestructura tecnológica</t>
  </si>
  <si>
    <t>2017-068001-0034</t>
  </si>
  <si>
    <t>2017-068001-0035</t>
  </si>
  <si>
    <t>Una ciudad que hace y ejecuta planes</t>
  </si>
  <si>
    <t>FORMULACIÓN DEL PLAN INTEGRAL ZONAL PARA EL NORTE DEL MUNICIPIO DE BUCARAMANGA</t>
  </si>
  <si>
    <t>FORMULACIÓN DEL PLAN MAESTRO DE ESPACIO PÚBLICO PARA EL MUNICIPIO DE BUCARAMANGA.</t>
  </si>
  <si>
    <t>(1) Estrategia para intervenir de manera ordenada el norte de Bucaramanga</t>
  </si>
  <si>
    <t>(1) Estrategia que permita evaluar, determinar y priorizar la inversión en espacio público, definir un marco regulatorio para la gestión y el adecuado aprovechamiento económico del espacio público.</t>
  </si>
  <si>
    <t>2017-068001-0036</t>
  </si>
  <si>
    <t>Fortalecimiento de la participación política, económica y social de las mujeres</t>
  </si>
  <si>
    <t>FORTALECIMIENTO DEL CONSEJO COMUNITARIO DE MUJERES Y DE INICIATIVA S PRODUCTIVAS DEL CENTRO INTEGRAL DE LA MUJER DE BUCARAMANGA, SANTANDER, CENTRO ORIENTE.</t>
  </si>
  <si>
    <t>(420) Integrantes del Consejo comunitario de mujeres y participantes fortalecen sud capacidades de interlocución y emprendimiento</t>
  </si>
  <si>
    <t>Nuevos liderazgos</t>
  </si>
  <si>
    <t>IMPLEMENTACIÓN DE UNA ESTRATEGIA DE CASAS  PARA NUEVOS LIDERAZGOS EN EL MUNICIPIO DE BUCARAMANGA,SANTANDER,CENTRO ORIENTE</t>
  </si>
  <si>
    <t>(20)  modelos o piloto que implican la combinación de aspectos de formación, practica de alternativas construidas socialmente a partir de los nuevos liderazgos</t>
  </si>
  <si>
    <t>2016-068001-0094</t>
  </si>
  <si>
    <t>CONSTRUCCIÓN Y MODERNIZACIÓN DEL ALUMBRADO PÚBLICO EN EL CORREDOR VIAL SECTOR TRAMO 4 VÍA CENTROABASTOS -CAFÉ MADRID DEL MUNICIPIO DE BUCARAMANGA</t>
  </si>
  <si>
    <t>2017-068001-0037</t>
  </si>
  <si>
    <t>(303) Luminarias con tecnología led instaladas</t>
  </si>
  <si>
    <t>Gobierno Legal y Efectivo</t>
  </si>
  <si>
    <t>Inspecciones y Comisarías que Funcionan</t>
  </si>
  <si>
    <t>FORTALECIMIENTO A INSPECCIONES Y COMISARIAS QUE FUNCIONAN EN EL MUNICIPIO DE BUCARAMANGA, SANTANDER.</t>
  </si>
  <si>
    <t>(66) personas capacitadas y profesionales universitarios.</t>
  </si>
  <si>
    <t>2016-068001-0181</t>
  </si>
  <si>
    <t>FORTALECIMIENTO DE LAS PLAZAS DE MERCADO QUE ESTAN A CARGO DE LA SECRETARTÍA DEL INTERIOR DEL MUNICIPIO DE BUCARAMANGA.</t>
  </si>
  <si>
    <t>(4) mantenimiento de las cuatro plazas de mercado a cargo del municipio de Bucaramanga</t>
  </si>
  <si>
    <t>SUBIDO POR LA GOBERNACION A LA MGA WEB</t>
  </si>
  <si>
    <t>ADECUACIÓN DEL ESPACIO PÚBLICO EN LA CALLE 30 A LA ALTURA DEL PARQUE DE LOS NIÑOS Y CALLE DE LOS ESTUDIANTES EN EL MUNICIPIO DE BUCARAMANGA.</t>
  </si>
  <si>
    <t>(5.000) Metros cuadrados de adecuación del Espacio público.</t>
  </si>
  <si>
    <t>2016-068001-0250</t>
  </si>
  <si>
    <t xml:space="preserve">Gobierno legal y efectivo </t>
  </si>
  <si>
    <t>FORTALECIMIENTO A LA GESTIÓN DE LA OFICINA DE VALORIZACIÓN DEL MUNICIPIO DE BUCARAMANGA SANTANDER</t>
  </si>
  <si>
    <t>2016-068001-0204</t>
  </si>
  <si>
    <t>Secretaría de Hacienda</t>
  </si>
  <si>
    <t>FORTALECIMIENTO DE LA SEGURIDAD MEDIANTE LA AMPLIACIÓN DEL SISTEMA DE CIRCUITO CERRADO DE TELEVISIÓN-CCTV EN EL MUNICIPIO DE BUCARAMANGA</t>
  </si>
  <si>
    <t>2017-068001-0040</t>
  </si>
  <si>
    <t>Seguridad y convivencia</t>
  </si>
  <si>
    <t>Seguridad con Lógica y Ética</t>
  </si>
  <si>
    <t>(206) Nuevos puntos de seguridad  y vigilancia en el municipio de Bucaramanga</t>
  </si>
  <si>
    <t>2017-068001-0038</t>
  </si>
  <si>
    <t>2017-068001-0039</t>
  </si>
  <si>
    <t>DIRECCIÓN DE TRÁNSITO DE BUCARAMANGA</t>
  </si>
  <si>
    <t>SECRETARÍA JURÍDICA</t>
  </si>
  <si>
    <t>2017-068001-0043</t>
  </si>
  <si>
    <t>2017-068001-0041</t>
  </si>
  <si>
    <t>2017-068001-0042</t>
  </si>
  <si>
    <t>IMPLEMENTACIÓN DE UNA ESTRATEGIA DE MANTENIMIENTO PARA EL SISTEMA DE SEGURIDAD Y  JUSTICIA DEL MUNICIPIO DE BUCARAMANGA.</t>
  </si>
  <si>
    <t>2017-068001-0044</t>
  </si>
  <si>
    <t>2017-068001-0045</t>
  </si>
  <si>
    <t>MANTENIMIENTO Y/O ADECUACIÓN DE ESTABLECIMIENTOS EDUCATIVOS OFICIALES EN EL MUNICIPIO DE BUCARAMANGA, SANTANDER, CENTRO ORIENTE.</t>
  </si>
  <si>
    <t>DESARROLLO DE UNA ESCUELA DE LIDERAZGO Y PARTICIPACIÓN POLÍTICA PARA LAS MUJERES EN EL MUNICIPIO DE BUCARAMANGA, SANTANDER, CENTRO ORIENTE.</t>
  </si>
  <si>
    <t>CAPACITACIÓN EN DIFERENTES ÁREAS DEL CONOCIMIENTO  E INVESTIGACIÓN PARA LOS DOCENTES Y DIRECTIVOS DOCENTES  DE LAS IE DEL MUNICIPIO DE BUCARAMANGA, SANTANDER.</t>
  </si>
  <si>
    <t>(625) Docentes y directivos docentes de institucioones educativas con capacitación y/o actualización técnica y pedagógica.</t>
  </si>
  <si>
    <t>2016-068001-0213</t>
  </si>
  <si>
    <t>(124) Sedes educativas con obras de mantenimiento y/o reparaciones locativas requeirdas.</t>
  </si>
  <si>
    <t>(60) Mujeres capacitadas en liderazgo</t>
  </si>
  <si>
    <t>(100) Porcentaje de equipos de seguridad y vigilancia en pleno funcionamiento</t>
  </si>
  <si>
    <t>SUBSIDIO DE LOS SERVICIOS DE ACUEDUCTO, ALCANTARILLADO Y ASEO A LA POBLACIÓN DE ESTRATO 1,2 Y 3 DEL MUNICIPIO DE BUCARAMANGA, SANTANDER</t>
  </si>
  <si>
    <t>2017-068001-0046</t>
  </si>
  <si>
    <t>(100) Porcentaje de población de estrato 1,2 y 3 beneficiada con subsidio</t>
  </si>
  <si>
    <t>Gobierno Legal y efectivo</t>
  </si>
  <si>
    <t>MEJORAMIENTO DE LA GESTIÓN ADMINISTRATIVA DE LA SECRETARIA DE HACIENDA CON MIRAS AL FORTALECIMIENTO DE LOS INGRESOS DEL MUNICIPIO DE BUCARAMANGA, SANTANDER</t>
  </si>
  <si>
    <t>2016-068001-0099</t>
  </si>
  <si>
    <t>2017-068001-0047</t>
  </si>
  <si>
    <t>CAPACITACIÓN, TALLERES, ASISTENCIAS Y ACOMPAÑAMIENTO A LOS ESTUDIANTES Y DOCENTES EN LOS TEMAS TRANSVERSALES DE LAS INSTITUCIONES EDUCATIVAS OFICIALES DEL MUNICIPIO DE BUCARAMANGA.</t>
  </si>
  <si>
    <t>(75.380) Niñas, niños, jóvenes yadultos de las 47 Instituciones educativas oficiales del municipio de Bucaramanga.</t>
  </si>
  <si>
    <t>FORTALECIMIENTO DE LOS CONOCIMIENTOS EN CONTRATACIÓN ESTATAL DE LOS SERVIDORES PÚBLICOS DE LA ALCALDÍA , POR MEDIO DE CAPACITACIONES EN BUCARAMANGA, SANTANDER, CENTRO ORIENTE.</t>
  </si>
  <si>
    <t>Cultura de la legalidad y la ética pública</t>
  </si>
  <si>
    <t>2016-068001-0049</t>
  </si>
  <si>
    <t>(13) Capacitaciones en contatación estatal dirigida a los servidores públicos de la Administración municipal.</t>
  </si>
  <si>
    <t>2017-068001-0048</t>
  </si>
  <si>
    <t>Empresa de Aseo de Bucaramanga</t>
  </si>
  <si>
    <t>(15) Hectáreas habilitadas</t>
  </si>
  <si>
    <t>FORTALECIMIENTO DEPORTIVO Y PSICOSOCIAL A NIÑAS, NIÑOS Y ADOLESCENTES VULNERABLES POTENCIANDO HABILIDADES Y COMPETENCIAS PROSOCIALES EN BUCARAMANGA, SANTANDER, CENTRO ORIENTE.</t>
  </si>
  <si>
    <t>2017-068001-0050</t>
  </si>
  <si>
    <t>Gobierno municipal en línea</t>
  </si>
  <si>
    <t>Ciudad modelo de gobierno en línea</t>
  </si>
  <si>
    <t>2016-068001-0132</t>
  </si>
  <si>
    <t>FORTALECIMIENTO DEL PROCESO DE GESTIÓN, SOPORTE  E IMPLEMENTACIÓN TIC BUCARAMANGA, SANTANDER</t>
  </si>
  <si>
    <t>EMPRESA DE ASEO DE BUCARAMANGA</t>
  </si>
  <si>
    <t>SUBIDO POR EL DEPARTAMENTO ADMINISTRATIVO PARA LA PROSPERIDAD SOCIAL</t>
  </si>
  <si>
    <t>CONSTRUCCIÓN FASE DOS OBRAS DE ESTABILIZACIÓN PARA EL CONTROL DE LA AMENAZA POR FENÓMENOS DE REMOCIÓN EN MASA EN EL SECTOR DEL BARRIO BUCARAMANGA-COCACOLA DEL MUNICIPIO DE BUCARAMANGA</t>
  </si>
  <si>
    <t>CONSTRUCCIÓN DE OBRAS DE CONTROL DE EROSIÓN Y ESTABILIZACIÓN PARA EL SECTOR CRÍTICO UBICADO EN JUAN XXIII DEL MUNICIPIO DE BUCARAMANGA.</t>
  </si>
  <si>
    <t>CONSTRUCCIÓN DE OBRAS DE CONTROL DE EROSIÓN Y ESTABILIZACIÓN PARA EL SECTOR CRÍTICO UBICADO EN EL BARRIO SANTANDER</t>
  </si>
  <si>
    <t>(822) Metros cuadrados de obra</t>
  </si>
  <si>
    <t>(100) Porcentaje de reducción del riesgo por deslizamiento y  remoción en masa</t>
  </si>
  <si>
    <t>(528.269) Personas beneficiadas por la mejora en la gestión de las finanzas públicas municipales y la destinación de recursos para planes de inversión y desarrollo</t>
  </si>
  <si>
    <t>CONSTRUCCIÓN DEL CENTRO VIDA BARRIO KENNEDY FASE II, MUNICIPIO BUCARAMANGA , SANTANDER</t>
  </si>
  <si>
    <t>(3.197) Personas de la tercera edad beneficiadas</t>
  </si>
  <si>
    <t>2016-068001-0196</t>
  </si>
  <si>
    <t>IMPLEMENTACIÓN DE MECANISMOS PARTICIPATIVOS QUE FOMENTEN LA PROTECCIÓN DE CUENCAS HIDROGRÁFICAS ABASTECEDORAS EN EL MUNICIPIO DE BUCARAMANGA.</t>
  </si>
  <si>
    <t>2017-068001-0051</t>
  </si>
  <si>
    <t>(28) Mecaismos de corresponsabilidad para la protección de cuencas hídricas abastecedoras del municipio de Bucaramanga.</t>
  </si>
  <si>
    <t>2017-068001-0052</t>
  </si>
  <si>
    <t>CONSTRUCCIÓN DE LAS REDES DE CONEXIÓN HIDROSANITARIAS NECESARIAS PARA EL SERVICIO DE ACUEDUCTO EN CAMPO MADRID Y NORTE CLUB DE BUCARAMANGA, SANTANDER, CENTRO ORIENTE.</t>
  </si>
  <si>
    <t>(2) Conexiones de redes de acueducto.</t>
  </si>
  <si>
    <t xml:space="preserve">Seguridad y convivencia </t>
  </si>
  <si>
    <t>Seguridad con lógica y ética</t>
  </si>
  <si>
    <t>2016-068001-0239</t>
  </si>
  <si>
    <t>La cultura de la calle</t>
  </si>
  <si>
    <t>FORMACIÓN DE CIUDADANAS Y CIUDADANOS EN LA APROPIACIÓN DEL ESPACIO PÚBLICO A TRAVÉS DE ACTIVIDADES ARTÍSTICAS Y CULTURALES EN BUCARAMANGA, SANTANDER, CENTRO ORIENTE.</t>
  </si>
  <si>
    <t>(68) Eventos artísticos y culturales para la apropiación del espacio público.</t>
  </si>
  <si>
    <t>2016-068001-0176</t>
  </si>
  <si>
    <t xml:space="preserve">IMPLEMENTACIÓN DE LAS ZONAS WIFI PARA LAS CIUDADANAS Y CIUDADANOS DE BUCARAMANGA </t>
  </si>
  <si>
    <t>Infraestructra tecnológica</t>
  </si>
  <si>
    <t xml:space="preserve">Bucaramanga ciudad inteligente que aprende </t>
  </si>
  <si>
    <t>2017-068001-0053</t>
  </si>
  <si>
    <t>APOYO INSTITUCIONAL PARA GARANTIZAR LA CONVIVENCIA CIUDADANA EN EL MUNICIPIO DE BUCARAMANGA, SANTANDER, CENTRO ORIENTE.</t>
  </si>
  <si>
    <t>(50) Zonas Wifi  instaladas</t>
  </si>
  <si>
    <t>2017-068001-0054</t>
  </si>
  <si>
    <t xml:space="preserve">Nuevo modelo de atención a la  ciudadanía </t>
  </si>
  <si>
    <t>IMPLEMENTACIÓN DE LOS CENTROS DE ATENCIÓN MUNICIPAL ESPECIALIZADOS CAME EN EL MUNICIPIO DE BUCARAMANGA.</t>
  </si>
  <si>
    <t>(2) Centros de Atención Municipal Especilizados CAME creados e implementados.</t>
  </si>
  <si>
    <t>FORTALECIMIENTO DE LOS PROYECTOS DE INVESTIGACIÓN, DESARROLLO Y TRANSFERENCIA TECNOLÓGICA Y GESTIÓN DEL CONOCIMIENTO EN LAS INSTITUCIONES EDUCATIVAS EN BUCARAMANGA, SANTANDER.</t>
  </si>
  <si>
    <t>2017-068001-0055</t>
  </si>
  <si>
    <t>Calidad (aceptabilidad) " Innovadores y profesionales"</t>
  </si>
  <si>
    <t>(18.924) Población escolar matriculada en las distintas Instituciones educativas oficiales beneficiadas de los proyectos de investigación.</t>
  </si>
  <si>
    <t xml:space="preserve">      RESUMEN DE PROYECTOS CERTIFICADOS ABRIL 30 DEL  2017</t>
  </si>
  <si>
    <t>2017-068001-0056</t>
  </si>
  <si>
    <t>DIFUSIÓN DE LA OFERTA TURÍSTICA Y DEL PATRIMONIO CULTURAL POR MEDIO DE UNA ESTRATEGIA DE COMUNICACIÓN EN LA CIUDAD DE BUCARMANAGA, SANTANDER.</t>
  </si>
  <si>
    <t>Observar y ser observado, fomento al turismo</t>
  </si>
  <si>
    <t>(1) Estrategia de promoción de Bucaramanga como destino turístico)</t>
  </si>
  <si>
    <t>2017-068001-0057</t>
  </si>
  <si>
    <t>CONSTRUCCIÓN Y DOTACIÓN PARA LA TERMINACIÓN DE LA GRAN SALA DEL TEATRO SANTANDER MUNICIPIO DE BUCARAMANGA, SANTANDER.</t>
  </si>
  <si>
    <t>(1)  Adecuación y recuperación del escenario cultural gran sala del teatro Santander.</t>
  </si>
  <si>
    <t>IMPLEMENTACIÓN DE TRANSFORMACIÓN TÉCNICA Y SOCIAL CON COLOR EN VIVIENDAS DE LOS BARRIOS CAFÉ MADRID Y COLORADOS Y ENTORNOS URBANOS DE BUCARAMANGA,SANTANDER, CENTRO ORIENTE.</t>
  </si>
  <si>
    <t>2017-068001-0058</t>
  </si>
  <si>
    <t>(500) Familias beneficiadas de la transformación con color de viviendas y entorno.</t>
  </si>
  <si>
    <t>ASESORÍA A 47 INSTITUCIONES EDUCATIVAS OFICIALES EN PLANES DE MEJORAMIENTO INSTITUCIONAL BUCARAMANGA, SANTANDER.</t>
  </si>
  <si>
    <t>2017-068001-0059</t>
  </si>
  <si>
    <t>(47) Instituciones educativas oficiales en la formulación e implementación de planes de mejoramiento institucional</t>
  </si>
  <si>
    <t>MEJORAMIENTO Y ADECUACIÓN SISTEMA DE GESTIÓN DOCUMENTAL Y ARCHIVO CAM FASE I DE LA ALCALDÍA DE BUCARAMNGA , SANTANDER</t>
  </si>
  <si>
    <t>(445) Metros cuadrados de archivo central adecuado y mejorado.</t>
  </si>
  <si>
    <t>2017-068001-0060</t>
  </si>
  <si>
    <t>IMPLEMENTACIÓN DE PROGRAMAS, ESTRATEGIAS Y CAMPAÑAS COMUNICATIVAS PARA LA POBLACIÓN EN RIESGO DE ADICCIÓN Y/O CONSUMIDORES SPA BUCARAMANGA, SANTANDER, CENTRO ORIENTE.</t>
  </si>
  <si>
    <t>FORTALECIMIENTO DEL CENTRO DE DIAGNÓSTICO AUTOMOTOR DE LA DIRECCIÓN DE TRÁNSITO</t>
  </si>
  <si>
    <t>FORTALECIMIENTO  DE LOS SISTEMAS INTEGRADOS  DE GESTIÓN DE LA DIRECCIÓN DE TRÁNSITO DE BUCARAMANGA</t>
  </si>
  <si>
    <t>FORMULACIÓN E IMPLEMENTACIÓN DE UNA ESTRATEGIA DE CONTROL VÍAL DE LA DIRECCIÓN DE TRÁNSITO DEL MUNICIPIO DE BUCARAMANGA</t>
  </si>
  <si>
    <t>FORTALECIMIENTO DE LOS MACROPROCESOS Y DOTACIÓN PARA LA SECRETARÍA DE EDUCACIÓN DEL MUNICIPIO DE BUCARAMANGA</t>
  </si>
  <si>
    <t>MEJORAMIENTO DE LA INFRAESTRUCTURA FÍSICA Y TECNOLÓGICA DEL ARCHIVO DE PLANOS DEL MUNICIPIO DE BUCARAMANGA</t>
  </si>
  <si>
    <t>FORTALECIMIENTO DE CONDICIONES PARA PROMOCIÓN, PREVENCIÓN, PROTECCIÓN Y CUIDADO DE ADOLESCENTES EN RIESGO O CON DERECHOS VULNERADOS BUCARAMANGA, SANTANDER, CENTRO ORIENTE.</t>
  </si>
  <si>
    <t>CONSTRUCCIÓN PARQUE CONTEMPLATIVO EL CARRASCO, MODELO DE TRANSFORMACIÓN AMBIENTAL, PAISAJÍSTICA Y SOCIAL BUCARAMANGA, SANTANDER, CENTRO ORIENTE</t>
  </si>
  <si>
    <t>(3.601) Número de subsidios para población de bachilleres y egresados sin vinculación a educación superior de estratos 1,2 y 3.</t>
  </si>
  <si>
    <t>(3.400) Niñas, niños y adolescentes beneficiarios de formación deportiva y acompañamiento psicosocial</t>
  </si>
  <si>
    <t>(2.989) docentes, directivos docentes y administrativos beneficiados con programas formativos en estilos de dirección, autoridad y responsabilidad</t>
  </si>
  <si>
    <t>(1.850) Hogares con formación y acompañamiento social</t>
  </si>
  <si>
    <t>(100) porcentaje  de solicitudes atendidas</t>
  </si>
  <si>
    <t>(100)  porcentaje de atención integral de la población víctima del conflicto interno armado  en el CAV</t>
  </si>
  <si>
    <t xml:space="preserve">(100)  Porcentaje de funcionamiento eficiente de la Secretaría del Interior </t>
  </si>
  <si>
    <t>(100) Porcentaje Mantenimiento y actualización de la red semafórica</t>
  </si>
  <si>
    <t>(100) porcentaje de reducción del riesgo por remoción en masa</t>
  </si>
  <si>
    <t>(100) porcentaje del apoyo técnico.</t>
  </si>
  <si>
    <t>(100) porcentaje de mejoramiento de los niveles de convivencia del municipio</t>
  </si>
  <si>
    <t>(25)  porcentaje de obras con aplicación, control y verificación de la norma</t>
  </si>
  <si>
    <t>(80) Porcentaje de  informes entregados al Señor Alcalde, el Departamento de Santander, la nación y las demás instancias que lo requieran</t>
  </si>
  <si>
    <t xml:space="preserve">(80) Porcentaje de capacidad de la plataforma tecnológica y de servicios TIC </t>
  </si>
  <si>
    <t>(6) Desarrollos de estrategias ambientales con el fin de crear cultura ambiental ciudadana</t>
  </si>
  <si>
    <t>(1.700) Operativos anuales para el control del uso del espacio público.</t>
  </si>
  <si>
    <t>(47) Mantenimientos a las Instituciones educativas oficiales con acceso servicios públicos básicos, servicio de aseo, vigilancia, otros servicios</t>
  </si>
  <si>
    <t>(1) Fortalecimiento del CDA dentro del plan de fortalecimiento Institucional de la Dirección de Transito</t>
  </si>
  <si>
    <t>(480) Operativos funcionales del Grupo de Control vial de la DTB</t>
  </si>
  <si>
    <t>(3)  programas integrales de cultura vial en la ciudad</t>
  </si>
  <si>
    <t>(72.630) Estudiante beneficiados</t>
  </si>
  <si>
    <t>Instituto Municipal de Cultura  y turismo.</t>
  </si>
  <si>
    <t xml:space="preserve">Retirarón el  proyecto 2017-068001-0053 </t>
  </si>
  <si>
    <t>FORTALECIMEINTO A ESTUDIANTES DE BAJO LOGRO CAPACITADOS EN EVALUACIÓN POR COMPETENCIA DE LAS INSTITUCIONES DEL MUNICIPIO DE BUCARAMANGA.</t>
  </si>
  <si>
    <t>IMPLEMENTACIÓN DE TALLERES PRÁCTICOS DE LECTURA, ESCRITURA Y ORALIDAD EN LAS INSTITUCIONES EDUCATIVAS DEL MUNICIPIO DE BUCARAMANGA, SANTANDER, CENTRO ORIENTE.</t>
  </si>
  <si>
    <t>2017-068001-0062</t>
  </si>
  <si>
    <t>2017-068001-0061</t>
  </si>
  <si>
    <t>(5.941) Estudiantes de Instituciones educativas oficiales de bajo logro capacitados en evaluación por competencias</t>
  </si>
  <si>
    <t>(72.244) Niñas, niños,adolescentes y jóvenes beneficiados del Plan de lectura, escritura y oralidad.</t>
  </si>
  <si>
    <t>APOYO A LA PRODUCCIÓN ARTÍSTICA Y CULTURAL A TRAVÉS DE CONCERTACIÓN DE PROYECTOS EN  LA CIUDADD BUCARAMANGA</t>
  </si>
  <si>
    <t>APOYO A LA IMPLEMENTACIÓN DE LA JORNADA ÚNICA EN EL MUNICIPIO DE BUCARAMANGA.</t>
  </si>
  <si>
    <t>2017-068001-0063</t>
  </si>
  <si>
    <t>(1) Programa Institucional de concertación de proyectos artísticos y culturales mantenidos.</t>
  </si>
  <si>
    <t>IMPLEMENTACIÓN DE ZONAS WI-FI PROGRAMA MINTIC DE PROMOCIÓN URBANA DE LAS TIC BUCARAMANGA.</t>
  </si>
  <si>
    <t>(50)  Número d enuevas zonas Wi-Fi habilitadas.</t>
  </si>
  <si>
    <t>(7) Instituciones a intervenir mediante convenio con el FFIE para construcción, adecuación y mantenimiento de las sedes de los establecimientos educativos que implementaran la jormnada única.</t>
  </si>
  <si>
    <t>INSTITUTO MUNICIPAL DE CULTURA Y TURISMO</t>
  </si>
  <si>
    <t>+</t>
  </si>
  <si>
    <t>,</t>
  </si>
  <si>
    <t>ESTUDIOS BÁSICOS PARA LA HABILITACIÓN DE ESPACIO PÚBLICO EFECTIVO EN EL MUNICIPIO DE BUCARAMANGA</t>
  </si>
  <si>
    <t>(30) Porcentaje de Espacio Público Efectivo por habitante aumentado.</t>
  </si>
  <si>
    <t>Mantenimiento y construcción de red vial urbana</t>
  </si>
  <si>
    <t>MEJORAMIENTO DE LA MALLA VIAL URBANA EN EL MUNICIPIO DE BUCARAMANGA</t>
  </si>
  <si>
    <t xml:space="preserve">(528.269) personas beneficiadas </t>
  </si>
  <si>
    <t>2016-068001-0141</t>
  </si>
  <si>
    <t>Gobernanza democrática; Calidad de vida;Infraestructura y conectividad.</t>
  </si>
  <si>
    <t>Gobernanza urbana; Red de espacio público; Movilidad.</t>
  </si>
  <si>
    <t>Una ciudad que hace y ejecuta planes;  Intervención social del espacio público;Promoción de modos de transporte no motorizados.</t>
  </si>
  <si>
    <t>1,4,6</t>
  </si>
  <si>
    <t>IMPLEMENTACIÓN DE PROTECCIÓN INTEGRAL A NIÑAS, NIÑOS Y ADOLESCENTES EN ESTADO DE VULNERABILIDAD E INOBSERVANCIA MEDIANTE HOGAR DE PASO EN BUCARAMANGA</t>
  </si>
  <si>
    <t>FORTALECIMIENTO TECNOLÓGICO DE LAS SECRETARIAS DE DESARROLLO SOCIAL, SALUD, MEDIO AMBIENTE, EDUCACIÓN, JURÍDICA, INTERIOR, INFRAESTRUCTURA (ALUMBRADO PUBLICO), PLANEACIÓN Y LAS OFICINAS DE PRENSA Y ASESORA DE TIC DEL MUNICIPIO DE BUCARAMANGA</t>
  </si>
  <si>
    <t>MEJORAMIENTO DEL PARQUE DEL BARRIO CAFÉ MARID DEL MUNICIPIO DE BUCARAMANGA</t>
  </si>
  <si>
    <t xml:space="preserve">(12) cupos  de atención diaria a niños, niñas y adolescentes en estado de vulnerabilidad e inobservancia mediante hogar de paso </t>
  </si>
  <si>
    <t xml:space="preserve"> (16) Programas y proyectos en ejecución por parte de las Secretarías del municipio beneficiarias de la adquisición de equipos de cómputo</t>
  </si>
  <si>
    <t>(2.587) Metros cuadrados de espacio público mejorado para la práctica deportiva e integración comunitaria en la comuna I</t>
  </si>
  <si>
    <t>(3.417) Número de estudiantes atendidos con modelos educativos flexibles</t>
  </si>
  <si>
    <t>ESTUDIO DE SUELOS PATOLÓGICOS Y ESTRUCTURALES EN DIFERENTES ZONAS DEPORTIVAS Y ESPACIO PÚBLICO DEL MUNICIPIO DE BUCARAMANGA</t>
  </si>
  <si>
    <t>(5) Zonas deportivas de interés comunitario estudiadas técnicamente</t>
  </si>
  <si>
    <t>DESARROLLO DE PROGRAMAS EDUCATIVOS ESPECIALES DE METODLOGÍAS FLEXIBLES PARA ATENDER POBLACIÓN DE EXTRAEDAD Y ADULTOS EN LAS INSTITUCIONES EDUCATIVAS DE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</si>
</sst>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#,##0;[Red]#,##0"/>
    <numFmt numFmtId="167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6" fillId="0" borderId="0" applyFont="0" applyFill="0" applyBorder="0" applyAlignment="0" applyProtection="0"/>
  </cellStyleXfs>
  <cellXfs count="148">
    <xf numFmtId="0" fontId="0" fillId="0" borderId="0" xfId="0"/>
    <xf numFmtId="0" fontId="4" fillId="0" borderId="8" xfId="0" applyFont="1" applyFill="1" applyBorder="1" applyAlignment="1">
      <alignment horizontal="center" vertical="center"/>
    </xf>
    <xf numFmtId="0" fontId="0" fillId="0" borderId="8" xfId="0" applyFill="1" applyBorder="1"/>
    <xf numFmtId="3" fontId="0" fillId="0" borderId="8" xfId="0" applyNumberFormat="1" applyFill="1" applyBorder="1"/>
    <xf numFmtId="0" fontId="0" fillId="0" borderId="15" xfId="0" applyFill="1" applyBorder="1"/>
    <xf numFmtId="3" fontId="0" fillId="0" borderId="15" xfId="0" applyNumberFormat="1" applyFill="1" applyBorder="1"/>
    <xf numFmtId="0" fontId="0" fillId="0" borderId="0" xfId="0" applyFill="1"/>
    <xf numFmtId="0" fontId="4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1" xfId="0" applyFill="1" applyBorder="1"/>
    <xf numFmtId="0" fontId="0" fillId="3" borderId="9" xfId="0" applyFill="1" applyBorder="1"/>
    <xf numFmtId="0" fontId="9" fillId="3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left" vertical="center" wrapText="1"/>
    </xf>
    <xf numFmtId="12" fontId="4" fillId="0" borderId="8" xfId="4" applyNumberFormat="1" applyFont="1" applyFill="1" applyBorder="1" applyAlignment="1">
      <alignment horizontal="left" vertical="center" wrapText="1"/>
    </xf>
    <xf numFmtId="14" fontId="4" fillId="3" borderId="8" xfId="0" applyNumberFormat="1" applyFont="1" applyFill="1" applyBorder="1" applyAlignment="1">
      <alignment horizontal="left" vertical="center" wrapText="1"/>
    </xf>
    <xf numFmtId="14" fontId="4" fillId="0" borderId="8" xfId="0" applyNumberFormat="1" applyFont="1" applyFill="1" applyBorder="1" applyAlignment="1">
      <alignment horizontal="left" vertical="center" wrapText="1"/>
    </xf>
    <xf numFmtId="14" fontId="4" fillId="0" borderId="8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8" fillId="4" borderId="20" xfId="0" applyFont="1" applyFill="1" applyBorder="1"/>
    <xf numFmtId="3" fontId="0" fillId="0" borderId="0" xfId="0" applyNumberForma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" fontId="0" fillId="0" borderId="22" xfId="0" applyNumberFormat="1" applyFill="1" applyBorder="1"/>
    <xf numFmtId="3" fontId="0" fillId="0" borderId="23" xfId="0" applyNumberFormat="1" applyFill="1" applyBorder="1"/>
    <xf numFmtId="0" fontId="8" fillId="0" borderId="24" xfId="0" applyFont="1" applyBorder="1" applyAlignment="1">
      <alignment horizontal="center" vertical="center"/>
    </xf>
    <xf numFmtId="166" fontId="0" fillId="0" borderId="22" xfId="0" applyNumberFormat="1" applyFill="1" applyBorder="1"/>
    <xf numFmtId="12" fontId="4" fillId="3" borderId="8" xfId="4" applyNumberFormat="1" applyFont="1" applyFill="1" applyBorder="1" applyAlignment="1">
      <alignment horizontal="left" vertical="center" wrapText="1"/>
    </xf>
    <xf numFmtId="3" fontId="4" fillId="3" borderId="8" xfId="0" applyNumberFormat="1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3" fontId="0" fillId="0" borderId="29" xfId="0" applyNumberFormat="1" applyFill="1" applyBorder="1"/>
    <xf numFmtId="0" fontId="0" fillId="0" borderId="8" xfId="0" applyBorder="1"/>
    <xf numFmtId="0" fontId="0" fillId="0" borderId="30" xfId="0" applyBorder="1"/>
    <xf numFmtId="0" fontId="0" fillId="0" borderId="15" xfId="0" applyBorder="1"/>
    <xf numFmtId="0" fontId="8" fillId="0" borderId="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12" fontId="9" fillId="0" borderId="8" xfId="4" applyNumberFormat="1" applyFont="1" applyFill="1" applyBorder="1" applyAlignment="1">
      <alignment horizontal="left" vertical="center" wrapText="1"/>
    </xf>
    <xf numFmtId="14" fontId="9" fillId="0" borderId="8" xfId="0" applyNumberFormat="1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left" vertical="center" wrapText="1"/>
    </xf>
    <xf numFmtId="12" fontId="9" fillId="3" borderId="8" xfId="4" applyNumberFormat="1" applyFont="1" applyFill="1" applyBorder="1" applyAlignment="1">
      <alignment horizontal="left" vertical="center" wrapText="1"/>
    </xf>
    <xf numFmtId="14" fontId="9" fillId="3" borderId="8" xfId="0" applyNumberFormat="1" applyFont="1" applyFill="1" applyBorder="1" applyAlignment="1">
      <alignment horizontal="left" vertical="center" wrapText="1"/>
    </xf>
    <xf numFmtId="0" fontId="11" fillId="3" borderId="0" xfId="0" applyFont="1" applyFill="1"/>
    <xf numFmtId="0" fontId="9" fillId="3" borderId="8" xfId="0" applyFont="1" applyFill="1" applyBorder="1" applyAlignment="1">
      <alignment horizontal="justify" vertical="center" wrapText="1"/>
    </xf>
    <xf numFmtId="3" fontId="4" fillId="3" borderId="8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3" fontId="7" fillId="3" borderId="8" xfId="0" applyNumberFormat="1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 wrapText="1"/>
    </xf>
    <xf numFmtId="0" fontId="0" fillId="3" borderId="8" xfId="0" applyFill="1" applyBorder="1"/>
    <xf numFmtId="12" fontId="0" fillId="0" borderId="8" xfId="0" applyNumberFormat="1" applyBorder="1"/>
    <xf numFmtId="14" fontId="0" fillId="0" borderId="0" xfId="0" applyNumberFormat="1"/>
    <xf numFmtId="3" fontId="0" fillId="0" borderId="0" xfId="0" applyNumberFormat="1"/>
    <xf numFmtId="0" fontId="9" fillId="0" borderId="8" xfId="0" applyFont="1" applyBorder="1" applyAlignment="1">
      <alignment horizontal="center" vertical="center"/>
    </xf>
    <xf numFmtId="0" fontId="9" fillId="0" borderId="0" xfId="0" applyFont="1"/>
    <xf numFmtId="0" fontId="11" fillId="3" borderId="11" xfId="0" applyFont="1" applyFill="1" applyBorder="1" applyAlignment="1">
      <alignment vertical="center"/>
    </xf>
    <xf numFmtId="0" fontId="11" fillId="0" borderId="8" xfId="0" applyFont="1" applyFill="1" applyBorder="1"/>
    <xf numFmtId="0" fontId="11" fillId="0" borderId="0" xfId="0" applyFont="1"/>
    <xf numFmtId="12" fontId="11" fillId="0" borderId="8" xfId="0" applyNumberFormat="1" applyFont="1" applyBorder="1"/>
    <xf numFmtId="14" fontId="11" fillId="0" borderId="0" xfId="0" applyNumberFormat="1" applyFont="1"/>
    <xf numFmtId="3" fontId="4" fillId="0" borderId="0" xfId="0" applyNumberFormat="1" applyFont="1" applyAlignment="1">
      <alignment horizontal="left" vertical="center" wrapText="1"/>
    </xf>
    <xf numFmtId="3" fontId="11" fillId="0" borderId="8" xfId="0" applyNumberFormat="1" applyFont="1" applyFill="1" applyBorder="1"/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wrapText="1"/>
    </xf>
    <xf numFmtId="12" fontId="4" fillId="5" borderId="8" xfId="4" applyNumberFormat="1" applyFont="1" applyFill="1" applyBorder="1" applyAlignment="1">
      <alignment horizontal="left" vertical="center" wrapText="1"/>
    </xf>
    <xf numFmtId="14" fontId="4" fillId="5" borderId="8" xfId="0" applyNumberFormat="1" applyFont="1" applyFill="1" applyBorder="1" applyAlignment="1">
      <alignment horizontal="left" vertical="center" wrapText="1"/>
    </xf>
    <xf numFmtId="3" fontId="4" fillId="5" borderId="8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1" fontId="4" fillId="3" borderId="8" xfId="0" applyNumberFormat="1" applyFont="1" applyFill="1" applyBorder="1" applyAlignment="1">
      <alignment horizontal="left" vertical="center" wrapText="1"/>
    </xf>
    <xf numFmtId="1" fontId="4" fillId="0" borderId="8" xfId="0" applyNumberFormat="1" applyFont="1" applyFill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left" vertical="center" wrapText="1"/>
    </xf>
    <xf numFmtId="1" fontId="9" fillId="0" borderId="8" xfId="0" applyNumberFormat="1" applyFont="1" applyBorder="1" applyAlignment="1">
      <alignment horizontal="left" vertical="center" wrapText="1"/>
    </xf>
    <xf numFmtId="1" fontId="4" fillId="5" borderId="8" xfId="0" applyNumberFormat="1" applyFont="1" applyFill="1" applyBorder="1" applyAlignment="1">
      <alignment horizontal="left" vertical="center" wrapText="1"/>
    </xf>
    <xf numFmtId="1" fontId="9" fillId="3" borderId="8" xfId="0" applyNumberFormat="1" applyFont="1" applyFill="1" applyBorder="1" applyAlignment="1">
      <alignment horizontal="left" vertical="center" wrapText="1"/>
    </xf>
    <xf numFmtId="1" fontId="9" fillId="6" borderId="8" xfId="0" applyNumberFormat="1" applyFont="1" applyFill="1" applyBorder="1" applyAlignment="1">
      <alignment horizontal="left" vertical="center" wrapText="1"/>
    </xf>
    <xf numFmtId="0" fontId="0" fillId="0" borderId="28" xfId="0" applyFill="1" applyBorder="1"/>
    <xf numFmtId="0" fontId="0" fillId="3" borderId="9" xfId="0" applyFill="1" applyBorder="1" applyAlignment="1">
      <alignment vertical="center"/>
    </xf>
    <xf numFmtId="3" fontId="0" fillId="0" borderId="33" xfId="0" applyNumberFormat="1" applyFill="1" applyBorder="1"/>
    <xf numFmtId="3" fontId="8" fillId="4" borderId="21" xfId="0" applyNumberFormat="1" applyFont="1" applyFill="1" applyBorder="1"/>
    <xf numFmtId="3" fontId="8" fillId="4" borderId="24" xfId="0" applyNumberFormat="1" applyFont="1" applyFill="1" applyBorder="1"/>
    <xf numFmtId="3" fontId="8" fillId="4" borderId="18" xfId="0" applyNumberFormat="1" applyFont="1" applyFill="1" applyBorder="1"/>
    <xf numFmtId="3" fontId="8" fillId="4" borderId="32" xfId="0" applyNumberFormat="1" applyFont="1" applyFill="1" applyBorder="1" applyAlignment="1">
      <alignment horizontal="center" wrapText="1"/>
    </xf>
    <xf numFmtId="1" fontId="4" fillId="6" borderId="8" xfId="0" applyNumberFormat="1" applyFont="1" applyFill="1" applyBorder="1" applyAlignment="1">
      <alignment horizontal="left" vertical="center" wrapText="1"/>
    </xf>
    <xf numFmtId="167" fontId="9" fillId="3" borderId="8" xfId="0" applyNumberFormat="1" applyFont="1" applyFill="1" applyBorder="1" applyAlignment="1">
      <alignment horizontal="left" vertical="center" wrapText="1"/>
    </xf>
    <xf numFmtId="3" fontId="4" fillId="5" borderId="8" xfId="0" applyNumberFormat="1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center" vertical="center"/>
    </xf>
    <xf numFmtId="12" fontId="4" fillId="8" borderId="8" xfId="4" applyNumberFormat="1" applyFont="1" applyFill="1" applyBorder="1" applyAlignment="1">
      <alignment horizontal="left" vertical="center" wrapText="1"/>
    </xf>
    <xf numFmtId="14" fontId="4" fillId="8" borderId="8" xfId="0" applyNumberFormat="1" applyFont="1" applyFill="1" applyBorder="1" applyAlignment="1">
      <alignment horizontal="left" vertical="center" wrapText="1"/>
    </xf>
    <xf numFmtId="1" fontId="4" fillId="8" borderId="8" xfId="0" applyNumberFormat="1" applyFont="1" applyFill="1" applyBorder="1" applyAlignment="1">
      <alignment horizontal="left" vertical="center" wrapText="1"/>
    </xf>
    <xf numFmtId="3" fontId="4" fillId="8" borderId="8" xfId="0" applyNumberFormat="1" applyFont="1" applyFill="1" applyBorder="1" applyAlignment="1">
      <alignment horizontal="left" vertical="center" wrapText="1"/>
    </xf>
    <xf numFmtId="0" fontId="0" fillId="3" borderId="15" xfId="0" applyFill="1" applyBorder="1" applyAlignment="1">
      <alignment vertical="center"/>
    </xf>
    <xf numFmtId="0" fontId="8" fillId="4" borderId="16" xfId="0" applyFont="1" applyFill="1" applyBorder="1"/>
    <xf numFmtId="0" fontId="4" fillId="3" borderId="8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5" borderId="8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textRotation="1"/>
    </xf>
    <xf numFmtId="0" fontId="3" fillId="2" borderId="31" xfId="0" applyFont="1" applyFill="1" applyBorder="1" applyAlignment="1">
      <alignment horizontal="center" vertical="center" textRotation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5">
    <cellStyle name="Euro" xfId="1"/>
    <cellStyle name="Millares" xfId="4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0"/>
  <sheetViews>
    <sheetView tabSelected="1" topLeftCell="E1" zoomScaleNormal="100" workbookViewId="0">
      <selection activeCell="L4" sqref="L1:L1048576"/>
    </sheetView>
  </sheetViews>
  <sheetFormatPr baseColWidth="10" defaultColWidth="11.42578125" defaultRowHeight="15" x14ac:dyDescent="0.25"/>
  <cols>
    <col min="1" max="1" width="8" style="11" customWidth="1"/>
    <col min="2" max="2" width="4.28515625" style="11" customWidth="1"/>
    <col min="3" max="3" width="17.85546875" style="12" customWidth="1"/>
    <col min="4" max="4" width="21.7109375" style="12" customWidth="1"/>
    <col min="5" max="5" width="25.85546875" style="12" customWidth="1"/>
    <col min="6" max="6" width="24.85546875" style="12" customWidth="1"/>
    <col min="7" max="7" width="22.85546875" style="12" customWidth="1"/>
    <col min="8" max="8" width="20" style="12" customWidth="1"/>
    <col min="9" max="9" width="14.5703125" style="12" customWidth="1"/>
    <col min="10" max="11" width="15.42578125" style="12" customWidth="1"/>
    <col min="12" max="12" width="11.42578125" style="12" customWidth="1"/>
    <col min="13" max="13" width="22.28515625" style="12" customWidth="1"/>
    <col min="14" max="14" width="20.5703125" style="12" customWidth="1"/>
    <col min="15" max="15" width="16.5703125" style="10" customWidth="1"/>
    <col min="16" max="16" width="19.7109375" style="12" customWidth="1"/>
    <col min="17" max="17" width="14" style="12" customWidth="1"/>
  </cols>
  <sheetData>
    <row r="1" spans="1:17" s="6" customFormat="1" ht="18.75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s="6" customFormat="1" ht="18.75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s="6" customFormat="1" ht="18.75" x14ac:dyDescent="0.25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s="32" customFormat="1" ht="38.25" customHeight="1" x14ac:dyDescent="0.25">
      <c r="A4" s="18" t="s">
        <v>2</v>
      </c>
      <c r="B4" s="126" t="s">
        <v>25</v>
      </c>
      <c r="C4" s="127"/>
      <c r="D4" s="18" t="s">
        <v>24</v>
      </c>
      <c r="E4" s="18" t="s">
        <v>3</v>
      </c>
      <c r="F4" s="18" t="s">
        <v>4</v>
      </c>
      <c r="G4" s="18" t="s">
        <v>64</v>
      </c>
      <c r="H4" s="18" t="s">
        <v>50</v>
      </c>
      <c r="I4" s="18" t="s">
        <v>48</v>
      </c>
      <c r="J4" s="18" t="s">
        <v>5</v>
      </c>
      <c r="K4" s="18" t="s">
        <v>492</v>
      </c>
      <c r="L4" s="18" t="s">
        <v>6</v>
      </c>
      <c r="M4" s="18" t="s">
        <v>26</v>
      </c>
      <c r="N4" s="19" t="s">
        <v>8</v>
      </c>
      <c r="O4" s="19" t="s">
        <v>9</v>
      </c>
      <c r="P4" s="19" t="s">
        <v>10</v>
      </c>
      <c r="Q4" s="19" t="s">
        <v>94</v>
      </c>
    </row>
    <row r="5" spans="1:17" s="16" customFormat="1" ht="94.5" customHeight="1" x14ac:dyDescent="0.25">
      <c r="A5" s="1">
        <v>1</v>
      </c>
      <c r="B5" s="1">
        <v>1</v>
      </c>
      <c r="C5" s="7" t="s">
        <v>49</v>
      </c>
      <c r="D5" s="7" t="s">
        <v>51</v>
      </c>
      <c r="E5" s="7" t="s">
        <v>33</v>
      </c>
      <c r="F5" s="7" t="s">
        <v>65</v>
      </c>
      <c r="G5" s="7" t="s">
        <v>107</v>
      </c>
      <c r="H5" s="7" t="s">
        <v>56</v>
      </c>
      <c r="I5" s="28" t="s">
        <v>55</v>
      </c>
      <c r="J5" s="29">
        <v>42593</v>
      </c>
      <c r="K5" s="96">
        <v>4003</v>
      </c>
      <c r="L5" s="7" t="s">
        <v>21</v>
      </c>
      <c r="M5" s="26">
        <v>3557866000</v>
      </c>
      <c r="N5" s="27">
        <v>550000000</v>
      </c>
      <c r="O5" s="27"/>
      <c r="P5" s="27"/>
      <c r="Q5" s="27">
        <f t="shared" ref="Q5" si="0">SUM(N5:P5)</f>
        <v>550000000</v>
      </c>
    </row>
    <row r="6" spans="1:17" s="17" customFormat="1" ht="67.5" customHeight="1" x14ac:dyDescent="0.25">
      <c r="A6" s="1">
        <v>2</v>
      </c>
      <c r="B6" s="33">
        <v>1</v>
      </c>
      <c r="C6" s="20" t="s">
        <v>37</v>
      </c>
      <c r="D6" s="20" t="s">
        <v>62</v>
      </c>
      <c r="E6" s="20" t="s">
        <v>33</v>
      </c>
      <c r="F6" s="20" t="s">
        <v>635</v>
      </c>
      <c r="G6" s="7" t="s">
        <v>107</v>
      </c>
      <c r="H6" s="20" t="s">
        <v>38</v>
      </c>
      <c r="I6" s="42" t="s">
        <v>36</v>
      </c>
      <c r="J6" s="29">
        <v>42572</v>
      </c>
      <c r="K6" s="96">
        <v>4400</v>
      </c>
      <c r="L6" s="20" t="s">
        <v>21</v>
      </c>
      <c r="M6" s="26">
        <v>1072441500</v>
      </c>
      <c r="N6" s="43">
        <v>220600000</v>
      </c>
      <c r="O6" s="43"/>
      <c r="P6" s="43"/>
      <c r="Q6" s="43">
        <f t="shared" ref="Q6:Q13" si="1">SUM(N6:P6)</f>
        <v>220600000</v>
      </c>
    </row>
    <row r="7" spans="1:17" s="17" customFormat="1" ht="56.25" customHeight="1" x14ac:dyDescent="0.25">
      <c r="A7" s="1">
        <v>3</v>
      </c>
      <c r="B7" s="1">
        <v>1</v>
      </c>
      <c r="C7" s="7" t="s">
        <v>49</v>
      </c>
      <c r="D7" s="7" t="s">
        <v>34</v>
      </c>
      <c r="E7" s="7" t="s">
        <v>33</v>
      </c>
      <c r="F7" s="7" t="s">
        <v>634</v>
      </c>
      <c r="G7" s="7" t="s">
        <v>66</v>
      </c>
      <c r="H7" s="7" t="s">
        <v>658</v>
      </c>
      <c r="I7" s="28" t="s">
        <v>28</v>
      </c>
      <c r="J7" s="30">
        <v>42563</v>
      </c>
      <c r="K7" s="97">
        <v>4507</v>
      </c>
      <c r="L7" s="9" t="s">
        <v>21</v>
      </c>
      <c r="M7" s="26">
        <v>1380674419</v>
      </c>
      <c r="N7" s="43">
        <v>344064000</v>
      </c>
      <c r="O7" s="43"/>
      <c r="P7" s="43"/>
      <c r="Q7" s="43">
        <f t="shared" si="1"/>
        <v>344064000</v>
      </c>
    </row>
    <row r="8" spans="1:17" s="17" customFormat="1" ht="56.25" customHeight="1" x14ac:dyDescent="0.25">
      <c r="A8" s="1">
        <v>4</v>
      </c>
      <c r="B8" s="1">
        <v>6</v>
      </c>
      <c r="C8" s="7" t="s">
        <v>30</v>
      </c>
      <c r="D8" s="7" t="s">
        <v>32</v>
      </c>
      <c r="E8" s="7" t="s">
        <v>47</v>
      </c>
      <c r="F8" s="7" t="s">
        <v>636</v>
      </c>
      <c r="G8" s="7" t="s">
        <v>66</v>
      </c>
      <c r="H8" s="7" t="s">
        <v>659</v>
      </c>
      <c r="I8" s="28" t="s">
        <v>29</v>
      </c>
      <c r="J8" s="30">
        <v>42563</v>
      </c>
      <c r="K8" s="97">
        <v>4527</v>
      </c>
      <c r="L8" s="9" t="s">
        <v>21</v>
      </c>
      <c r="M8" s="26">
        <v>8488049066</v>
      </c>
      <c r="N8" s="43">
        <v>2103597500</v>
      </c>
      <c r="O8" s="43"/>
      <c r="P8" s="43"/>
      <c r="Q8" s="43">
        <f t="shared" si="1"/>
        <v>2103597500</v>
      </c>
    </row>
    <row r="9" spans="1:17" s="17" customFormat="1" ht="45" customHeight="1" x14ac:dyDescent="0.25">
      <c r="A9" s="1">
        <v>5</v>
      </c>
      <c r="B9" s="1">
        <v>6</v>
      </c>
      <c r="C9" s="7" t="s">
        <v>30</v>
      </c>
      <c r="D9" s="7" t="s">
        <v>32</v>
      </c>
      <c r="E9" s="7" t="s">
        <v>47</v>
      </c>
      <c r="F9" s="7" t="s">
        <v>31</v>
      </c>
      <c r="G9" s="7" t="s">
        <v>107</v>
      </c>
      <c r="H9" s="7" t="s">
        <v>660</v>
      </c>
      <c r="I9" s="28" t="s">
        <v>27</v>
      </c>
      <c r="J9" s="30">
        <v>42563</v>
      </c>
      <c r="K9" s="97">
        <v>4796</v>
      </c>
      <c r="L9" s="9" t="s">
        <v>21</v>
      </c>
      <c r="M9" s="26">
        <v>2756894</v>
      </c>
      <c r="N9" s="43">
        <v>787500000</v>
      </c>
      <c r="O9" s="43"/>
      <c r="P9" s="43"/>
      <c r="Q9" s="43">
        <f t="shared" si="1"/>
        <v>787500000</v>
      </c>
    </row>
    <row r="10" spans="1:17" s="17" customFormat="1" ht="56.25" customHeight="1" x14ac:dyDescent="0.25">
      <c r="A10" s="1">
        <v>6</v>
      </c>
      <c r="B10" s="1">
        <v>6</v>
      </c>
      <c r="C10" s="7" t="s">
        <v>30</v>
      </c>
      <c r="D10" s="7" t="s">
        <v>32</v>
      </c>
      <c r="E10" s="7" t="s">
        <v>53</v>
      </c>
      <c r="F10" s="7" t="s">
        <v>67</v>
      </c>
      <c r="G10" s="7" t="s">
        <v>107</v>
      </c>
      <c r="H10" s="7" t="s">
        <v>54</v>
      </c>
      <c r="I10" s="28" t="s">
        <v>52</v>
      </c>
      <c r="J10" s="30">
        <v>42586</v>
      </c>
      <c r="K10" s="97">
        <v>4871</v>
      </c>
      <c r="L10" s="9" t="s">
        <v>21</v>
      </c>
      <c r="M10" s="26">
        <v>215506250</v>
      </c>
      <c r="N10" s="43">
        <v>52500000</v>
      </c>
      <c r="O10" s="43"/>
      <c r="P10" s="43"/>
      <c r="Q10" s="43">
        <f t="shared" si="1"/>
        <v>52500000</v>
      </c>
    </row>
    <row r="11" spans="1:17" s="17" customFormat="1" ht="56.25" customHeight="1" x14ac:dyDescent="0.25">
      <c r="A11" s="1">
        <v>7</v>
      </c>
      <c r="B11" s="1">
        <v>1</v>
      </c>
      <c r="C11" s="7" t="s">
        <v>37</v>
      </c>
      <c r="D11" s="7" t="s">
        <v>34</v>
      </c>
      <c r="E11" s="7" t="s">
        <v>33</v>
      </c>
      <c r="F11" s="7" t="s">
        <v>46</v>
      </c>
      <c r="G11" s="7" t="s">
        <v>68</v>
      </c>
      <c r="H11" s="7" t="s">
        <v>645</v>
      </c>
      <c r="I11" s="28" t="s">
        <v>39</v>
      </c>
      <c r="J11" s="30">
        <v>42576</v>
      </c>
      <c r="K11" s="97">
        <v>4834</v>
      </c>
      <c r="L11" s="9" t="s">
        <v>22</v>
      </c>
      <c r="M11" s="26">
        <v>4728642165.8500004</v>
      </c>
      <c r="N11" s="43">
        <v>1336050000</v>
      </c>
      <c r="O11" s="43"/>
      <c r="P11" s="43"/>
      <c r="Q11" s="43">
        <f t="shared" si="1"/>
        <v>1336050000</v>
      </c>
    </row>
    <row r="12" spans="1:17" s="17" customFormat="1" ht="78.75" customHeight="1" x14ac:dyDescent="0.25">
      <c r="A12" s="1">
        <v>8</v>
      </c>
      <c r="B12" s="1">
        <v>1</v>
      </c>
      <c r="C12" s="7" t="s">
        <v>37</v>
      </c>
      <c r="D12" s="7" t="s">
        <v>34</v>
      </c>
      <c r="E12" s="7" t="s">
        <v>33</v>
      </c>
      <c r="F12" s="7" t="s">
        <v>42</v>
      </c>
      <c r="G12" s="7" t="s">
        <v>66</v>
      </c>
      <c r="H12" s="7" t="s">
        <v>653</v>
      </c>
      <c r="I12" s="28" t="s">
        <v>40</v>
      </c>
      <c r="J12" s="30">
        <v>42577</v>
      </c>
      <c r="K12" s="97">
        <v>4887</v>
      </c>
      <c r="L12" s="7" t="s">
        <v>60</v>
      </c>
      <c r="M12" s="26">
        <v>3499603750</v>
      </c>
      <c r="N12" s="43">
        <v>951500000</v>
      </c>
      <c r="O12" s="43"/>
      <c r="P12" s="43"/>
      <c r="Q12" s="43">
        <f t="shared" si="1"/>
        <v>951500000</v>
      </c>
    </row>
    <row r="13" spans="1:17" s="17" customFormat="1" ht="56.25" customHeight="1" x14ac:dyDescent="0.25">
      <c r="A13" s="1">
        <v>9</v>
      </c>
      <c r="B13" s="1">
        <v>4</v>
      </c>
      <c r="C13" s="7" t="s">
        <v>35</v>
      </c>
      <c r="D13" s="20" t="s">
        <v>57</v>
      </c>
      <c r="E13" s="20" t="s">
        <v>614</v>
      </c>
      <c r="F13" s="7" t="s">
        <v>637</v>
      </c>
      <c r="G13" s="7" t="s">
        <v>66</v>
      </c>
      <c r="H13" s="7" t="s">
        <v>661</v>
      </c>
      <c r="I13" s="28" t="s">
        <v>41</v>
      </c>
      <c r="J13" s="30">
        <v>42577</v>
      </c>
      <c r="K13" s="97">
        <v>5008</v>
      </c>
      <c r="L13" s="9" t="s">
        <v>58</v>
      </c>
      <c r="M13" s="26">
        <v>4367597518</v>
      </c>
      <c r="N13" s="43">
        <v>896000000</v>
      </c>
      <c r="O13" s="43"/>
      <c r="P13" s="43"/>
      <c r="Q13" s="43">
        <f t="shared" si="1"/>
        <v>896000000</v>
      </c>
    </row>
    <row r="14" spans="1:17" s="17" customFormat="1" ht="56.25" customHeight="1" x14ac:dyDescent="0.25">
      <c r="A14" s="1">
        <v>10</v>
      </c>
      <c r="B14" s="1">
        <v>1</v>
      </c>
      <c r="C14" s="7" t="s">
        <v>37</v>
      </c>
      <c r="D14" s="7" t="s">
        <v>44</v>
      </c>
      <c r="E14" s="7" t="s">
        <v>45</v>
      </c>
      <c r="F14" s="7" t="s">
        <v>43</v>
      </c>
      <c r="G14" s="7" t="s">
        <v>66</v>
      </c>
      <c r="H14" s="7" t="s">
        <v>652</v>
      </c>
      <c r="I14" s="28" t="s">
        <v>69</v>
      </c>
      <c r="J14" s="30">
        <v>42572</v>
      </c>
      <c r="K14" s="97">
        <v>5032</v>
      </c>
      <c r="L14" s="7" t="s">
        <v>60</v>
      </c>
      <c r="M14" s="26">
        <v>4364500000</v>
      </c>
      <c r="N14" s="43">
        <v>1476500000</v>
      </c>
      <c r="O14" s="43"/>
      <c r="P14" s="43"/>
      <c r="Q14" s="43">
        <f t="shared" ref="Q14:Q20" si="2">SUM(N14:P14)</f>
        <v>1476500000</v>
      </c>
    </row>
    <row r="15" spans="1:17" s="17" customFormat="1" ht="67.5" customHeight="1" x14ac:dyDescent="0.25">
      <c r="A15" s="1">
        <v>11</v>
      </c>
      <c r="B15" s="1">
        <v>1</v>
      </c>
      <c r="C15" s="7" t="s">
        <v>37</v>
      </c>
      <c r="D15" s="20" t="s">
        <v>62</v>
      </c>
      <c r="E15" s="7" t="s">
        <v>33</v>
      </c>
      <c r="F15" s="7" t="s">
        <v>638</v>
      </c>
      <c r="G15" s="7" t="s">
        <v>66</v>
      </c>
      <c r="H15" s="20" t="s">
        <v>70</v>
      </c>
      <c r="I15" s="42" t="s">
        <v>71</v>
      </c>
      <c r="J15" s="30">
        <v>42572</v>
      </c>
      <c r="K15" s="97">
        <v>5096</v>
      </c>
      <c r="L15" s="7" t="s">
        <v>60</v>
      </c>
      <c r="M15" s="26">
        <v>797350000</v>
      </c>
      <c r="N15" s="43">
        <v>203000000</v>
      </c>
      <c r="O15" s="43"/>
      <c r="P15" s="43"/>
      <c r="Q15" s="43">
        <f t="shared" si="2"/>
        <v>203000000</v>
      </c>
    </row>
    <row r="16" spans="1:17" s="10" customFormat="1" ht="67.5" customHeight="1" x14ac:dyDescent="0.25">
      <c r="A16" s="13">
        <v>12</v>
      </c>
      <c r="B16" s="13">
        <v>4</v>
      </c>
      <c r="C16" s="9" t="s">
        <v>35</v>
      </c>
      <c r="D16" s="20" t="s">
        <v>57</v>
      </c>
      <c r="E16" s="7" t="s">
        <v>72</v>
      </c>
      <c r="F16" s="9" t="s">
        <v>73</v>
      </c>
      <c r="G16" s="7" t="s">
        <v>66</v>
      </c>
      <c r="H16" s="9" t="s">
        <v>657</v>
      </c>
      <c r="I16" s="28" t="s">
        <v>74</v>
      </c>
      <c r="J16" s="31">
        <v>42565</v>
      </c>
      <c r="K16" s="98">
        <v>5252</v>
      </c>
      <c r="L16" s="7" t="s">
        <v>58</v>
      </c>
      <c r="M16" s="26">
        <v>40613759696</v>
      </c>
      <c r="N16" s="43">
        <v>10590625366</v>
      </c>
      <c r="O16" s="69">
        <v>2295562587</v>
      </c>
      <c r="P16" s="20"/>
      <c r="Q16" s="43">
        <f t="shared" si="2"/>
        <v>12886187953</v>
      </c>
    </row>
    <row r="17" spans="1:17" s="10" customFormat="1" ht="78.75" customHeight="1" x14ac:dyDescent="0.25">
      <c r="A17" s="13">
        <v>13</v>
      </c>
      <c r="B17" s="13">
        <v>2</v>
      </c>
      <c r="C17" s="9" t="s">
        <v>75</v>
      </c>
      <c r="D17" s="9" t="s">
        <v>76</v>
      </c>
      <c r="E17" s="9" t="s">
        <v>77</v>
      </c>
      <c r="F17" s="9" t="s">
        <v>78</v>
      </c>
      <c r="G17" s="7" t="s">
        <v>66</v>
      </c>
      <c r="H17" s="26" t="s">
        <v>79</v>
      </c>
      <c r="I17" s="28" t="s">
        <v>80</v>
      </c>
      <c r="J17" s="30">
        <v>42641</v>
      </c>
      <c r="K17" s="97">
        <v>5289</v>
      </c>
      <c r="L17" s="9" t="s">
        <v>81</v>
      </c>
      <c r="M17" s="26">
        <v>643393601</v>
      </c>
      <c r="N17" s="43">
        <v>189740000</v>
      </c>
      <c r="O17" s="69"/>
      <c r="P17" s="20"/>
      <c r="Q17" s="43">
        <f t="shared" si="2"/>
        <v>189740000</v>
      </c>
    </row>
    <row r="18" spans="1:17" s="10" customFormat="1" ht="67.5" customHeight="1" x14ac:dyDescent="0.25">
      <c r="A18" s="13">
        <v>14</v>
      </c>
      <c r="B18" s="13">
        <v>2</v>
      </c>
      <c r="C18" s="9" t="s">
        <v>75</v>
      </c>
      <c r="D18" s="9" t="s">
        <v>76</v>
      </c>
      <c r="E18" s="9" t="s">
        <v>82</v>
      </c>
      <c r="F18" s="9" t="s">
        <v>83</v>
      </c>
      <c r="G18" s="7" t="s">
        <v>66</v>
      </c>
      <c r="H18" s="9" t="s">
        <v>84</v>
      </c>
      <c r="I18" s="28" t="s">
        <v>85</v>
      </c>
      <c r="J18" s="31">
        <v>42641</v>
      </c>
      <c r="K18" s="98">
        <v>5312</v>
      </c>
      <c r="L18" s="9" t="s">
        <v>81</v>
      </c>
      <c r="M18" s="26">
        <v>7624269054</v>
      </c>
      <c r="N18" s="43">
        <v>1514553169</v>
      </c>
      <c r="O18" s="69"/>
      <c r="P18" s="20"/>
      <c r="Q18" s="43">
        <f t="shared" si="2"/>
        <v>1514553169</v>
      </c>
    </row>
    <row r="19" spans="1:17" s="10" customFormat="1" ht="78.75" customHeight="1" x14ac:dyDescent="0.25">
      <c r="A19" s="13">
        <v>15</v>
      </c>
      <c r="B19" s="13">
        <v>6</v>
      </c>
      <c r="C19" s="9" t="s">
        <v>30</v>
      </c>
      <c r="D19" s="9" t="s">
        <v>32</v>
      </c>
      <c r="E19" s="9" t="s">
        <v>47</v>
      </c>
      <c r="F19" s="9" t="s">
        <v>86</v>
      </c>
      <c r="G19" s="7" t="s">
        <v>66</v>
      </c>
      <c r="H19" s="9" t="s">
        <v>648</v>
      </c>
      <c r="I19" s="28" t="s">
        <v>87</v>
      </c>
      <c r="J19" s="30">
        <v>42563</v>
      </c>
      <c r="K19" s="97">
        <v>4984</v>
      </c>
      <c r="L19" s="9" t="s">
        <v>21</v>
      </c>
      <c r="M19" s="26">
        <v>2644708750</v>
      </c>
      <c r="N19" s="43">
        <v>911500000</v>
      </c>
      <c r="O19" s="69"/>
      <c r="P19" s="20"/>
      <c r="Q19" s="43">
        <f t="shared" si="2"/>
        <v>911500000</v>
      </c>
    </row>
    <row r="20" spans="1:17" s="45" customFormat="1" ht="78.75" customHeight="1" x14ac:dyDescent="0.25">
      <c r="A20" s="78">
        <v>16</v>
      </c>
      <c r="B20" s="78">
        <v>6</v>
      </c>
      <c r="C20" s="25" t="s">
        <v>30</v>
      </c>
      <c r="D20" s="25" t="s">
        <v>32</v>
      </c>
      <c r="E20" s="25" t="s">
        <v>88</v>
      </c>
      <c r="F20" s="25" t="s">
        <v>89</v>
      </c>
      <c r="G20" s="7" t="s">
        <v>66</v>
      </c>
      <c r="H20" s="25" t="s">
        <v>90</v>
      </c>
      <c r="I20" s="57" t="s">
        <v>91</v>
      </c>
      <c r="J20" s="58">
        <v>42621</v>
      </c>
      <c r="K20" s="99">
        <v>5499</v>
      </c>
      <c r="L20" s="25" t="s">
        <v>21</v>
      </c>
      <c r="M20" s="59">
        <v>2197900000</v>
      </c>
      <c r="N20" s="64">
        <v>520000000</v>
      </c>
      <c r="O20" s="71"/>
      <c r="P20" s="62"/>
      <c r="Q20" s="64">
        <f t="shared" si="2"/>
        <v>520000000</v>
      </c>
    </row>
    <row r="21" spans="1:17" s="8" customFormat="1" ht="56.25" customHeight="1" x14ac:dyDescent="0.25">
      <c r="A21" s="1">
        <v>17</v>
      </c>
      <c r="B21" s="1">
        <v>2</v>
      </c>
      <c r="C21" s="9" t="s">
        <v>75</v>
      </c>
      <c r="D21" s="9" t="s">
        <v>76</v>
      </c>
      <c r="E21" s="20" t="s">
        <v>82</v>
      </c>
      <c r="F21" s="7" t="s">
        <v>431</v>
      </c>
      <c r="G21" s="7" t="s">
        <v>92</v>
      </c>
      <c r="H21" s="7" t="s">
        <v>95</v>
      </c>
      <c r="I21" s="28" t="s">
        <v>93</v>
      </c>
      <c r="J21" s="58">
        <v>42379</v>
      </c>
      <c r="K21" s="99">
        <v>5016</v>
      </c>
      <c r="L21" s="9" t="s">
        <v>81</v>
      </c>
      <c r="M21" s="27">
        <v>1100600000</v>
      </c>
      <c r="N21" s="27">
        <v>1100600000</v>
      </c>
      <c r="O21" s="69"/>
      <c r="P21" s="20"/>
      <c r="Q21" s="43">
        <f t="shared" ref="Q21:Q31" si="3">SUM(N21:P21)</f>
        <v>1100600000</v>
      </c>
    </row>
    <row r="22" spans="1:17" s="10" customFormat="1" ht="56.25" customHeight="1" x14ac:dyDescent="0.25">
      <c r="A22" s="13">
        <v>18</v>
      </c>
      <c r="B22" s="13">
        <v>6</v>
      </c>
      <c r="C22" s="9" t="s">
        <v>30</v>
      </c>
      <c r="D22" s="9" t="s">
        <v>32</v>
      </c>
      <c r="E22" s="20" t="s">
        <v>47</v>
      </c>
      <c r="F22" s="9" t="s">
        <v>96</v>
      </c>
      <c r="G22" s="7" t="s">
        <v>107</v>
      </c>
      <c r="H22" s="9" t="s">
        <v>97</v>
      </c>
      <c r="I22" s="28" t="s">
        <v>98</v>
      </c>
      <c r="J22" s="31">
        <v>42563</v>
      </c>
      <c r="K22" s="98">
        <v>5045</v>
      </c>
      <c r="L22" s="7" t="s">
        <v>21</v>
      </c>
      <c r="M22" s="26">
        <v>4382416750</v>
      </c>
      <c r="N22" s="43">
        <v>1130700000</v>
      </c>
      <c r="O22" s="69"/>
      <c r="P22" s="43"/>
      <c r="Q22" s="43">
        <f t="shared" si="3"/>
        <v>1130700000</v>
      </c>
    </row>
    <row r="23" spans="1:17" s="10" customFormat="1" ht="67.5" customHeight="1" x14ac:dyDescent="0.25">
      <c r="A23" s="13">
        <v>19</v>
      </c>
      <c r="B23" s="13">
        <v>4</v>
      </c>
      <c r="C23" s="9" t="s">
        <v>99</v>
      </c>
      <c r="D23" s="9" t="s">
        <v>57</v>
      </c>
      <c r="E23" s="9" t="s">
        <v>100</v>
      </c>
      <c r="F23" s="9" t="s">
        <v>101</v>
      </c>
      <c r="G23" s="7" t="s">
        <v>66</v>
      </c>
      <c r="H23" s="9" t="s">
        <v>102</v>
      </c>
      <c r="I23" s="28" t="s">
        <v>103</v>
      </c>
      <c r="J23" s="30">
        <v>42599</v>
      </c>
      <c r="K23" s="97">
        <v>6173</v>
      </c>
      <c r="L23" s="9" t="s">
        <v>58</v>
      </c>
      <c r="M23" s="26">
        <v>53353735858</v>
      </c>
      <c r="N23" s="43">
        <v>11350966683</v>
      </c>
      <c r="O23" s="43">
        <v>4638172000</v>
      </c>
      <c r="P23" s="20"/>
      <c r="Q23" s="43">
        <f t="shared" si="3"/>
        <v>15989138683</v>
      </c>
    </row>
    <row r="24" spans="1:17" s="10" customFormat="1" ht="67.5" customHeight="1" x14ac:dyDescent="0.25">
      <c r="A24" s="13">
        <v>20</v>
      </c>
      <c r="B24" s="13">
        <v>4</v>
      </c>
      <c r="C24" s="9" t="s">
        <v>99</v>
      </c>
      <c r="D24" s="9" t="s">
        <v>57</v>
      </c>
      <c r="E24" s="9" t="s">
        <v>100</v>
      </c>
      <c r="F24" s="9" t="s">
        <v>104</v>
      </c>
      <c r="G24" s="7" t="s">
        <v>107</v>
      </c>
      <c r="H24" s="9" t="s">
        <v>105</v>
      </c>
      <c r="I24" s="28" t="s">
        <v>106</v>
      </c>
      <c r="J24" s="31">
        <v>42599</v>
      </c>
      <c r="K24" s="98">
        <v>5081</v>
      </c>
      <c r="L24" s="7" t="s">
        <v>58</v>
      </c>
      <c r="M24" s="26">
        <v>9634506996</v>
      </c>
      <c r="N24" s="43">
        <v>2879778282</v>
      </c>
      <c r="O24" s="43"/>
      <c r="P24" s="20"/>
      <c r="Q24" s="43">
        <f t="shared" si="3"/>
        <v>2879778282</v>
      </c>
    </row>
    <row r="25" spans="1:17" s="10" customFormat="1" ht="101.25" customHeight="1" x14ac:dyDescent="0.25">
      <c r="A25" s="13">
        <v>21</v>
      </c>
      <c r="B25" s="13">
        <v>4</v>
      </c>
      <c r="C25" s="9" t="s">
        <v>35</v>
      </c>
      <c r="D25" s="9" t="s">
        <v>57</v>
      </c>
      <c r="E25" s="9" t="s">
        <v>100</v>
      </c>
      <c r="F25" s="9" t="s">
        <v>108</v>
      </c>
      <c r="G25" s="7" t="s">
        <v>107</v>
      </c>
      <c r="H25" s="26" t="s">
        <v>109</v>
      </c>
      <c r="I25" s="28" t="s">
        <v>110</v>
      </c>
      <c r="J25" s="30">
        <v>42671</v>
      </c>
      <c r="K25" s="97">
        <v>5240</v>
      </c>
      <c r="L25" s="9" t="s">
        <v>58</v>
      </c>
      <c r="M25" s="26">
        <v>18791070884</v>
      </c>
      <c r="N25" s="43">
        <v>1882568044</v>
      </c>
      <c r="O25" s="43">
        <v>1607910200</v>
      </c>
      <c r="P25" s="20"/>
      <c r="Q25" s="43">
        <f t="shared" si="3"/>
        <v>3490478244</v>
      </c>
    </row>
    <row r="26" spans="1:17" s="10" customFormat="1" ht="67.5" customHeight="1" x14ac:dyDescent="0.25">
      <c r="A26" s="13">
        <v>22</v>
      </c>
      <c r="B26" s="13">
        <v>6</v>
      </c>
      <c r="C26" s="9" t="s">
        <v>30</v>
      </c>
      <c r="D26" s="9" t="s">
        <v>111</v>
      </c>
      <c r="E26" s="9" t="s">
        <v>112</v>
      </c>
      <c r="F26" s="9" t="s">
        <v>113</v>
      </c>
      <c r="G26" s="7" t="s">
        <v>66</v>
      </c>
      <c r="H26" s="9" t="s">
        <v>114</v>
      </c>
      <c r="I26" s="28" t="s">
        <v>115</v>
      </c>
      <c r="J26" s="31">
        <v>42563</v>
      </c>
      <c r="K26" s="98">
        <v>5109</v>
      </c>
      <c r="L26" s="9" t="s">
        <v>22</v>
      </c>
      <c r="M26" s="26">
        <v>62487330578</v>
      </c>
      <c r="N26" s="43">
        <v>21325000000</v>
      </c>
      <c r="O26" s="43"/>
      <c r="P26" s="20"/>
      <c r="Q26" s="43">
        <f t="shared" si="3"/>
        <v>21325000000</v>
      </c>
    </row>
    <row r="27" spans="1:17" s="10" customFormat="1" ht="56.25" customHeight="1" x14ac:dyDescent="0.25">
      <c r="A27" s="13">
        <v>23</v>
      </c>
      <c r="B27" s="13">
        <v>1</v>
      </c>
      <c r="C27" s="9" t="s">
        <v>37</v>
      </c>
      <c r="D27" s="9" t="s">
        <v>116</v>
      </c>
      <c r="E27" s="9" t="s">
        <v>464</v>
      </c>
      <c r="F27" s="9" t="s">
        <v>117</v>
      </c>
      <c r="G27" s="7" t="s">
        <v>66</v>
      </c>
      <c r="H27" s="9" t="s">
        <v>118</v>
      </c>
      <c r="I27" s="28" t="s">
        <v>119</v>
      </c>
      <c r="J27" s="30">
        <v>42572</v>
      </c>
      <c r="K27" s="97">
        <v>5354</v>
      </c>
      <c r="L27" s="9" t="s">
        <v>120</v>
      </c>
      <c r="M27" s="26">
        <v>4453744263.2299995</v>
      </c>
      <c r="N27" s="43">
        <v>1050000000</v>
      </c>
      <c r="O27" s="43"/>
      <c r="P27" s="20"/>
      <c r="Q27" s="43">
        <f t="shared" si="3"/>
        <v>1050000000</v>
      </c>
    </row>
    <row r="28" spans="1:17" s="10" customFormat="1" ht="78.75" customHeight="1" x14ac:dyDescent="0.25">
      <c r="A28" s="13">
        <v>24</v>
      </c>
      <c r="B28" s="13">
        <v>2</v>
      </c>
      <c r="C28" s="9" t="s">
        <v>121</v>
      </c>
      <c r="D28" s="9" t="s">
        <v>122</v>
      </c>
      <c r="E28" s="9" t="s">
        <v>123</v>
      </c>
      <c r="F28" s="25" t="s">
        <v>124</v>
      </c>
      <c r="G28" s="7" t="s">
        <v>68</v>
      </c>
      <c r="H28" s="9" t="s">
        <v>125</v>
      </c>
      <c r="I28" s="28" t="s">
        <v>126</v>
      </c>
      <c r="J28" s="31">
        <v>42576</v>
      </c>
      <c r="K28" s="96">
        <v>6810</v>
      </c>
      <c r="L28" s="9" t="s">
        <v>120</v>
      </c>
      <c r="M28" s="26">
        <v>20707777939</v>
      </c>
      <c r="N28" s="43">
        <v>7370000000</v>
      </c>
      <c r="O28" s="43">
        <v>30000000</v>
      </c>
      <c r="P28" s="20"/>
      <c r="Q28" s="43">
        <f t="shared" si="3"/>
        <v>7400000000</v>
      </c>
    </row>
    <row r="29" spans="1:17" s="10" customFormat="1" ht="45" customHeight="1" x14ac:dyDescent="0.25">
      <c r="A29" s="13">
        <v>25</v>
      </c>
      <c r="B29" s="13">
        <v>4</v>
      </c>
      <c r="C29" s="9" t="s">
        <v>35</v>
      </c>
      <c r="D29" s="9" t="s">
        <v>127</v>
      </c>
      <c r="E29" s="9" t="s">
        <v>128</v>
      </c>
      <c r="F29" s="9" t="s">
        <v>129</v>
      </c>
      <c r="G29" s="7" t="s">
        <v>66</v>
      </c>
      <c r="H29" s="9" t="s">
        <v>130</v>
      </c>
      <c r="I29" s="28" t="s">
        <v>131</v>
      </c>
      <c r="J29" s="30">
        <v>42577</v>
      </c>
      <c r="K29" s="97">
        <v>6151</v>
      </c>
      <c r="L29" s="9" t="s">
        <v>132</v>
      </c>
      <c r="M29" s="26">
        <v>2222102545</v>
      </c>
      <c r="N29" s="43">
        <v>33547000</v>
      </c>
      <c r="O29" s="43">
        <v>420000000</v>
      </c>
      <c r="P29" s="20"/>
      <c r="Q29" s="43">
        <f t="shared" si="3"/>
        <v>453547000</v>
      </c>
    </row>
    <row r="30" spans="1:17" s="10" customFormat="1" ht="78.75" customHeight="1" x14ac:dyDescent="0.25">
      <c r="A30" s="13">
        <v>26</v>
      </c>
      <c r="B30" s="13">
        <v>4</v>
      </c>
      <c r="C30" s="9" t="s">
        <v>35</v>
      </c>
      <c r="D30" s="9" t="s">
        <v>62</v>
      </c>
      <c r="E30" s="9" t="s">
        <v>133</v>
      </c>
      <c r="F30" s="9" t="s">
        <v>134</v>
      </c>
      <c r="G30" s="7" t="s">
        <v>66</v>
      </c>
      <c r="H30" s="26" t="s">
        <v>135</v>
      </c>
      <c r="I30" s="28" t="s">
        <v>136</v>
      </c>
      <c r="J30" s="31">
        <v>42648</v>
      </c>
      <c r="K30" s="98">
        <v>5388</v>
      </c>
      <c r="L30" s="9" t="s">
        <v>662</v>
      </c>
      <c r="M30" s="26">
        <v>4527196761</v>
      </c>
      <c r="N30" s="43">
        <f>1020000000+45000000+738300000</f>
        <v>1803300000</v>
      </c>
      <c r="O30" s="43">
        <v>69096761</v>
      </c>
      <c r="P30" s="43">
        <v>55000000</v>
      </c>
      <c r="Q30" s="43">
        <f t="shared" si="3"/>
        <v>1927396761</v>
      </c>
    </row>
    <row r="31" spans="1:17" s="10" customFormat="1" ht="78.75" customHeight="1" x14ac:dyDescent="0.25">
      <c r="A31" s="13">
        <v>27</v>
      </c>
      <c r="B31" s="13">
        <v>6</v>
      </c>
      <c r="C31" s="9" t="s">
        <v>30</v>
      </c>
      <c r="D31" s="9" t="s">
        <v>32</v>
      </c>
      <c r="E31" s="9" t="s">
        <v>313</v>
      </c>
      <c r="F31" s="9" t="s">
        <v>137</v>
      </c>
      <c r="G31" s="9" t="s">
        <v>92</v>
      </c>
      <c r="H31" s="9" t="s">
        <v>144</v>
      </c>
      <c r="I31" s="28" t="s">
        <v>145</v>
      </c>
      <c r="J31" s="31">
        <v>42385</v>
      </c>
      <c r="K31" s="98">
        <v>5634</v>
      </c>
      <c r="L31" s="9" t="s">
        <v>22</v>
      </c>
      <c r="M31" s="26">
        <v>306473740</v>
      </c>
      <c r="N31" s="43">
        <v>306473740</v>
      </c>
      <c r="O31" s="43"/>
      <c r="P31" s="20"/>
      <c r="Q31" s="43">
        <f t="shared" si="3"/>
        <v>306473740</v>
      </c>
    </row>
    <row r="32" spans="1:17" s="10" customFormat="1" ht="78.75" customHeight="1" x14ac:dyDescent="0.25">
      <c r="A32" s="13">
        <v>28</v>
      </c>
      <c r="B32" s="13">
        <v>2</v>
      </c>
      <c r="C32" s="9" t="s">
        <v>121</v>
      </c>
      <c r="D32" s="9" t="s">
        <v>76</v>
      </c>
      <c r="E32" s="9" t="s">
        <v>147</v>
      </c>
      <c r="F32" s="9" t="s">
        <v>146</v>
      </c>
      <c r="G32" s="9" t="s">
        <v>92</v>
      </c>
      <c r="H32" s="9" t="s">
        <v>644</v>
      </c>
      <c r="I32" s="28" t="s">
        <v>148</v>
      </c>
      <c r="J32" s="31">
        <v>42385</v>
      </c>
      <c r="K32" s="98">
        <v>5667</v>
      </c>
      <c r="L32" s="9" t="s">
        <v>81</v>
      </c>
      <c r="M32" s="26">
        <v>81350000</v>
      </c>
      <c r="N32" s="26">
        <v>81350000</v>
      </c>
      <c r="O32" s="70"/>
      <c r="P32" s="43"/>
      <c r="Q32" s="43">
        <f>SUBTOTAL(9,N32:P32)</f>
        <v>81350000</v>
      </c>
    </row>
    <row r="33" spans="1:17" s="10" customFormat="1" ht="67.5" customHeight="1" x14ac:dyDescent="0.25">
      <c r="A33" s="13">
        <v>29</v>
      </c>
      <c r="B33" s="13">
        <v>4</v>
      </c>
      <c r="C33" s="9" t="s">
        <v>99</v>
      </c>
      <c r="D33" s="20" t="s">
        <v>150</v>
      </c>
      <c r="E33" s="20" t="s">
        <v>100</v>
      </c>
      <c r="F33" s="9" t="s">
        <v>151</v>
      </c>
      <c r="G33" s="9" t="s">
        <v>92</v>
      </c>
      <c r="H33" s="9" t="s">
        <v>641</v>
      </c>
      <c r="I33" s="28" t="s">
        <v>149</v>
      </c>
      <c r="J33" s="31">
        <v>42385</v>
      </c>
      <c r="K33" s="98">
        <v>5692</v>
      </c>
      <c r="L33" s="9" t="s">
        <v>58</v>
      </c>
      <c r="M33" s="26">
        <v>6553148024</v>
      </c>
      <c r="N33" s="43">
        <v>2401245895</v>
      </c>
      <c r="O33" s="69"/>
      <c r="P33" s="43"/>
      <c r="Q33" s="43">
        <f t="shared" ref="Q33:Q38" si="4">SUM(N33:P33)</f>
        <v>2401245895</v>
      </c>
    </row>
    <row r="34" spans="1:17" s="10" customFormat="1" ht="67.5" customHeight="1" x14ac:dyDescent="0.25">
      <c r="A34" s="13">
        <v>30</v>
      </c>
      <c r="B34" s="13">
        <v>4</v>
      </c>
      <c r="C34" s="9" t="s">
        <v>35</v>
      </c>
      <c r="D34" s="9" t="s">
        <v>127</v>
      </c>
      <c r="E34" s="9" t="s">
        <v>152</v>
      </c>
      <c r="F34" s="9" t="s">
        <v>153</v>
      </c>
      <c r="G34" s="7" t="s">
        <v>66</v>
      </c>
      <c r="H34" s="9" t="s">
        <v>154</v>
      </c>
      <c r="I34" s="28" t="s">
        <v>155</v>
      </c>
      <c r="J34" s="31">
        <v>42626</v>
      </c>
      <c r="K34" s="98">
        <v>5369</v>
      </c>
      <c r="L34" s="9" t="s">
        <v>132</v>
      </c>
      <c r="M34" s="26">
        <v>3566551177</v>
      </c>
      <c r="N34" s="43">
        <v>27000000</v>
      </c>
      <c r="O34" s="69">
        <v>712745746</v>
      </c>
      <c r="P34" s="43">
        <v>106830000</v>
      </c>
      <c r="Q34" s="43">
        <f t="shared" si="4"/>
        <v>846575746</v>
      </c>
    </row>
    <row r="35" spans="1:17" s="10" customFormat="1" ht="78.75" customHeight="1" x14ac:dyDescent="0.25">
      <c r="A35" s="13">
        <v>31</v>
      </c>
      <c r="B35" s="13">
        <v>1</v>
      </c>
      <c r="C35" s="9" t="s">
        <v>49</v>
      </c>
      <c r="D35" s="9" t="s">
        <v>51</v>
      </c>
      <c r="E35" s="9" t="s">
        <v>33</v>
      </c>
      <c r="F35" s="9" t="s">
        <v>156</v>
      </c>
      <c r="G35" s="7" t="s">
        <v>66</v>
      </c>
      <c r="H35" s="9" t="s">
        <v>157</v>
      </c>
      <c r="I35" s="28" t="s">
        <v>158</v>
      </c>
      <c r="J35" s="31">
        <v>42580</v>
      </c>
      <c r="K35" s="98">
        <v>5382</v>
      </c>
      <c r="L35" s="9" t="s">
        <v>120</v>
      </c>
      <c r="M35" s="26">
        <v>1235549997</v>
      </c>
      <c r="N35" s="26">
        <v>1235549997</v>
      </c>
      <c r="O35" s="70"/>
      <c r="P35" s="20"/>
      <c r="Q35" s="43">
        <f t="shared" si="4"/>
        <v>1235549997</v>
      </c>
    </row>
    <row r="36" spans="1:17" s="10" customFormat="1" ht="78.75" customHeight="1" x14ac:dyDescent="0.25">
      <c r="A36" s="13">
        <v>32</v>
      </c>
      <c r="B36" s="13">
        <v>1</v>
      </c>
      <c r="C36" s="9" t="s">
        <v>37</v>
      </c>
      <c r="D36" s="9" t="s">
        <v>116</v>
      </c>
      <c r="E36" s="9" t="s">
        <v>159</v>
      </c>
      <c r="F36" s="9" t="s">
        <v>160</v>
      </c>
      <c r="G36" s="7" t="s">
        <v>66</v>
      </c>
      <c r="H36" s="9" t="s">
        <v>161</v>
      </c>
      <c r="I36" s="28" t="s">
        <v>162</v>
      </c>
      <c r="J36" s="31">
        <v>42572</v>
      </c>
      <c r="K36" s="98">
        <v>5466</v>
      </c>
      <c r="L36" s="7" t="s">
        <v>163</v>
      </c>
      <c r="M36" s="26">
        <v>7543411000</v>
      </c>
      <c r="N36" s="43">
        <v>1250000000</v>
      </c>
      <c r="O36" s="70"/>
      <c r="P36" s="20"/>
      <c r="Q36" s="43">
        <f t="shared" si="4"/>
        <v>1250000000</v>
      </c>
    </row>
    <row r="37" spans="1:17" s="10" customFormat="1" ht="56.25" customHeight="1" x14ac:dyDescent="0.25">
      <c r="A37" s="13">
        <v>33</v>
      </c>
      <c r="B37" s="33">
        <v>4</v>
      </c>
      <c r="C37" s="20" t="s">
        <v>35</v>
      </c>
      <c r="D37" s="20" t="s">
        <v>164</v>
      </c>
      <c r="E37" s="20" t="s">
        <v>165</v>
      </c>
      <c r="F37" s="20" t="s">
        <v>166</v>
      </c>
      <c r="G37" s="7" t="s">
        <v>66</v>
      </c>
      <c r="H37" s="9" t="s">
        <v>167</v>
      </c>
      <c r="I37" s="28" t="s">
        <v>168</v>
      </c>
      <c r="J37" s="31">
        <v>42563</v>
      </c>
      <c r="K37" s="96">
        <v>7364</v>
      </c>
      <c r="L37" s="7" t="s">
        <v>169</v>
      </c>
      <c r="M37" s="26">
        <v>486041793648</v>
      </c>
      <c r="N37" s="43">
        <f>2090078080+7965829147</f>
        <v>10055907227</v>
      </c>
      <c r="O37" s="69">
        <f>5430978+46813174036</f>
        <v>46818605014</v>
      </c>
      <c r="P37" s="43">
        <f>956514284+5000000+360000000+486247978+70469310251+200000000+2713647583+4378743969+262835911</f>
        <v>79832299976</v>
      </c>
      <c r="Q37" s="43">
        <f t="shared" si="4"/>
        <v>136706812217</v>
      </c>
    </row>
    <row r="38" spans="1:17" s="12" customFormat="1" ht="78.75" customHeight="1" x14ac:dyDescent="0.25">
      <c r="A38" s="14">
        <v>34</v>
      </c>
      <c r="B38" s="14">
        <v>4</v>
      </c>
      <c r="C38" s="9" t="s">
        <v>35</v>
      </c>
      <c r="D38" s="9" t="s">
        <v>62</v>
      </c>
      <c r="E38" s="9" t="s">
        <v>170</v>
      </c>
      <c r="F38" s="9" t="s">
        <v>171</v>
      </c>
      <c r="G38" s="7" t="s">
        <v>66</v>
      </c>
      <c r="H38" s="9" t="s">
        <v>173</v>
      </c>
      <c r="I38" s="28" t="s">
        <v>172</v>
      </c>
      <c r="J38" s="31">
        <v>42572</v>
      </c>
      <c r="K38" s="101">
        <v>6329</v>
      </c>
      <c r="L38" s="9" t="s">
        <v>169</v>
      </c>
      <c r="M38" s="26">
        <v>3315907236</v>
      </c>
      <c r="N38" s="43">
        <v>536679518</v>
      </c>
      <c r="O38" s="20"/>
      <c r="P38" s="43">
        <f>263204862+15000000</f>
        <v>278204862</v>
      </c>
      <c r="Q38" s="43">
        <f t="shared" si="4"/>
        <v>814884380</v>
      </c>
    </row>
    <row r="39" spans="1:17" s="12" customFormat="1" ht="67.5" customHeight="1" x14ac:dyDescent="0.25">
      <c r="A39" s="14">
        <v>35</v>
      </c>
      <c r="B39" s="14">
        <v>2</v>
      </c>
      <c r="C39" s="9" t="s">
        <v>121</v>
      </c>
      <c r="D39" s="9" t="s">
        <v>175</v>
      </c>
      <c r="E39" s="9" t="s">
        <v>176</v>
      </c>
      <c r="F39" s="9" t="s">
        <v>177</v>
      </c>
      <c r="G39" s="7" t="s">
        <v>66</v>
      </c>
      <c r="H39" s="9" t="s">
        <v>178</v>
      </c>
      <c r="I39" s="28" t="s">
        <v>179</v>
      </c>
      <c r="J39" s="31">
        <v>42591</v>
      </c>
      <c r="K39" s="98">
        <v>5793</v>
      </c>
      <c r="L39" s="7" t="s">
        <v>120</v>
      </c>
      <c r="M39" s="26">
        <v>4275547214</v>
      </c>
      <c r="N39" s="43"/>
      <c r="O39" s="43">
        <v>600000000</v>
      </c>
      <c r="P39" s="20"/>
      <c r="Q39" s="43">
        <f>SUM(O39:P39)</f>
        <v>600000000</v>
      </c>
    </row>
    <row r="40" spans="1:17" s="60" customFormat="1" ht="67.5" customHeight="1" x14ac:dyDescent="0.25">
      <c r="A40" s="56">
        <v>36</v>
      </c>
      <c r="B40" s="13">
        <v>4</v>
      </c>
      <c r="C40" s="9" t="s">
        <v>35</v>
      </c>
      <c r="D40" s="9" t="s">
        <v>57</v>
      </c>
      <c r="E40" s="9" t="s">
        <v>100</v>
      </c>
      <c r="F40" s="25" t="s">
        <v>180</v>
      </c>
      <c r="G40" s="25" t="s">
        <v>92</v>
      </c>
      <c r="H40" s="25" t="s">
        <v>181</v>
      </c>
      <c r="I40" s="28" t="s">
        <v>174</v>
      </c>
      <c r="J40" s="31">
        <v>42753</v>
      </c>
      <c r="K40" s="98">
        <v>5405</v>
      </c>
      <c r="L40" s="9" t="s">
        <v>58</v>
      </c>
      <c r="M40" s="59">
        <v>35526649517</v>
      </c>
      <c r="N40" s="64">
        <v>1075000000</v>
      </c>
      <c r="O40" s="64">
        <v>9868398693</v>
      </c>
      <c r="P40" s="24"/>
      <c r="Q40" s="64">
        <f t="shared" ref="Q40:Q48" si="5">SUM(N40:P40)</f>
        <v>10943398693</v>
      </c>
    </row>
    <row r="41" spans="1:17" s="12" customFormat="1" ht="67.5" customHeight="1" x14ac:dyDescent="0.25">
      <c r="A41" s="14">
        <v>37</v>
      </c>
      <c r="B41" s="13">
        <v>4</v>
      </c>
      <c r="C41" s="9" t="s">
        <v>35</v>
      </c>
      <c r="D41" s="9" t="s">
        <v>57</v>
      </c>
      <c r="E41" s="20" t="s">
        <v>72</v>
      </c>
      <c r="F41" s="9" t="s">
        <v>183</v>
      </c>
      <c r="G41" s="25" t="s">
        <v>92</v>
      </c>
      <c r="H41" s="9" t="s">
        <v>184</v>
      </c>
      <c r="I41" s="28" t="s">
        <v>182</v>
      </c>
      <c r="J41" s="31">
        <v>42753</v>
      </c>
      <c r="K41" s="98">
        <v>5508</v>
      </c>
      <c r="L41" s="9" t="s">
        <v>58</v>
      </c>
      <c r="M41" s="26">
        <v>671823150823</v>
      </c>
      <c r="N41" s="43">
        <v>4195145522</v>
      </c>
      <c r="O41" s="43">
        <v>202748900444</v>
      </c>
      <c r="P41" s="43"/>
      <c r="Q41" s="43">
        <f t="shared" si="5"/>
        <v>206944045966</v>
      </c>
    </row>
    <row r="42" spans="1:17" s="12" customFormat="1" ht="67.5" customHeight="1" x14ac:dyDescent="0.25">
      <c r="A42" s="14">
        <v>38</v>
      </c>
      <c r="B42" s="13">
        <v>2</v>
      </c>
      <c r="C42" s="9" t="s">
        <v>121</v>
      </c>
      <c r="D42" s="7" t="s">
        <v>76</v>
      </c>
      <c r="E42" s="9" t="s">
        <v>77</v>
      </c>
      <c r="F42" s="9" t="s">
        <v>186</v>
      </c>
      <c r="G42" s="25" t="s">
        <v>92</v>
      </c>
      <c r="H42" s="9" t="s">
        <v>187</v>
      </c>
      <c r="I42" s="28" t="s">
        <v>185</v>
      </c>
      <c r="J42" s="31">
        <v>42753</v>
      </c>
      <c r="K42" s="98">
        <v>5542</v>
      </c>
      <c r="L42" s="9" t="s">
        <v>81</v>
      </c>
      <c r="M42" s="26">
        <v>934288506</v>
      </c>
      <c r="N42" s="43">
        <v>934288506</v>
      </c>
      <c r="O42" s="43"/>
      <c r="P42" s="43"/>
      <c r="Q42" s="43">
        <f t="shared" si="5"/>
        <v>934288506</v>
      </c>
    </row>
    <row r="43" spans="1:17" s="12" customFormat="1" ht="67.5" customHeight="1" x14ac:dyDescent="0.25">
      <c r="A43" s="14">
        <v>39</v>
      </c>
      <c r="B43" s="14">
        <v>2</v>
      </c>
      <c r="C43" s="9" t="s">
        <v>121</v>
      </c>
      <c r="D43" s="9" t="s">
        <v>122</v>
      </c>
      <c r="E43" s="9" t="s">
        <v>188</v>
      </c>
      <c r="F43" s="24" t="s">
        <v>189</v>
      </c>
      <c r="G43" s="7" t="s">
        <v>66</v>
      </c>
      <c r="H43" s="9" t="s">
        <v>190</v>
      </c>
      <c r="I43" s="28" t="s">
        <v>191</v>
      </c>
      <c r="J43" s="31">
        <v>42564</v>
      </c>
      <c r="K43" s="98">
        <v>5836</v>
      </c>
      <c r="L43" s="9" t="s">
        <v>120</v>
      </c>
      <c r="M43" s="26">
        <v>1103350000</v>
      </c>
      <c r="N43" s="43">
        <v>246400000</v>
      </c>
      <c r="O43" s="20"/>
      <c r="P43" s="20"/>
      <c r="Q43" s="43">
        <f t="shared" si="5"/>
        <v>246400000</v>
      </c>
    </row>
    <row r="44" spans="1:17" s="12" customFormat="1" ht="56.25" customHeight="1" x14ac:dyDescent="0.25">
      <c r="A44" s="14">
        <v>40</v>
      </c>
      <c r="B44" s="14">
        <v>2</v>
      </c>
      <c r="C44" s="9" t="s">
        <v>121</v>
      </c>
      <c r="D44" s="20" t="s">
        <v>192</v>
      </c>
      <c r="E44" s="9" t="s">
        <v>193</v>
      </c>
      <c r="F44" s="9" t="s">
        <v>194</v>
      </c>
      <c r="G44" s="7" t="s">
        <v>66</v>
      </c>
      <c r="H44" s="9" t="s">
        <v>195</v>
      </c>
      <c r="I44" s="28" t="s">
        <v>196</v>
      </c>
      <c r="J44" s="31">
        <v>42598</v>
      </c>
      <c r="K44" s="96">
        <v>7767</v>
      </c>
      <c r="L44" s="7" t="s">
        <v>120</v>
      </c>
      <c r="M44" s="26">
        <v>636880749</v>
      </c>
      <c r="N44" s="43"/>
      <c r="O44" s="43">
        <v>150000000</v>
      </c>
      <c r="P44" s="20"/>
      <c r="Q44" s="43">
        <f t="shared" si="5"/>
        <v>150000000</v>
      </c>
    </row>
    <row r="45" spans="1:17" s="12" customFormat="1" ht="78.75" customHeight="1" x14ac:dyDescent="0.25">
      <c r="A45" s="14">
        <v>41</v>
      </c>
      <c r="B45" s="14">
        <v>2</v>
      </c>
      <c r="C45" s="9" t="s">
        <v>121</v>
      </c>
      <c r="D45" s="20" t="s">
        <v>175</v>
      </c>
      <c r="E45" s="9" t="s">
        <v>198</v>
      </c>
      <c r="F45" s="9" t="s">
        <v>639</v>
      </c>
      <c r="G45" s="7" t="s">
        <v>66</v>
      </c>
      <c r="H45" s="9" t="s">
        <v>199</v>
      </c>
      <c r="I45" s="28" t="s">
        <v>200</v>
      </c>
      <c r="J45" s="31">
        <v>42587</v>
      </c>
      <c r="K45" s="98">
        <v>5894</v>
      </c>
      <c r="L45" s="9" t="s">
        <v>120</v>
      </c>
      <c r="M45" s="26">
        <v>2843100345</v>
      </c>
      <c r="N45" s="43"/>
      <c r="O45" s="43">
        <v>230000000</v>
      </c>
      <c r="P45" s="43"/>
      <c r="Q45" s="43">
        <f t="shared" si="5"/>
        <v>230000000</v>
      </c>
    </row>
    <row r="46" spans="1:17" s="12" customFormat="1" ht="45" customHeight="1" x14ac:dyDescent="0.25">
      <c r="A46" s="14">
        <v>42</v>
      </c>
      <c r="B46" s="14">
        <v>1</v>
      </c>
      <c r="C46" s="9" t="s">
        <v>37</v>
      </c>
      <c r="D46" s="9" t="s">
        <v>116</v>
      </c>
      <c r="E46" s="9" t="s">
        <v>203</v>
      </c>
      <c r="F46" s="9" t="s">
        <v>197</v>
      </c>
      <c r="G46" s="9" t="s">
        <v>92</v>
      </c>
      <c r="H46" s="9" t="s">
        <v>204</v>
      </c>
      <c r="I46" s="28" t="s">
        <v>201</v>
      </c>
      <c r="J46" s="31">
        <v>42753</v>
      </c>
      <c r="K46" s="98">
        <v>6264</v>
      </c>
      <c r="L46" s="9" t="s">
        <v>202</v>
      </c>
      <c r="M46" s="26">
        <v>295500000</v>
      </c>
      <c r="N46" s="43">
        <v>147750000</v>
      </c>
      <c r="O46" s="20"/>
      <c r="P46" s="43"/>
      <c r="Q46" s="43">
        <f t="shared" si="5"/>
        <v>147750000</v>
      </c>
    </row>
    <row r="47" spans="1:17" s="12" customFormat="1" ht="56.25" customHeight="1" x14ac:dyDescent="0.25">
      <c r="A47" s="14">
        <v>43</v>
      </c>
      <c r="B47" s="14">
        <v>1</v>
      </c>
      <c r="C47" s="9" t="s">
        <v>37</v>
      </c>
      <c r="D47" s="9" t="s">
        <v>51</v>
      </c>
      <c r="E47" s="9" t="s">
        <v>33</v>
      </c>
      <c r="F47" s="9" t="s">
        <v>207</v>
      </c>
      <c r="G47" s="9" t="s">
        <v>92</v>
      </c>
      <c r="H47" s="9" t="s">
        <v>647</v>
      </c>
      <c r="I47" s="28" t="s">
        <v>205</v>
      </c>
      <c r="J47" s="31">
        <v>42753</v>
      </c>
      <c r="K47" s="98">
        <v>5916</v>
      </c>
      <c r="L47" s="9" t="s">
        <v>206</v>
      </c>
      <c r="M47" s="26">
        <v>2476198405</v>
      </c>
      <c r="N47" s="43">
        <v>770000000</v>
      </c>
      <c r="O47" s="43"/>
      <c r="P47" s="20"/>
      <c r="Q47" s="43">
        <f t="shared" si="5"/>
        <v>770000000</v>
      </c>
    </row>
    <row r="48" spans="1:17" s="12" customFormat="1" ht="67.5" customHeight="1" x14ac:dyDescent="0.25">
      <c r="A48" s="14">
        <v>44</v>
      </c>
      <c r="B48" s="14">
        <v>2</v>
      </c>
      <c r="C48" s="9" t="s">
        <v>121</v>
      </c>
      <c r="D48" s="9" t="s">
        <v>175</v>
      </c>
      <c r="E48" s="9" t="s">
        <v>208</v>
      </c>
      <c r="F48" s="9" t="s">
        <v>209</v>
      </c>
      <c r="G48" s="7" t="s">
        <v>66</v>
      </c>
      <c r="H48" s="9" t="s">
        <v>210</v>
      </c>
      <c r="I48" s="28" t="s">
        <v>211</v>
      </c>
      <c r="J48" s="31">
        <v>42599</v>
      </c>
      <c r="K48" s="98">
        <v>6334</v>
      </c>
      <c r="L48" s="9" t="s">
        <v>120</v>
      </c>
      <c r="M48" s="26">
        <v>5622514216</v>
      </c>
      <c r="N48" s="43">
        <v>30000000</v>
      </c>
      <c r="O48" s="43">
        <v>940000000</v>
      </c>
      <c r="P48" s="43">
        <v>400000000</v>
      </c>
      <c r="Q48" s="43">
        <f t="shared" si="5"/>
        <v>1370000000</v>
      </c>
    </row>
    <row r="49" spans="1:17" s="12" customFormat="1" ht="56.25" customHeight="1" x14ac:dyDescent="0.25">
      <c r="A49" s="14">
        <v>45</v>
      </c>
      <c r="B49" s="14">
        <v>3</v>
      </c>
      <c r="C49" s="9" t="s">
        <v>212</v>
      </c>
      <c r="D49" s="9" t="s">
        <v>213</v>
      </c>
      <c r="E49" s="9" t="s">
        <v>214</v>
      </c>
      <c r="F49" s="9" t="s">
        <v>215</v>
      </c>
      <c r="G49" s="7" t="s">
        <v>107</v>
      </c>
      <c r="H49" s="9" t="s">
        <v>216</v>
      </c>
      <c r="I49" s="28" t="s">
        <v>217</v>
      </c>
      <c r="J49" s="31">
        <v>42612</v>
      </c>
      <c r="K49" s="98">
        <v>5348</v>
      </c>
      <c r="L49" s="9" t="s">
        <v>169</v>
      </c>
      <c r="M49" s="26">
        <v>132715906</v>
      </c>
      <c r="N49" s="43"/>
      <c r="O49" s="43">
        <v>39600000</v>
      </c>
      <c r="P49" s="43"/>
      <c r="Q49" s="43">
        <f>SUM(O49:P49)</f>
        <v>39600000</v>
      </c>
    </row>
    <row r="50" spans="1:17" s="12" customFormat="1" ht="45" customHeight="1" x14ac:dyDescent="0.25">
      <c r="A50" s="14">
        <v>46</v>
      </c>
      <c r="B50" s="14">
        <v>2</v>
      </c>
      <c r="C50" s="9" t="s">
        <v>121</v>
      </c>
      <c r="D50" s="9" t="s">
        <v>122</v>
      </c>
      <c r="E50" s="9" t="s">
        <v>218</v>
      </c>
      <c r="F50" s="9" t="s">
        <v>219</v>
      </c>
      <c r="G50" s="7" t="s">
        <v>107</v>
      </c>
      <c r="H50" s="9" t="s">
        <v>220</v>
      </c>
      <c r="I50" s="28" t="s">
        <v>221</v>
      </c>
      <c r="J50" s="31">
        <v>42598</v>
      </c>
      <c r="K50" s="98">
        <v>5069</v>
      </c>
      <c r="L50" s="9" t="s">
        <v>169</v>
      </c>
      <c r="M50" s="26">
        <v>783193811</v>
      </c>
      <c r="N50" s="43"/>
      <c r="O50" s="43">
        <v>168750000</v>
      </c>
      <c r="P50" s="20"/>
      <c r="Q50" s="43">
        <f>SUM(O50:P50)</f>
        <v>168750000</v>
      </c>
    </row>
    <row r="51" spans="1:17" s="15" customFormat="1" ht="56.25" customHeight="1" x14ac:dyDescent="0.25">
      <c r="A51" s="14">
        <v>47</v>
      </c>
      <c r="B51" s="14">
        <v>1</v>
      </c>
      <c r="C51" s="9" t="s">
        <v>49</v>
      </c>
      <c r="D51" s="9" t="s">
        <v>34</v>
      </c>
      <c r="E51" s="9" t="s">
        <v>222</v>
      </c>
      <c r="F51" s="9" t="s">
        <v>223</v>
      </c>
      <c r="G51" s="7" t="s">
        <v>107</v>
      </c>
      <c r="H51" s="9" t="s">
        <v>224</v>
      </c>
      <c r="I51" s="28" t="s">
        <v>225</v>
      </c>
      <c r="J51" s="31">
        <v>42613</v>
      </c>
      <c r="K51" s="96">
        <v>7256</v>
      </c>
      <c r="L51" s="9" t="s">
        <v>169</v>
      </c>
      <c r="M51" s="26">
        <v>700000000</v>
      </c>
      <c r="N51" s="43">
        <v>200000000</v>
      </c>
      <c r="O51" s="20"/>
      <c r="P51" s="20"/>
      <c r="Q51" s="43">
        <f>SUM(N51:P51)</f>
        <v>200000000</v>
      </c>
    </row>
    <row r="52" spans="1:17" s="15" customFormat="1" ht="56.25" customHeight="1" x14ac:dyDescent="0.25">
      <c r="A52" s="14">
        <v>48</v>
      </c>
      <c r="B52" s="14">
        <v>4</v>
      </c>
      <c r="C52" s="9" t="s">
        <v>35</v>
      </c>
      <c r="D52" s="9" t="s">
        <v>57</v>
      </c>
      <c r="E52" s="20" t="s">
        <v>100</v>
      </c>
      <c r="F52" s="9" t="s">
        <v>226</v>
      </c>
      <c r="G52" s="7" t="s">
        <v>66</v>
      </c>
      <c r="H52" s="9" t="s">
        <v>227</v>
      </c>
      <c r="I52" s="28" t="s">
        <v>228</v>
      </c>
      <c r="J52" s="31">
        <v>42565</v>
      </c>
      <c r="K52" s="98">
        <v>6460</v>
      </c>
      <c r="L52" s="7" t="s">
        <v>58</v>
      </c>
      <c r="M52" s="26">
        <v>2252318387</v>
      </c>
      <c r="N52" s="43"/>
      <c r="O52" s="43">
        <v>592934649</v>
      </c>
      <c r="P52" s="20"/>
      <c r="Q52" s="43">
        <f>SUM(O52:P52)</f>
        <v>592934649</v>
      </c>
    </row>
    <row r="53" spans="1:17" s="15" customFormat="1" ht="45" customHeight="1" x14ac:dyDescent="0.25">
      <c r="A53" s="14">
        <v>49</v>
      </c>
      <c r="B53" s="14">
        <v>2</v>
      </c>
      <c r="C53" s="9" t="s">
        <v>121</v>
      </c>
      <c r="D53" s="7" t="s">
        <v>122</v>
      </c>
      <c r="E53" s="9" t="s">
        <v>218</v>
      </c>
      <c r="F53" s="9" t="s">
        <v>229</v>
      </c>
      <c r="G53" s="7" t="s">
        <v>68</v>
      </c>
      <c r="H53" s="9" t="s">
        <v>230</v>
      </c>
      <c r="I53" s="28" t="s">
        <v>231</v>
      </c>
      <c r="J53" s="31">
        <v>42576</v>
      </c>
      <c r="K53" s="98">
        <v>6481</v>
      </c>
      <c r="L53" s="7" t="s">
        <v>120</v>
      </c>
      <c r="M53" s="26">
        <v>6371500000</v>
      </c>
      <c r="N53" s="43">
        <v>600000000</v>
      </c>
      <c r="O53" s="43">
        <v>600000000</v>
      </c>
      <c r="P53" s="20"/>
      <c r="Q53" s="43">
        <f>SUM(N53:P53)</f>
        <v>1200000000</v>
      </c>
    </row>
    <row r="54" spans="1:17" s="15" customFormat="1" ht="45" customHeight="1" x14ac:dyDescent="0.25">
      <c r="A54" s="14">
        <v>50</v>
      </c>
      <c r="B54" s="14">
        <v>4</v>
      </c>
      <c r="C54" s="9" t="s">
        <v>99</v>
      </c>
      <c r="D54" s="20" t="s">
        <v>164</v>
      </c>
      <c r="E54" s="9" t="s">
        <v>232</v>
      </c>
      <c r="F54" s="9" t="s">
        <v>233</v>
      </c>
      <c r="G54" s="7" t="s">
        <v>66</v>
      </c>
      <c r="H54" s="9" t="s">
        <v>234</v>
      </c>
      <c r="I54" s="28" t="s">
        <v>235</v>
      </c>
      <c r="J54" s="31">
        <v>42601</v>
      </c>
      <c r="K54" s="98">
        <v>5515</v>
      </c>
      <c r="L54" s="9" t="s">
        <v>169</v>
      </c>
      <c r="M54" s="26">
        <v>1093102372</v>
      </c>
      <c r="N54" s="20"/>
      <c r="O54" s="43">
        <v>215000000</v>
      </c>
      <c r="P54" s="43">
        <v>60000000</v>
      </c>
      <c r="Q54" s="43">
        <f>SUM(O54:P54)</f>
        <v>275000000</v>
      </c>
    </row>
    <row r="55" spans="1:17" s="15" customFormat="1" ht="78.75" customHeight="1" x14ac:dyDescent="0.25">
      <c r="A55" s="33">
        <v>51</v>
      </c>
      <c r="B55" s="14">
        <v>3</v>
      </c>
      <c r="C55" s="9" t="s">
        <v>212</v>
      </c>
      <c r="D55" s="9" t="s">
        <v>236</v>
      </c>
      <c r="E55" s="9" t="s">
        <v>237</v>
      </c>
      <c r="F55" s="9" t="s">
        <v>238</v>
      </c>
      <c r="G55" s="7" t="s">
        <v>66</v>
      </c>
      <c r="H55" s="9" t="s">
        <v>239</v>
      </c>
      <c r="I55" s="28" t="s">
        <v>240</v>
      </c>
      <c r="J55" s="31">
        <v>42612</v>
      </c>
      <c r="K55" s="98">
        <v>5817</v>
      </c>
      <c r="L55" s="9" t="s">
        <v>120</v>
      </c>
      <c r="M55" s="26">
        <v>1325000000</v>
      </c>
      <c r="N55" s="43">
        <v>400000000</v>
      </c>
      <c r="O55" s="20"/>
      <c r="P55" s="20"/>
      <c r="Q55" s="43">
        <f>SUM(N55:P55)</f>
        <v>400000000</v>
      </c>
    </row>
    <row r="56" spans="1:17" ht="78.75" customHeight="1" x14ac:dyDescent="0.25">
      <c r="A56" s="13">
        <v>52</v>
      </c>
      <c r="B56" s="13">
        <v>2</v>
      </c>
      <c r="C56" s="9" t="s">
        <v>121</v>
      </c>
      <c r="D56" s="9" t="s">
        <v>122</v>
      </c>
      <c r="E56" s="9" t="s">
        <v>123</v>
      </c>
      <c r="F56" s="9" t="s">
        <v>241</v>
      </c>
      <c r="G56" s="7" t="s">
        <v>66</v>
      </c>
      <c r="H56" s="9" t="s">
        <v>242</v>
      </c>
      <c r="I56" s="28" t="s">
        <v>243</v>
      </c>
      <c r="J56" s="31">
        <v>42586</v>
      </c>
      <c r="K56" s="98">
        <v>5790</v>
      </c>
      <c r="L56" s="7" t="s">
        <v>169</v>
      </c>
      <c r="M56" s="26">
        <v>562698653</v>
      </c>
      <c r="N56" s="43"/>
      <c r="O56" s="43">
        <v>134175684</v>
      </c>
      <c r="P56" s="20"/>
      <c r="Q56" s="43">
        <f>SUM(N56:P56)</f>
        <v>134175684</v>
      </c>
    </row>
    <row r="57" spans="1:17" ht="90" customHeight="1" x14ac:dyDescent="0.25">
      <c r="A57" s="13">
        <v>53</v>
      </c>
      <c r="B57" s="13">
        <v>4</v>
      </c>
      <c r="C57" s="9" t="s">
        <v>35</v>
      </c>
      <c r="D57" s="9" t="s">
        <v>164</v>
      </c>
      <c r="E57" s="9" t="s">
        <v>244</v>
      </c>
      <c r="F57" s="9" t="s">
        <v>245</v>
      </c>
      <c r="G57" s="7" t="s">
        <v>66</v>
      </c>
      <c r="H57" s="9" t="s">
        <v>246</v>
      </c>
      <c r="I57" s="28" t="s">
        <v>247</v>
      </c>
      <c r="J57" s="31">
        <v>42614</v>
      </c>
      <c r="K57" s="98">
        <v>6158</v>
      </c>
      <c r="L57" s="7" t="s">
        <v>169</v>
      </c>
      <c r="M57" s="26">
        <v>1397336483</v>
      </c>
      <c r="N57" s="43"/>
      <c r="O57" s="43">
        <v>336924360</v>
      </c>
      <c r="P57" s="20"/>
      <c r="Q57" s="43">
        <f>SUM(O57:P57)</f>
        <v>336924360</v>
      </c>
    </row>
    <row r="58" spans="1:17" ht="56.25" customHeight="1" x14ac:dyDescent="0.25">
      <c r="A58" s="13">
        <v>54</v>
      </c>
      <c r="B58" s="13">
        <v>2</v>
      </c>
      <c r="C58" s="9" t="s">
        <v>121</v>
      </c>
      <c r="D58" s="20" t="s">
        <v>248</v>
      </c>
      <c r="E58" s="9" t="s">
        <v>208</v>
      </c>
      <c r="F58" s="9" t="s">
        <v>249</v>
      </c>
      <c r="G58" s="7" t="s">
        <v>66</v>
      </c>
      <c r="H58" s="9" t="s">
        <v>250</v>
      </c>
      <c r="I58" s="28" t="s">
        <v>251</v>
      </c>
      <c r="J58" s="31">
        <v>42621</v>
      </c>
      <c r="K58" s="98">
        <v>6298</v>
      </c>
      <c r="L58" s="9" t="s">
        <v>169</v>
      </c>
      <c r="M58" s="26">
        <v>646000000</v>
      </c>
      <c r="N58" s="43"/>
      <c r="O58" s="43">
        <v>161500000</v>
      </c>
      <c r="P58" s="20"/>
      <c r="Q58" s="43">
        <f>SUM(O58:P58)</f>
        <v>161500000</v>
      </c>
    </row>
    <row r="59" spans="1:17" ht="67.5" customHeight="1" x14ac:dyDescent="0.25">
      <c r="A59" s="13">
        <v>55</v>
      </c>
      <c r="B59" s="13">
        <v>4</v>
      </c>
      <c r="C59" s="9" t="s">
        <v>99</v>
      </c>
      <c r="D59" s="9" t="s">
        <v>164</v>
      </c>
      <c r="E59" s="9" t="s">
        <v>252</v>
      </c>
      <c r="F59" s="9" t="s">
        <v>253</v>
      </c>
      <c r="G59" s="7" t="s">
        <v>66</v>
      </c>
      <c r="H59" s="9" t="s">
        <v>254</v>
      </c>
      <c r="I59" s="28" t="s">
        <v>255</v>
      </c>
      <c r="J59" s="31">
        <v>42583</v>
      </c>
      <c r="K59" s="96">
        <v>6784</v>
      </c>
      <c r="L59" s="7" t="s">
        <v>169</v>
      </c>
      <c r="M59" s="26">
        <v>1873375225</v>
      </c>
      <c r="N59" s="43"/>
      <c r="O59" s="43">
        <v>452600000</v>
      </c>
      <c r="P59" s="43"/>
      <c r="Q59" s="43">
        <f>SUM(O59:P59)</f>
        <v>452600000</v>
      </c>
    </row>
    <row r="60" spans="1:17" ht="56.25" customHeight="1" x14ac:dyDescent="0.25">
      <c r="A60" s="13">
        <v>56</v>
      </c>
      <c r="B60" s="13">
        <v>2</v>
      </c>
      <c r="C60" s="9" t="s">
        <v>121</v>
      </c>
      <c r="D60" s="9" t="s">
        <v>122</v>
      </c>
      <c r="E60" s="9" t="s">
        <v>256</v>
      </c>
      <c r="F60" s="9" t="s">
        <v>257</v>
      </c>
      <c r="G60" s="7" t="s">
        <v>66</v>
      </c>
      <c r="H60" s="9" t="s">
        <v>258</v>
      </c>
      <c r="I60" s="28" t="s">
        <v>259</v>
      </c>
      <c r="J60" s="31">
        <v>42629</v>
      </c>
      <c r="K60" s="96">
        <v>6727</v>
      </c>
      <c r="L60" s="9" t="s">
        <v>169</v>
      </c>
      <c r="M60" s="26">
        <v>1143953540</v>
      </c>
      <c r="N60" s="43"/>
      <c r="O60" s="43">
        <v>307430000</v>
      </c>
      <c r="P60" s="20"/>
      <c r="Q60" s="43">
        <f>SUM(O60:P60)</f>
        <v>307430000</v>
      </c>
    </row>
    <row r="61" spans="1:17" ht="90" customHeight="1" x14ac:dyDescent="0.25">
      <c r="A61" s="13">
        <v>57</v>
      </c>
      <c r="B61" s="13">
        <v>4</v>
      </c>
      <c r="C61" s="9" t="s">
        <v>35</v>
      </c>
      <c r="D61" s="9" t="s">
        <v>164</v>
      </c>
      <c r="E61" s="9" t="s">
        <v>260</v>
      </c>
      <c r="F61" s="9" t="s">
        <v>261</v>
      </c>
      <c r="G61" s="7" t="s">
        <v>66</v>
      </c>
      <c r="H61" s="9" t="s">
        <v>262</v>
      </c>
      <c r="I61" s="28" t="s">
        <v>263</v>
      </c>
      <c r="J61" s="31">
        <v>42613</v>
      </c>
      <c r="K61" s="96">
        <v>6526</v>
      </c>
      <c r="L61" s="7" t="s">
        <v>169</v>
      </c>
      <c r="M61" s="26">
        <v>235664596</v>
      </c>
      <c r="N61" s="43"/>
      <c r="O61" s="43">
        <v>58300000</v>
      </c>
      <c r="P61" s="20"/>
      <c r="Q61" s="43">
        <f>SUM(O61:P61)</f>
        <v>58300000</v>
      </c>
    </row>
    <row r="62" spans="1:17" ht="90" customHeight="1" x14ac:dyDescent="0.25">
      <c r="A62" s="13">
        <v>58</v>
      </c>
      <c r="B62" s="13">
        <v>3</v>
      </c>
      <c r="C62" s="9" t="s">
        <v>212</v>
      </c>
      <c r="D62" s="9" t="s">
        <v>264</v>
      </c>
      <c r="E62" s="9" t="s">
        <v>265</v>
      </c>
      <c r="F62" s="9" t="s">
        <v>266</v>
      </c>
      <c r="G62" s="7" t="s">
        <v>107</v>
      </c>
      <c r="H62" s="9" t="s">
        <v>655</v>
      </c>
      <c r="I62" s="28" t="s">
        <v>267</v>
      </c>
      <c r="J62" s="31">
        <v>42572</v>
      </c>
      <c r="K62" s="96">
        <v>7326</v>
      </c>
      <c r="L62" s="9" t="s">
        <v>169</v>
      </c>
      <c r="M62" s="26">
        <v>224196500</v>
      </c>
      <c r="N62" s="43">
        <v>54600000</v>
      </c>
      <c r="O62" s="20"/>
      <c r="P62" s="20"/>
      <c r="Q62" s="43">
        <f>SUM(N62:P62)</f>
        <v>54600000</v>
      </c>
    </row>
    <row r="63" spans="1:17" ht="56.25" customHeight="1" x14ac:dyDescent="0.25">
      <c r="A63" s="13">
        <v>59</v>
      </c>
      <c r="B63" s="13">
        <v>3</v>
      </c>
      <c r="C63" s="9" t="s">
        <v>212</v>
      </c>
      <c r="D63" s="7" t="s">
        <v>264</v>
      </c>
      <c r="E63" s="9" t="s">
        <v>268</v>
      </c>
      <c r="F63" s="9" t="s">
        <v>269</v>
      </c>
      <c r="G63" s="7" t="s">
        <v>107</v>
      </c>
      <c r="H63" s="9" t="s">
        <v>270</v>
      </c>
      <c r="I63" s="28" t="s">
        <v>271</v>
      </c>
      <c r="J63" s="31">
        <v>42572</v>
      </c>
      <c r="K63" s="96">
        <v>7114</v>
      </c>
      <c r="L63" s="9" t="s">
        <v>169</v>
      </c>
      <c r="M63" s="26">
        <v>894705000</v>
      </c>
      <c r="N63" s="43">
        <f>23061673+258158327</f>
        <v>281220000</v>
      </c>
      <c r="O63" s="20"/>
      <c r="P63" s="20"/>
      <c r="Q63" s="43">
        <f>SUM(N63:P63)</f>
        <v>281220000</v>
      </c>
    </row>
    <row r="64" spans="1:17" ht="67.5" customHeight="1" x14ac:dyDescent="0.25">
      <c r="A64" s="13">
        <v>60</v>
      </c>
      <c r="B64" s="13">
        <v>4</v>
      </c>
      <c r="C64" s="9" t="s">
        <v>35</v>
      </c>
      <c r="D64" s="7" t="s">
        <v>62</v>
      </c>
      <c r="E64" s="9" t="s">
        <v>273</v>
      </c>
      <c r="F64" s="9" t="s">
        <v>274</v>
      </c>
      <c r="G64" s="7" t="s">
        <v>68</v>
      </c>
      <c r="H64" s="9" t="s">
        <v>275</v>
      </c>
      <c r="I64" s="28" t="s">
        <v>276</v>
      </c>
      <c r="J64" s="31">
        <v>42572</v>
      </c>
      <c r="K64" s="96">
        <v>7027</v>
      </c>
      <c r="L64" s="9" t="s">
        <v>169</v>
      </c>
      <c r="M64" s="26">
        <v>2484853855</v>
      </c>
      <c r="N64" s="43"/>
      <c r="O64" s="43">
        <v>454257469</v>
      </c>
      <c r="P64" s="43">
        <v>126423615</v>
      </c>
      <c r="Q64" s="43">
        <f>SUM(O64:P64)</f>
        <v>580681084</v>
      </c>
    </row>
    <row r="65" spans="1:18" ht="101.25" customHeight="1" x14ac:dyDescent="0.25">
      <c r="A65" s="13">
        <v>61</v>
      </c>
      <c r="B65" s="13">
        <v>4</v>
      </c>
      <c r="C65" s="9" t="s">
        <v>35</v>
      </c>
      <c r="D65" s="20" t="s">
        <v>164</v>
      </c>
      <c r="E65" s="9" t="s">
        <v>277</v>
      </c>
      <c r="F65" s="9" t="s">
        <v>278</v>
      </c>
      <c r="G65" s="7" t="s">
        <v>66</v>
      </c>
      <c r="H65" s="9" t="s">
        <v>279</v>
      </c>
      <c r="I65" s="28" t="s">
        <v>280</v>
      </c>
      <c r="J65" s="31">
        <v>42579</v>
      </c>
      <c r="K65" s="96">
        <v>7298</v>
      </c>
      <c r="L65" s="9" t="s">
        <v>169</v>
      </c>
      <c r="M65" s="26">
        <v>3201673448.1599998</v>
      </c>
      <c r="N65" s="43">
        <f>276161078+50000000</f>
        <v>326161078</v>
      </c>
      <c r="O65" s="70">
        <v>117602455</v>
      </c>
      <c r="P65" s="43">
        <v>406395832</v>
      </c>
      <c r="Q65" s="43">
        <f t="shared" ref="Q65:Q70" si="6">SUM(N65:P65)</f>
        <v>850159365</v>
      </c>
      <c r="R65" t="s">
        <v>272</v>
      </c>
    </row>
    <row r="66" spans="1:18" ht="56.25" customHeight="1" x14ac:dyDescent="0.25">
      <c r="A66" s="13">
        <v>62</v>
      </c>
      <c r="B66" s="13">
        <v>2</v>
      </c>
      <c r="C66" s="9" t="s">
        <v>121</v>
      </c>
      <c r="D66" s="20" t="s">
        <v>122</v>
      </c>
      <c r="E66" s="9" t="s">
        <v>281</v>
      </c>
      <c r="F66" s="9" t="s">
        <v>282</v>
      </c>
      <c r="G66" s="7" t="s">
        <v>66</v>
      </c>
      <c r="H66" s="9" t="s">
        <v>283</v>
      </c>
      <c r="I66" s="28" t="s">
        <v>284</v>
      </c>
      <c r="J66" s="31">
        <v>42576</v>
      </c>
      <c r="K66" s="98">
        <v>6205</v>
      </c>
      <c r="L66" s="9" t="s">
        <v>120</v>
      </c>
      <c r="M66" s="26">
        <v>3496624913</v>
      </c>
      <c r="N66" s="43">
        <f>25000000+130000000</f>
        <v>155000000</v>
      </c>
      <c r="O66" s="43">
        <v>700000000</v>
      </c>
      <c r="P66" s="43"/>
      <c r="Q66" s="43">
        <f t="shared" si="6"/>
        <v>855000000</v>
      </c>
    </row>
    <row r="67" spans="1:18" ht="90" customHeight="1" x14ac:dyDescent="0.25">
      <c r="A67" s="13">
        <v>63</v>
      </c>
      <c r="B67" s="13">
        <v>2</v>
      </c>
      <c r="C67" s="9" t="s">
        <v>121</v>
      </c>
      <c r="D67" s="9" t="s">
        <v>76</v>
      </c>
      <c r="E67" s="9" t="s">
        <v>287</v>
      </c>
      <c r="F67" s="9" t="s">
        <v>285</v>
      </c>
      <c r="G67" s="9" t="s">
        <v>92</v>
      </c>
      <c r="H67" s="9" t="s">
        <v>288</v>
      </c>
      <c r="I67" s="28" t="s">
        <v>286</v>
      </c>
      <c r="J67" s="31">
        <v>42754</v>
      </c>
      <c r="K67" s="98">
        <v>5855</v>
      </c>
      <c r="L67" s="9" t="s">
        <v>81</v>
      </c>
      <c r="M67" s="26">
        <v>920000000</v>
      </c>
      <c r="N67" s="43">
        <v>920000000</v>
      </c>
      <c r="O67" s="43"/>
      <c r="P67" s="43"/>
      <c r="Q67" s="43">
        <f t="shared" si="6"/>
        <v>920000000</v>
      </c>
    </row>
    <row r="68" spans="1:18" ht="67.5" customHeight="1" x14ac:dyDescent="0.25">
      <c r="A68" s="13">
        <v>64</v>
      </c>
      <c r="B68" s="13">
        <v>6</v>
      </c>
      <c r="C68" s="9" t="s">
        <v>30</v>
      </c>
      <c r="D68" s="9" t="s">
        <v>289</v>
      </c>
      <c r="E68" s="9" t="s">
        <v>112</v>
      </c>
      <c r="F68" s="9" t="s">
        <v>290</v>
      </c>
      <c r="G68" s="7" t="s">
        <v>68</v>
      </c>
      <c r="H68" s="9" t="s">
        <v>291</v>
      </c>
      <c r="I68" s="28" t="s">
        <v>292</v>
      </c>
      <c r="J68" s="31">
        <v>42626</v>
      </c>
      <c r="K68" s="98">
        <v>5872</v>
      </c>
      <c r="L68" s="9" t="s">
        <v>22</v>
      </c>
      <c r="M68" s="26">
        <v>3079865639</v>
      </c>
      <c r="N68" s="43">
        <v>3079865639</v>
      </c>
      <c r="O68" s="43"/>
      <c r="P68" s="43"/>
      <c r="Q68" s="43">
        <f t="shared" si="6"/>
        <v>3079865639</v>
      </c>
    </row>
    <row r="69" spans="1:18" ht="78.75" customHeight="1" x14ac:dyDescent="0.25">
      <c r="A69" s="13">
        <v>65</v>
      </c>
      <c r="B69" s="13">
        <v>3</v>
      </c>
      <c r="C69" s="9" t="s">
        <v>212</v>
      </c>
      <c r="D69" s="9" t="s">
        <v>293</v>
      </c>
      <c r="E69" s="9" t="s">
        <v>294</v>
      </c>
      <c r="F69" s="9" t="s">
        <v>295</v>
      </c>
      <c r="G69" s="7" t="s">
        <v>68</v>
      </c>
      <c r="H69" s="9" t="s">
        <v>296</v>
      </c>
      <c r="I69" s="28" t="s">
        <v>297</v>
      </c>
      <c r="J69" s="31">
        <v>42599</v>
      </c>
      <c r="K69" s="96">
        <v>7002</v>
      </c>
      <c r="L69" s="9" t="s">
        <v>169</v>
      </c>
      <c r="M69" s="26">
        <v>13079551029</v>
      </c>
      <c r="N69" s="43">
        <v>3422431914</v>
      </c>
      <c r="O69" s="43"/>
      <c r="P69" s="43"/>
      <c r="Q69" s="43">
        <f t="shared" si="6"/>
        <v>3422431914</v>
      </c>
    </row>
    <row r="70" spans="1:18" ht="45" customHeight="1" x14ac:dyDescent="0.25">
      <c r="A70" s="13">
        <v>66</v>
      </c>
      <c r="B70" s="13">
        <v>4</v>
      </c>
      <c r="C70" s="9" t="s">
        <v>35</v>
      </c>
      <c r="D70" s="20" t="s">
        <v>164</v>
      </c>
      <c r="E70" s="9" t="s">
        <v>298</v>
      </c>
      <c r="F70" s="9" t="s">
        <v>299</v>
      </c>
      <c r="G70" s="7" t="s">
        <v>68</v>
      </c>
      <c r="H70" s="9" t="s">
        <v>300</v>
      </c>
      <c r="I70" s="28" t="s">
        <v>301</v>
      </c>
      <c r="J70" s="31">
        <v>42577</v>
      </c>
      <c r="K70" s="96">
        <v>6836</v>
      </c>
      <c r="L70" s="9" t="s">
        <v>169</v>
      </c>
      <c r="M70" s="26">
        <v>3066867894</v>
      </c>
      <c r="N70" s="43">
        <v>250000000</v>
      </c>
      <c r="O70" s="43">
        <v>414097545</v>
      </c>
      <c r="P70" s="43">
        <v>100000000</v>
      </c>
      <c r="Q70" s="43">
        <f t="shared" si="6"/>
        <v>764097545</v>
      </c>
    </row>
    <row r="71" spans="1:18" ht="56.25" customHeight="1" x14ac:dyDescent="0.25">
      <c r="A71" s="13">
        <v>67</v>
      </c>
      <c r="B71" s="13">
        <v>3</v>
      </c>
      <c r="C71" s="9" t="s">
        <v>212</v>
      </c>
      <c r="D71" s="20" t="s">
        <v>264</v>
      </c>
      <c r="E71" s="9" t="s">
        <v>304</v>
      </c>
      <c r="F71" s="9" t="s">
        <v>302</v>
      </c>
      <c r="G71" s="9" t="s">
        <v>92</v>
      </c>
      <c r="H71" s="9" t="s">
        <v>305</v>
      </c>
      <c r="I71" s="28" t="s">
        <v>303</v>
      </c>
      <c r="J71" s="31">
        <v>42759</v>
      </c>
      <c r="K71" s="96">
        <v>6820</v>
      </c>
      <c r="L71" s="9" t="s">
        <v>169</v>
      </c>
      <c r="M71" s="26">
        <v>3718555819</v>
      </c>
      <c r="N71" s="43">
        <f>1330556327+303042292</f>
        <v>1633598619</v>
      </c>
      <c r="O71" s="43"/>
      <c r="P71" s="43"/>
      <c r="Q71" s="43">
        <f>SUM(N71:P71)</f>
        <v>1633598619</v>
      </c>
    </row>
    <row r="72" spans="1:18" ht="56.25" customHeight="1" x14ac:dyDescent="0.25">
      <c r="A72" s="13">
        <v>68</v>
      </c>
      <c r="B72" s="13">
        <v>3</v>
      </c>
      <c r="C72" s="9" t="s">
        <v>212</v>
      </c>
      <c r="D72" s="20" t="s">
        <v>213</v>
      </c>
      <c r="E72" s="20" t="s">
        <v>306</v>
      </c>
      <c r="F72" s="9" t="s">
        <v>307</v>
      </c>
      <c r="G72" s="7" t="s">
        <v>68</v>
      </c>
      <c r="H72" s="9" t="s">
        <v>308</v>
      </c>
      <c r="I72" s="28" t="s">
        <v>309</v>
      </c>
      <c r="J72" s="31">
        <v>42572</v>
      </c>
      <c r="K72" s="98">
        <v>5874</v>
      </c>
      <c r="L72" s="7" t="s">
        <v>310</v>
      </c>
      <c r="M72" s="26">
        <v>1326403651</v>
      </c>
      <c r="N72" s="43">
        <v>500000000</v>
      </c>
      <c r="O72" s="43"/>
      <c r="P72" s="43"/>
      <c r="Q72" s="43">
        <f>SUM(N72:P72)</f>
        <v>500000000</v>
      </c>
    </row>
    <row r="73" spans="1:18" ht="67.5" customHeight="1" x14ac:dyDescent="0.25">
      <c r="A73" s="13">
        <v>69</v>
      </c>
      <c r="B73" s="13">
        <v>6</v>
      </c>
      <c r="C73" s="7" t="s">
        <v>30</v>
      </c>
      <c r="D73" s="7" t="s">
        <v>32</v>
      </c>
      <c r="E73" s="9" t="s">
        <v>313</v>
      </c>
      <c r="F73" s="9" t="s">
        <v>312</v>
      </c>
      <c r="G73" s="9" t="s">
        <v>92</v>
      </c>
      <c r="H73" s="9" t="s">
        <v>314</v>
      </c>
      <c r="I73" s="28" t="s">
        <v>311</v>
      </c>
      <c r="J73" s="31">
        <v>42759</v>
      </c>
      <c r="K73" s="98">
        <v>5900</v>
      </c>
      <c r="L73" s="9" t="s">
        <v>22</v>
      </c>
      <c r="M73" s="26">
        <v>298124079.51999998</v>
      </c>
      <c r="N73" s="43">
        <v>298124079.51999998</v>
      </c>
      <c r="O73" s="43"/>
      <c r="P73" s="43"/>
      <c r="Q73" s="43">
        <f>SUM(N73:P73)</f>
        <v>298124079.51999998</v>
      </c>
    </row>
    <row r="74" spans="1:18" ht="56.25" customHeight="1" x14ac:dyDescent="0.25">
      <c r="A74" s="13">
        <v>70</v>
      </c>
      <c r="B74" s="13">
        <v>4</v>
      </c>
      <c r="C74" s="9" t="s">
        <v>35</v>
      </c>
      <c r="D74" s="9" t="s">
        <v>127</v>
      </c>
      <c r="E74" s="20" t="s">
        <v>315</v>
      </c>
      <c r="F74" s="9" t="s">
        <v>316</v>
      </c>
      <c r="G74" s="7" t="s">
        <v>66</v>
      </c>
      <c r="H74" s="9" t="s">
        <v>317</v>
      </c>
      <c r="I74" s="28" t="s">
        <v>318</v>
      </c>
      <c r="J74" s="31">
        <v>42578</v>
      </c>
      <c r="K74" s="98">
        <v>5914</v>
      </c>
      <c r="L74" s="9" t="s">
        <v>132</v>
      </c>
      <c r="M74" s="26">
        <v>1300434071</v>
      </c>
      <c r="N74" s="43"/>
      <c r="O74" s="43">
        <v>233481000</v>
      </c>
      <c r="P74" s="43"/>
      <c r="Q74" s="43">
        <f>SUM(O74:P74)</f>
        <v>233481000</v>
      </c>
    </row>
    <row r="75" spans="1:18" ht="67.5" customHeight="1" x14ac:dyDescent="0.25">
      <c r="A75" s="13">
        <v>71</v>
      </c>
      <c r="B75" s="13">
        <v>2</v>
      </c>
      <c r="C75" s="9" t="s">
        <v>121</v>
      </c>
      <c r="D75" s="20" t="s">
        <v>122</v>
      </c>
      <c r="E75" s="9" t="s">
        <v>319</v>
      </c>
      <c r="F75" s="9" t="s">
        <v>320</v>
      </c>
      <c r="G75" s="7" t="s">
        <v>107</v>
      </c>
      <c r="H75" s="9" t="s">
        <v>321</v>
      </c>
      <c r="I75" s="28" t="s">
        <v>322</v>
      </c>
      <c r="J75" s="31">
        <v>42594</v>
      </c>
      <c r="K75" s="98">
        <v>5912</v>
      </c>
      <c r="L75" s="9" t="s">
        <v>132</v>
      </c>
      <c r="M75" s="26">
        <v>179684028</v>
      </c>
      <c r="N75" s="43"/>
      <c r="O75" s="43">
        <v>43890000</v>
      </c>
      <c r="P75" s="43"/>
      <c r="Q75" s="43">
        <f>SUM(O75:P75)</f>
        <v>43890000</v>
      </c>
    </row>
    <row r="76" spans="1:18" ht="45" customHeight="1" x14ac:dyDescent="0.25">
      <c r="A76" s="13">
        <v>72</v>
      </c>
      <c r="B76" s="13">
        <v>1</v>
      </c>
      <c r="C76" s="9" t="s">
        <v>49</v>
      </c>
      <c r="D76" s="7" t="s">
        <v>51</v>
      </c>
      <c r="E76" s="9" t="s">
        <v>222</v>
      </c>
      <c r="F76" s="9" t="s">
        <v>323</v>
      </c>
      <c r="G76" s="7" t="s">
        <v>68</v>
      </c>
      <c r="H76" s="9" t="s">
        <v>324</v>
      </c>
      <c r="I76" s="28" t="s">
        <v>325</v>
      </c>
      <c r="J76" s="31">
        <v>42572</v>
      </c>
      <c r="K76" s="98">
        <v>6170</v>
      </c>
      <c r="L76" s="9" t="s">
        <v>60</v>
      </c>
      <c r="M76" s="26">
        <v>699600000</v>
      </c>
      <c r="N76" s="43">
        <v>288100000</v>
      </c>
      <c r="O76" s="43"/>
      <c r="P76" s="43"/>
      <c r="Q76" s="43">
        <f>SUM(N76:P76)</f>
        <v>288100000</v>
      </c>
    </row>
    <row r="77" spans="1:18" ht="56.25" customHeight="1" x14ac:dyDescent="0.25">
      <c r="A77" s="13">
        <v>73</v>
      </c>
      <c r="B77" s="13">
        <v>4</v>
      </c>
      <c r="C77" s="9" t="s">
        <v>99</v>
      </c>
      <c r="D77" s="7" t="s">
        <v>127</v>
      </c>
      <c r="E77" s="9" t="s">
        <v>333</v>
      </c>
      <c r="F77" s="9" t="s">
        <v>334</v>
      </c>
      <c r="G77" s="7" t="s">
        <v>66</v>
      </c>
      <c r="H77" s="9" t="s">
        <v>335</v>
      </c>
      <c r="I77" s="28" t="s">
        <v>336</v>
      </c>
      <c r="J77" s="31">
        <v>42593</v>
      </c>
      <c r="K77" s="98">
        <v>6162</v>
      </c>
      <c r="L77" s="9" t="s">
        <v>132</v>
      </c>
      <c r="M77" s="26">
        <v>1107047582</v>
      </c>
      <c r="N77" s="43"/>
      <c r="O77" s="43">
        <v>136003000</v>
      </c>
      <c r="P77" s="43">
        <v>90000000</v>
      </c>
      <c r="Q77" s="43">
        <f>SUM(O77:P77)</f>
        <v>226003000</v>
      </c>
    </row>
    <row r="78" spans="1:18" ht="78.75" customHeight="1" x14ac:dyDescent="0.25">
      <c r="A78" s="13">
        <v>74</v>
      </c>
      <c r="B78" s="13">
        <v>2</v>
      </c>
      <c r="C78" s="9" t="s">
        <v>121</v>
      </c>
      <c r="D78" s="9" t="s">
        <v>122</v>
      </c>
      <c r="E78" s="9" t="s">
        <v>218</v>
      </c>
      <c r="F78" s="9" t="s">
        <v>326</v>
      </c>
      <c r="G78" s="7" t="s">
        <v>107</v>
      </c>
      <c r="H78" s="9" t="s">
        <v>327</v>
      </c>
      <c r="I78" s="28" t="s">
        <v>328</v>
      </c>
      <c r="J78" s="31">
        <v>42593</v>
      </c>
      <c r="K78" s="98">
        <v>6212</v>
      </c>
      <c r="L78" s="7" t="s">
        <v>132</v>
      </c>
      <c r="M78" s="26">
        <v>427819113</v>
      </c>
      <c r="N78" s="43">
        <v>73150000</v>
      </c>
      <c r="O78" s="43">
        <v>31350000</v>
      </c>
      <c r="P78" s="43"/>
      <c r="Q78" s="43">
        <f>SUM(N78:P78)</f>
        <v>104500000</v>
      </c>
    </row>
    <row r="79" spans="1:18" ht="67.5" customHeight="1" x14ac:dyDescent="0.25">
      <c r="A79" s="13">
        <v>75</v>
      </c>
      <c r="B79" s="13">
        <v>4</v>
      </c>
      <c r="C79" s="9" t="s">
        <v>35</v>
      </c>
      <c r="D79" s="9" t="s">
        <v>62</v>
      </c>
      <c r="E79" s="20" t="s">
        <v>337</v>
      </c>
      <c r="F79" s="9" t="s">
        <v>338</v>
      </c>
      <c r="G79" s="7" t="s">
        <v>107</v>
      </c>
      <c r="H79" s="9" t="s">
        <v>339</v>
      </c>
      <c r="I79" s="28" t="s">
        <v>340</v>
      </c>
      <c r="J79" s="31">
        <v>42572</v>
      </c>
      <c r="K79" s="98">
        <v>6232</v>
      </c>
      <c r="L79" s="7" t="s">
        <v>58</v>
      </c>
      <c r="M79" s="26">
        <v>643806660</v>
      </c>
      <c r="N79" s="43">
        <v>189280000</v>
      </c>
      <c r="O79" s="43"/>
      <c r="P79" s="43"/>
      <c r="Q79" s="43">
        <f>SUM(N79:P79)</f>
        <v>189280000</v>
      </c>
    </row>
    <row r="80" spans="1:18" ht="67.5" customHeight="1" x14ac:dyDescent="0.25">
      <c r="A80" s="13">
        <v>76</v>
      </c>
      <c r="B80" s="13">
        <v>2</v>
      </c>
      <c r="C80" s="9" t="s">
        <v>121</v>
      </c>
      <c r="D80" s="7" t="s">
        <v>127</v>
      </c>
      <c r="E80" s="9" t="s">
        <v>341</v>
      </c>
      <c r="F80" s="9" t="s">
        <v>342</v>
      </c>
      <c r="G80" s="7" t="s">
        <v>66</v>
      </c>
      <c r="H80" s="9" t="s">
        <v>343</v>
      </c>
      <c r="I80" s="28" t="s">
        <v>344</v>
      </c>
      <c r="J80" s="31">
        <v>42621</v>
      </c>
      <c r="K80" s="98">
        <v>6252</v>
      </c>
      <c r="L80" s="9" t="s">
        <v>132</v>
      </c>
      <c r="M80" s="26">
        <v>716484012</v>
      </c>
      <c r="N80" s="43">
        <v>85269000</v>
      </c>
      <c r="O80" s="43">
        <v>18031000</v>
      </c>
      <c r="P80" s="43"/>
      <c r="Q80" s="43">
        <f>SUM(N80:P80)</f>
        <v>103300000</v>
      </c>
    </row>
    <row r="81" spans="1:17" ht="78.75" customHeight="1" x14ac:dyDescent="0.25">
      <c r="A81" s="13">
        <v>77</v>
      </c>
      <c r="B81" s="13">
        <v>2</v>
      </c>
      <c r="C81" s="9" t="s">
        <v>121</v>
      </c>
      <c r="D81" s="7" t="s">
        <v>175</v>
      </c>
      <c r="E81" s="20" t="s">
        <v>329</v>
      </c>
      <c r="F81" s="9" t="s">
        <v>330</v>
      </c>
      <c r="G81" s="7" t="s">
        <v>66</v>
      </c>
      <c r="H81" s="9" t="s">
        <v>331</v>
      </c>
      <c r="I81" s="28" t="s">
        <v>332</v>
      </c>
      <c r="J81" s="31">
        <v>42612</v>
      </c>
      <c r="K81" s="98">
        <v>6297</v>
      </c>
      <c r="L81" s="7" t="s">
        <v>132</v>
      </c>
      <c r="M81" s="26">
        <v>232327387</v>
      </c>
      <c r="N81" s="43">
        <v>25737000</v>
      </c>
      <c r="O81" s="43">
        <v>32484000</v>
      </c>
      <c r="P81" s="43"/>
      <c r="Q81" s="85">
        <f>SUM(N81:P81)</f>
        <v>58221000</v>
      </c>
    </row>
    <row r="82" spans="1:17" ht="78.75" customHeight="1" x14ac:dyDescent="0.25">
      <c r="A82" s="13">
        <v>78</v>
      </c>
      <c r="B82" s="13">
        <v>2</v>
      </c>
      <c r="C82" s="9" t="s">
        <v>121</v>
      </c>
      <c r="D82" s="9" t="s">
        <v>175</v>
      </c>
      <c r="E82" s="9" t="s">
        <v>329</v>
      </c>
      <c r="F82" s="9" t="s">
        <v>345</v>
      </c>
      <c r="G82" s="7" t="s">
        <v>66</v>
      </c>
      <c r="H82" s="9" t="s">
        <v>346</v>
      </c>
      <c r="I82" s="28" t="s">
        <v>347</v>
      </c>
      <c r="J82" s="31">
        <v>42622</v>
      </c>
      <c r="K82" s="98">
        <v>6312</v>
      </c>
      <c r="L82" s="9" t="s">
        <v>132</v>
      </c>
      <c r="M82" s="26">
        <v>746551231</v>
      </c>
      <c r="N82" s="43">
        <v>86521000</v>
      </c>
      <c r="O82" s="43">
        <v>129782000</v>
      </c>
      <c r="P82" s="43"/>
      <c r="Q82" s="43">
        <f>SUM(N82:P82)</f>
        <v>216303000</v>
      </c>
    </row>
    <row r="83" spans="1:17" ht="67.5" customHeight="1" x14ac:dyDescent="0.25">
      <c r="A83" s="13">
        <v>79</v>
      </c>
      <c r="B83" s="13">
        <v>2</v>
      </c>
      <c r="C83" s="9" t="s">
        <v>121</v>
      </c>
      <c r="D83" s="20" t="s">
        <v>122</v>
      </c>
      <c r="E83" s="9" t="s">
        <v>256</v>
      </c>
      <c r="F83" s="9" t="s">
        <v>349</v>
      </c>
      <c r="G83" s="9" t="s">
        <v>92</v>
      </c>
      <c r="H83" s="9" t="s">
        <v>350</v>
      </c>
      <c r="I83" s="28" t="s">
        <v>348</v>
      </c>
      <c r="J83" s="31">
        <v>42760</v>
      </c>
      <c r="K83" s="98">
        <v>6361</v>
      </c>
      <c r="L83" s="9" t="s">
        <v>132</v>
      </c>
      <c r="M83" s="26">
        <v>98345734</v>
      </c>
      <c r="N83" s="43"/>
      <c r="O83" s="43">
        <v>31350000</v>
      </c>
      <c r="P83" s="43"/>
      <c r="Q83" s="43">
        <f>SUM(O83:P83)</f>
        <v>31350000</v>
      </c>
    </row>
    <row r="84" spans="1:17" ht="56.25" customHeight="1" x14ac:dyDescent="0.25">
      <c r="A84" s="13">
        <v>80</v>
      </c>
      <c r="B84" s="13">
        <v>2</v>
      </c>
      <c r="C84" s="9" t="s">
        <v>121</v>
      </c>
      <c r="D84" s="9" t="s">
        <v>122</v>
      </c>
      <c r="E84" s="9" t="s">
        <v>351</v>
      </c>
      <c r="F84" s="9" t="s">
        <v>352</v>
      </c>
      <c r="G84" s="7" t="s">
        <v>66</v>
      </c>
      <c r="H84" s="9" t="s">
        <v>353</v>
      </c>
      <c r="I84" s="28" t="s">
        <v>354</v>
      </c>
      <c r="J84" s="31">
        <v>42608</v>
      </c>
      <c r="K84" s="98">
        <v>6342</v>
      </c>
      <c r="L84" s="9" t="s">
        <v>120</v>
      </c>
      <c r="M84" s="26">
        <v>255000000</v>
      </c>
      <c r="N84" s="43">
        <v>35000000</v>
      </c>
      <c r="O84" s="43"/>
      <c r="P84" s="43"/>
      <c r="Q84" s="43">
        <f>SUM(N84:P84)</f>
        <v>35000000</v>
      </c>
    </row>
    <row r="85" spans="1:17" ht="56.25" customHeight="1" x14ac:dyDescent="0.25">
      <c r="A85" s="13">
        <v>81</v>
      </c>
      <c r="B85" s="13">
        <v>6</v>
      </c>
      <c r="C85" s="9" t="s">
        <v>30</v>
      </c>
      <c r="D85" s="20" t="s">
        <v>32</v>
      </c>
      <c r="E85" s="9" t="s">
        <v>355</v>
      </c>
      <c r="F85" s="9" t="s">
        <v>360</v>
      </c>
      <c r="G85" s="7" t="s">
        <v>66</v>
      </c>
      <c r="H85" s="26" t="s">
        <v>356</v>
      </c>
      <c r="I85" s="28" t="s">
        <v>357</v>
      </c>
      <c r="J85" s="31">
        <v>42650</v>
      </c>
      <c r="K85" s="98">
        <v>6380</v>
      </c>
      <c r="L85" s="9" t="s">
        <v>22</v>
      </c>
      <c r="M85" s="26">
        <v>1962310188.9100001</v>
      </c>
      <c r="N85" s="43">
        <v>630900000</v>
      </c>
      <c r="O85" s="43"/>
      <c r="P85" s="43"/>
      <c r="Q85" s="43">
        <f>SUM(N85:P85)</f>
        <v>630900000</v>
      </c>
    </row>
    <row r="86" spans="1:17" ht="67.5" customHeight="1" x14ac:dyDescent="0.25">
      <c r="A86" s="13">
        <v>82</v>
      </c>
      <c r="B86" s="13">
        <v>1</v>
      </c>
      <c r="C86" s="9" t="s">
        <v>37</v>
      </c>
      <c r="D86" s="9" t="s">
        <v>51</v>
      </c>
      <c r="E86" s="20" t="s">
        <v>33</v>
      </c>
      <c r="F86" s="9" t="s">
        <v>359</v>
      </c>
      <c r="G86" s="9" t="s">
        <v>92</v>
      </c>
      <c r="H86" s="9" t="s">
        <v>361</v>
      </c>
      <c r="I86" s="28" t="s">
        <v>358</v>
      </c>
      <c r="J86" s="31">
        <v>42760</v>
      </c>
      <c r="K86" s="98">
        <v>6510</v>
      </c>
      <c r="L86" s="7" t="s">
        <v>163</v>
      </c>
      <c r="M86" s="26">
        <v>905817332</v>
      </c>
      <c r="N86" s="43">
        <v>310000000</v>
      </c>
      <c r="O86" s="43"/>
      <c r="P86" s="43"/>
      <c r="Q86" s="43">
        <f>SUM(N86:P86)</f>
        <v>310000000</v>
      </c>
    </row>
    <row r="87" spans="1:17" ht="67.5" customHeight="1" x14ac:dyDescent="0.25">
      <c r="A87" s="13">
        <v>83</v>
      </c>
      <c r="B87" s="13">
        <v>4</v>
      </c>
      <c r="C87" s="9" t="s">
        <v>99</v>
      </c>
      <c r="D87" s="20" t="s">
        <v>362</v>
      </c>
      <c r="E87" s="9" t="s">
        <v>363</v>
      </c>
      <c r="F87" s="9" t="s">
        <v>364</v>
      </c>
      <c r="G87" s="7" t="s">
        <v>68</v>
      </c>
      <c r="H87" s="9" t="s">
        <v>365</v>
      </c>
      <c r="I87" s="28" t="s">
        <v>366</v>
      </c>
      <c r="J87" s="31">
        <v>42591</v>
      </c>
      <c r="K87" s="98">
        <v>6557</v>
      </c>
      <c r="L87" s="9" t="s">
        <v>22</v>
      </c>
      <c r="M87" s="26">
        <v>12331164406.16</v>
      </c>
      <c r="N87" s="43">
        <v>5549010928.5600004</v>
      </c>
      <c r="O87" s="43"/>
      <c r="P87" s="43"/>
      <c r="Q87" s="43">
        <f>SUM(N87:P87)</f>
        <v>5549010928.5600004</v>
      </c>
    </row>
    <row r="88" spans="1:17" ht="56.25" customHeight="1" x14ac:dyDescent="0.25">
      <c r="A88" s="13">
        <v>84</v>
      </c>
      <c r="B88" s="13">
        <v>4</v>
      </c>
      <c r="C88" s="9" t="s">
        <v>35</v>
      </c>
      <c r="D88" s="20" t="s">
        <v>150</v>
      </c>
      <c r="E88" s="9" t="s">
        <v>72</v>
      </c>
      <c r="F88" s="9" t="s">
        <v>367</v>
      </c>
      <c r="G88" s="7" t="s">
        <v>66</v>
      </c>
      <c r="H88" s="26" t="s">
        <v>368</v>
      </c>
      <c r="I88" s="28" t="s">
        <v>369</v>
      </c>
      <c r="J88" s="31">
        <v>42655</v>
      </c>
      <c r="K88" s="98">
        <v>6492</v>
      </c>
      <c r="L88" s="9" t="s">
        <v>58</v>
      </c>
      <c r="M88" s="26">
        <v>7937784329</v>
      </c>
      <c r="O88" s="43">
        <v>1876495543</v>
      </c>
      <c r="P88" s="43"/>
      <c r="Q88" s="43">
        <f>SUM(O88:P88)</f>
        <v>1876495543</v>
      </c>
    </row>
    <row r="89" spans="1:17" ht="90" customHeight="1" x14ac:dyDescent="0.25">
      <c r="A89" s="13">
        <v>85</v>
      </c>
      <c r="B89" s="13">
        <v>4</v>
      </c>
      <c r="C89" s="9" t="s">
        <v>35</v>
      </c>
      <c r="D89" s="9" t="s">
        <v>57</v>
      </c>
      <c r="E89" s="20" t="s">
        <v>614</v>
      </c>
      <c r="F89" s="9" t="s">
        <v>370</v>
      </c>
      <c r="G89" s="7" t="s">
        <v>66</v>
      </c>
      <c r="H89" s="9" t="s">
        <v>371</v>
      </c>
      <c r="I89" s="28" t="s">
        <v>372</v>
      </c>
      <c r="J89" s="31">
        <v>42622</v>
      </c>
      <c r="K89" s="98">
        <v>6521</v>
      </c>
      <c r="L89" s="9" t="s">
        <v>58</v>
      </c>
      <c r="M89" s="26">
        <v>260567000</v>
      </c>
      <c r="N89" s="43"/>
      <c r="O89" s="43">
        <v>65000000</v>
      </c>
      <c r="P89" s="43"/>
      <c r="Q89" s="43">
        <f>SUM(O89:P89)</f>
        <v>65000000</v>
      </c>
    </row>
    <row r="90" spans="1:17" ht="78.75" customHeight="1" x14ac:dyDescent="0.25">
      <c r="A90" s="13">
        <v>86</v>
      </c>
      <c r="B90" s="13">
        <v>1</v>
      </c>
      <c r="C90" s="9" t="s">
        <v>37</v>
      </c>
      <c r="D90" s="9" t="s">
        <v>62</v>
      </c>
      <c r="E90" s="9" t="s">
        <v>33</v>
      </c>
      <c r="F90" s="9" t="s">
        <v>380</v>
      </c>
      <c r="G90" s="7" t="s">
        <v>68</v>
      </c>
      <c r="H90" s="9" t="s">
        <v>373</v>
      </c>
      <c r="I90" s="28" t="s">
        <v>374</v>
      </c>
      <c r="J90" s="31">
        <v>42572</v>
      </c>
      <c r="K90" s="98">
        <v>6525</v>
      </c>
      <c r="L90" s="9" t="s">
        <v>60</v>
      </c>
      <c r="M90" s="26">
        <v>2283000000</v>
      </c>
      <c r="N90" s="43">
        <v>830000000</v>
      </c>
      <c r="O90" s="43"/>
      <c r="P90" s="43"/>
      <c r="Q90" s="43">
        <f t="shared" ref="Q90:Q99" si="7">SUM(N90:P90)</f>
        <v>830000000</v>
      </c>
    </row>
    <row r="91" spans="1:17" ht="78.75" customHeight="1" x14ac:dyDescent="0.25">
      <c r="A91" s="13">
        <v>87</v>
      </c>
      <c r="B91" s="13">
        <v>2</v>
      </c>
      <c r="C91" s="9" t="s">
        <v>121</v>
      </c>
      <c r="D91" s="9" t="s">
        <v>122</v>
      </c>
      <c r="E91" s="9" t="s">
        <v>319</v>
      </c>
      <c r="F91" s="9" t="s">
        <v>379</v>
      </c>
      <c r="G91" s="7" t="s">
        <v>66</v>
      </c>
      <c r="H91" s="9" t="s">
        <v>375</v>
      </c>
      <c r="I91" s="28" t="s">
        <v>376</v>
      </c>
      <c r="J91" s="31">
        <v>42578</v>
      </c>
      <c r="K91" s="98">
        <v>6551</v>
      </c>
      <c r="L91" s="9" t="s">
        <v>120</v>
      </c>
      <c r="M91" s="26">
        <v>436994300</v>
      </c>
      <c r="N91" s="43">
        <v>100000000</v>
      </c>
      <c r="O91" s="43"/>
      <c r="P91" s="43"/>
      <c r="Q91" s="43">
        <f t="shared" si="7"/>
        <v>100000000</v>
      </c>
    </row>
    <row r="92" spans="1:17" ht="67.5" customHeight="1" x14ac:dyDescent="0.25">
      <c r="A92" s="13">
        <v>88</v>
      </c>
      <c r="B92" s="13">
        <v>5</v>
      </c>
      <c r="C92" s="9" t="s">
        <v>419</v>
      </c>
      <c r="D92" s="9" t="s">
        <v>382</v>
      </c>
      <c r="E92" s="7" t="s">
        <v>383</v>
      </c>
      <c r="F92" s="9" t="s">
        <v>378</v>
      </c>
      <c r="G92" s="9" t="s">
        <v>92</v>
      </c>
      <c r="H92" s="9" t="s">
        <v>384</v>
      </c>
      <c r="I92" s="28" t="s">
        <v>377</v>
      </c>
      <c r="J92" s="31">
        <v>42761</v>
      </c>
      <c r="K92" s="98">
        <v>6564</v>
      </c>
      <c r="L92" s="20" t="s">
        <v>381</v>
      </c>
      <c r="M92" s="26">
        <v>454800000</v>
      </c>
      <c r="N92" s="43">
        <v>98800000</v>
      </c>
      <c r="O92" s="43"/>
      <c r="P92" s="43"/>
      <c r="Q92" s="43">
        <f t="shared" si="7"/>
        <v>98800000</v>
      </c>
    </row>
    <row r="93" spans="1:17" ht="67.5" customHeight="1" x14ac:dyDescent="0.25">
      <c r="A93" s="13">
        <v>89</v>
      </c>
      <c r="B93" s="13">
        <v>1</v>
      </c>
      <c r="C93" s="9" t="s">
        <v>37</v>
      </c>
      <c r="D93" s="15" t="s">
        <v>44</v>
      </c>
      <c r="E93" s="9" t="s">
        <v>387</v>
      </c>
      <c r="F93" s="9" t="s">
        <v>386</v>
      </c>
      <c r="G93" s="9" t="s">
        <v>92</v>
      </c>
      <c r="H93" s="9" t="s">
        <v>388</v>
      </c>
      <c r="I93" s="28" t="s">
        <v>385</v>
      </c>
      <c r="J93" s="31">
        <v>42761</v>
      </c>
      <c r="K93" s="98">
        <v>6591</v>
      </c>
      <c r="L93" s="9" t="s">
        <v>22</v>
      </c>
      <c r="M93" s="26">
        <v>2648000000</v>
      </c>
      <c r="N93" s="43">
        <v>800000000</v>
      </c>
      <c r="O93" s="43"/>
      <c r="P93" s="43"/>
      <c r="Q93" s="43">
        <f t="shared" si="7"/>
        <v>800000000</v>
      </c>
    </row>
    <row r="94" spans="1:17" ht="67.5" customHeight="1" x14ac:dyDescent="0.25">
      <c r="A94" s="13">
        <v>90</v>
      </c>
      <c r="B94" s="13">
        <v>6</v>
      </c>
      <c r="C94" s="9" t="s">
        <v>30</v>
      </c>
      <c r="D94" s="9" t="s">
        <v>289</v>
      </c>
      <c r="E94" s="9" t="s">
        <v>112</v>
      </c>
      <c r="F94" s="9" t="s">
        <v>389</v>
      </c>
      <c r="G94" s="7" t="s">
        <v>68</v>
      </c>
      <c r="H94" s="9" t="s">
        <v>390</v>
      </c>
      <c r="I94" s="28" t="s">
        <v>391</v>
      </c>
      <c r="J94" s="31">
        <v>42619</v>
      </c>
      <c r="K94" s="98">
        <v>6625</v>
      </c>
      <c r="L94" s="9" t="s">
        <v>22</v>
      </c>
      <c r="M94" s="26">
        <v>6737726507</v>
      </c>
      <c r="N94" s="43">
        <v>6737726507</v>
      </c>
      <c r="O94" s="43"/>
      <c r="P94" s="43"/>
      <c r="Q94" s="43">
        <f t="shared" si="7"/>
        <v>6737726507</v>
      </c>
    </row>
    <row r="95" spans="1:17" ht="78.75" customHeight="1" x14ac:dyDescent="0.25">
      <c r="A95" s="13">
        <v>91</v>
      </c>
      <c r="B95" s="13">
        <v>2</v>
      </c>
      <c r="C95" s="9" t="s">
        <v>121</v>
      </c>
      <c r="D95" s="9" t="s">
        <v>175</v>
      </c>
      <c r="E95" s="20" t="s">
        <v>198</v>
      </c>
      <c r="F95" s="9" t="s">
        <v>393</v>
      </c>
      <c r="G95" s="9" t="s">
        <v>92</v>
      </c>
      <c r="H95" s="9" t="s">
        <v>394</v>
      </c>
      <c r="I95" s="28" t="s">
        <v>392</v>
      </c>
      <c r="J95" s="31">
        <v>42761</v>
      </c>
      <c r="K95" s="98">
        <v>6594</v>
      </c>
      <c r="L95" s="9" t="s">
        <v>206</v>
      </c>
      <c r="M95" s="26">
        <v>4572069103</v>
      </c>
      <c r="N95" s="43">
        <v>1493220653</v>
      </c>
      <c r="O95" s="43"/>
      <c r="P95" s="43"/>
      <c r="Q95" s="43">
        <f t="shared" si="7"/>
        <v>1493220653</v>
      </c>
    </row>
    <row r="96" spans="1:17" ht="56.25" customHeight="1" x14ac:dyDescent="0.25">
      <c r="A96" s="13">
        <v>92</v>
      </c>
      <c r="B96" s="13">
        <v>4</v>
      </c>
      <c r="C96" s="9" t="s">
        <v>99</v>
      </c>
      <c r="D96" s="7" t="s">
        <v>62</v>
      </c>
      <c r="E96" s="9" t="s">
        <v>395</v>
      </c>
      <c r="F96" s="9" t="s">
        <v>396</v>
      </c>
      <c r="G96" s="7" t="s">
        <v>66</v>
      </c>
      <c r="H96" s="9" t="s">
        <v>397</v>
      </c>
      <c r="I96" s="28" t="s">
        <v>398</v>
      </c>
      <c r="J96" s="31">
        <v>42606</v>
      </c>
      <c r="K96" s="98">
        <v>6627</v>
      </c>
      <c r="L96" s="9" t="s">
        <v>662</v>
      </c>
      <c r="M96" s="26">
        <v>5308434470</v>
      </c>
      <c r="N96" s="43">
        <v>500000000</v>
      </c>
      <c r="O96" s="43">
        <v>398434470</v>
      </c>
      <c r="P96" s="43">
        <v>40000000</v>
      </c>
      <c r="Q96" s="43">
        <f t="shared" si="7"/>
        <v>938434470</v>
      </c>
    </row>
    <row r="97" spans="1:17" ht="78.75" x14ac:dyDescent="0.25">
      <c r="A97" s="13">
        <v>93</v>
      </c>
      <c r="B97" s="13">
        <v>1</v>
      </c>
      <c r="C97" s="9" t="s">
        <v>49</v>
      </c>
      <c r="D97" s="20" t="s">
        <v>51</v>
      </c>
      <c r="E97" s="20" t="s">
        <v>399</v>
      </c>
      <c r="F97" s="9" t="s">
        <v>400</v>
      </c>
      <c r="G97" s="7" t="s">
        <v>68</v>
      </c>
      <c r="H97" s="9" t="s">
        <v>401</v>
      </c>
      <c r="I97" s="28" t="s">
        <v>402</v>
      </c>
      <c r="J97" s="31">
        <v>42585</v>
      </c>
      <c r="K97" s="98">
        <v>6605</v>
      </c>
      <c r="L97" s="7" t="s">
        <v>60</v>
      </c>
      <c r="M97" s="26">
        <v>500800000</v>
      </c>
      <c r="N97" s="43">
        <v>260000000</v>
      </c>
      <c r="O97" s="43"/>
      <c r="P97" s="43"/>
      <c r="Q97" s="43">
        <f t="shared" si="7"/>
        <v>260000000</v>
      </c>
    </row>
    <row r="98" spans="1:17" ht="78.75" customHeight="1" x14ac:dyDescent="0.25">
      <c r="A98" s="13">
        <v>94</v>
      </c>
      <c r="B98" s="13">
        <v>2</v>
      </c>
      <c r="C98" s="9" t="s">
        <v>121</v>
      </c>
      <c r="D98" s="9" t="s">
        <v>175</v>
      </c>
      <c r="E98" s="9" t="s">
        <v>329</v>
      </c>
      <c r="F98" s="9" t="s">
        <v>403</v>
      </c>
      <c r="G98" s="7" t="s">
        <v>107</v>
      </c>
      <c r="H98" s="9" t="s">
        <v>346</v>
      </c>
      <c r="I98" s="28" t="s">
        <v>404</v>
      </c>
      <c r="J98" s="31">
        <v>42621</v>
      </c>
      <c r="K98" s="98">
        <v>7034</v>
      </c>
      <c r="L98" s="7" t="s">
        <v>132</v>
      </c>
      <c r="M98" s="26">
        <v>446647618</v>
      </c>
      <c r="N98" s="43">
        <v>7524000</v>
      </c>
      <c r="O98" s="43">
        <v>112860000</v>
      </c>
      <c r="P98" s="43"/>
      <c r="Q98" s="43">
        <f t="shared" si="7"/>
        <v>120384000</v>
      </c>
    </row>
    <row r="99" spans="1:17" ht="56.25" customHeight="1" x14ac:dyDescent="0.25">
      <c r="A99" s="13">
        <v>95</v>
      </c>
      <c r="B99" s="13">
        <v>4</v>
      </c>
      <c r="C99" s="9" t="s">
        <v>35</v>
      </c>
      <c r="D99" s="9" t="s">
        <v>127</v>
      </c>
      <c r="E99" s="9" t="s">
        <v>333</v>
      </c>
      <c r="F99" s="9" t="s">
        <v>405</v>
      </c>
      <c r="G99" s="7" t="s">
        <v>66</v>
      </c>
      <c r="H99" s="9" t="s">
        <v>406</v>
      </c>
      <c r="I99" s="28" t="s">
        <v>407</v>
      </c>
      <c r="J99" s="31">
        <v>42628</v>
      </c>
      <c r="K99" s="98">
        <v>7083</v>
      </c>
      <c r="L99" s="7" t="s">
        <v>132</v>
      </c>
      <c r="M99" s="26">
        <v>2033693051</v>
      </c>
      <c r="N99" s="43">
        <v>13794000</v>
      </c>
      <c r="O99" s="43">
        <v>230716000</v>
      </c>
      <c r="P99" s="43">
        <v>350000000</v>
      </c>
      <c r="Q99" s="43">
        <f t="shared" si="7"/>
        <v>594510000</v>
      </c>
    </row>
    <row r="100" spans="1:17" ht="78.75" customHeight="1" x14ac:dyDescent="0.25">
      <c r="A100" s="13">
        <v>96</v>
      </c>
      <c r="B100" s="13">
        <v>2</v>
      </c>
      <c r="C100" s="9" t="s">
        <v>121</v>
      </c>
      <c r="D100" s="20" t="s">
        <v>248</v>
      </c>
      <c r="E100" s="9" t="s">
        <v>329</v>
      </c>
      <c r="F100" s="9" t="s">
        <v>408</v>
      </c>
      <c r="G100" s="7" t="s">
        <v>66</v>
      </c>
      <c r="H100" s="9" t="s">
        <v>409</v>
      </c>
      <c r="I100" s="28" t="s">
        <v>410</v>
      </c>
      <c r="J100" s="31">
        <v>42620</v>
      </c>
      <c r="K100" s="98">
        <v>7112</v>
      </c>
      <c r="L100" s="7" t="s">
        <v>132</v>
      </c>
      <c r="M100" s="26">
        <v>540473467</v>
      </c>
      <c r="N100" s="43">
        <v>43863000</v>
      </c>
      <c r="O100" s="43">
        <v>109062000</v>
      </c>
      <c r="P100" s="43"/>
      <c r="Q100" s="43">
        <f>SUM(N100:P100)</f>
        <v>152925000</v>
      </c>
    </row>
    <row r="101" spans="1:17" ht="45" customHeight="1" x14ac:dyDescent="0.25">
      <c r="A101" s="87">
        <v>97</v>
      </c>
      <c r="B101" s="87">
        <v>4</v>
      </c>
      <c r="C101" s="88" t="s">
        <v>35</v>
      </c>
      <c r="D101" s="88" t="s">
        <v>127</v>
      </c>
      <c r="E101" s="88" t="s">
        <v>315</v>
      </c>
      <c r="F101" s="88" t="s">
        <v>411</v>
      </c>
      <c r="G101" s="88" t="s">
        <v>66</v>
      </c>
      <c r="H101" s="88" t="s">
        <v>412</v>
      </c>
      <c r="I101" s="89" t="s">
        <v>413</v>
      </c>
      <c r="J101" s="90">
        <v>42578</v>
      </c>
      <c r="K101" s="100">
        <v>7234</v>
      </c>
      <c r="L101" s="88" t="s">
        <v>132</v>
      </c>
      <c r="M101" s="91">
        <v>738144932</v>
      </c>
      <c r="N101" s="91">
        <v>70000000</v>
      </c>
      <c r="O101" s="91">
        <v>50900000</v>
      </c>
      <c r="P101" s="91">
        <v>9405000</v>
      </c>
      <c r="Q101" s="91">
        <f>SUM(N101:P101)</f>
        <v>130305000</v>
      </c>
    </row>
    <row r="102" spans="1:17" ht="67.5" customHeight="1" x14ac:dyDescent="0.25">
      <c r="A102" s="13">
        <v>98</v>
      </c>
      <c r="B102" s="13">
        <v>5</v>
      </c>
      <c r="C102" s="9" t="s">
        <v>419</v>
      </c>
      <c r="D102" s="9" t="s">
        <v>420</v>
      </c>
      <c r="E102" s="9" t="s">
        <v>421</v>
      </c>
      <c r="F102" s="9" t="s">
        <v>422</v>
      </c>
      <c r="G102" s="9" t="s">
        <v>92</v>
      </c>
      <c r="H102" s="9" t="s">
        <v>423</v>
      </c>
      <c r="I102" s="28" t="s">
        <v>416</v>
      </c>
      <c r="J102" s="31">
        <v>42767</v>
      </c>
      <c r="K102" s="98">
        <v>7278</v>
      </c>
      <c r="L102" s="9" t="s">
        <v>381</v>
      </c>
      <c r="M102" s="26">
        <v>1744000000</v>
      </c>
      <c r="N102" s="43">
        <v>50000000</v>
      </c>
      <c r="O102" s="43"/>
      <c r="P102" s="43"/>
      <c r="Q102" s="43">
        <f>SUM(N102:P102)</f>
        <v>50000000</v>
      </c>
    </row>
    <row r="103" spans="1:17" ht="78.75" customHeight="1" x14ac:dyDescent="0.25">
      <c r="A103" s="13">
        <v>99</v>
      </c>
      <c r="B103" s="13">
        <v>2</v>
      </c>
      <c r="C103" s="9" t="s">
        <v>121</v>
      </c>
      <c r="D103" s="7" t="s">
        <v>122</v>
      </c>
      <c r="E103" s="9" t="s">
        <v>424</v>
      </c>
      <c r="F103" s="9" t="s">
        <v>633</v>
      </c>
      <c r="G103" s="9" t="s">
        <v>92</v>
      </c>
      <c r="H103" s="9" t="s">
        <v>430</v>
      </c>
      <c r="I103" s="28" t="s">
        <v>417</v>
      </c>
      <c r="J103" s="31">
        <v>42767</v>
      </c>
      <c r="K103" s="98">
        <v>6854</v>
      </c>
      <c r="L103" s="7" t="s">
        <v>120</v>
      </c>
      <c r="M103" s="26">
        <v>210000000</v>
      </c>
      <c r="N103" s="43">
        <v>50000000</v>
      </c>
      <c r="O103" s="43"/>
      <c r="P103" s="43"/>
      <c r="Q103" s="43">
        <f>SUM(N103:P103)</f>
        <v>50000000</v>
      </c>
    </row>
    <row r="104" spans="1:17" ht="56.25" customHeight="1" x14ac:dyDescent="0.25">
      <c r="A104" s="13">
        <v>100</v>
      </c>
      <c r="B104" s="13">
        <v>4</v>
      </c>
      <c r="C104" s="9" t="s">
        <v>99</v>
      </c>
      <c r="D104" s="9" t="s">
        <v>164</v>
      </c>
      <c r="E104" s="9" t="s">
        <v>425</v>
      </c>
      <c r="F104" s="9" t="s">
        <v>426</v>
      </c>
      <c r="G104" s="7" t="s">
        <v>68</v>
      </c>
      <c r="H104" s="9" t="s">
        <v>427</v>
      </c>
      <c r="I104" s="28" t="s">
        <v>428</v>
      </c>
      <c r="J104" s="31">
        <v>42591</v>
      </c>
      <c r="K104" s="96">
        <v>7396</v>
      </c>
      <c r="L104" s="7" t="s">
        <v>169</v>
      </c>
      <c r="M104" s="26">
        <v>1575675801</v>
      </c>
      <c r="N104" s="43"/>
      <c r="O104" s="43">
        <v>440800000</v>
      </c>
      <c r="P104" s="43"/>
      <c r="Q104" s="43">
        <f>SUM(O104:P104)</f>
        <v>440800000</v>
      </c>
    </row>
    <row r="105" spans="1:17" ht="78.75" customHeight="1" x14ac:dyDescent="0.25">
      <c r="A105" s="13">
        <v>101</v>
      </c>
      <c r="B105" s="13">
        <v>4</v>
      </c>
      <c r="C105" s="9" t="s">
        <v>35</v>
      </c>
      <c r="D105" s="20" t="s">
        <v>57</v>
      </c>
      <c r="E105" s="20" t="s">
        <v>614</v>
      </c>
      <c r="F105" s="9" t="s">
        <v>429</v>
      </c>
      <c r="G105" s="9" t="s">
        <v>92</v>
      </c>
      <c r="H105" s="9" t="s">
        <v>643</v>
      </c>
      <c r="I105" s="28" t="s">
        <v>418</v>
      </c>
      <c r="J105" s="31">
        <v>42767</v>
      </c>
      <c r="K105" s="98">
        <v>6700</v>
      </c>
      <c r="L105" s="9" t="s">
        <v>58</v>
      </c>
      <c r="M105" s="26">
        <v>194784000</v>
      </c>
      <c r="N105" s="43">
        <v>20000000</v>
      </c>
      <c r="O105" s="43">
        <v>40000000</v>
      </c>
      <c r="P105" s="43"/>
      <c r="Q105" s="43">
        <f t="shared" ref="Q105:Q113" si="8">SUM(N105:P105)</f>
        <v>60000000</v>
      </c>
    </row>
    <row r="106" spans="1:17" ht="67.5" customHeight="1" x14ac:dyDescent="0.25">
      <c r="A106" s="13">
        <v>102</v>
      </c>
      <c r="B106" s="13">
        <v>2</v>
      </c>
      <c r="C106" s="9" t="s">
        <v>121</v>
      </c>
      <c r="D106" s="7" t="s">
        <v>122</v>
      </c>
      <c r="E106" s="9" t="s">
        <v>256</v>
      </c>
      <c r="F106" s="9" t="s">
        <v>432</v>
      </c>
      <c r="G106" s="9" t="s">
        <v>92</v>
      </c>
      <c r="H106" s="9" t="s">
        <v>646</v>
      </c>
      <c r="I106" s="28" t="s">
        <v>433</v>
      </c>
      <c r="J106" s="31">
        <v>42768</v>
      </c>
      <c r="K106" s="98">
        <v>6761</v>
      </c>
      <c r="L106" s="20" t="s">
        <v>310</v>
      </c>
      <c r="M106" s="26">
        <v>3529831371</v>
      </c>
      <c r="N106" s="43">
        <v>1100000000</v>
      </c>
      <c r="O106" s="43"/>
      <c r="P106" s="43"/>
      <c r="Q106" s="43">
        <f t="shared" si="8"/>
        <v>1100000000</v>
      </c>
    </row>
    <row r="107" spans="1:17" ht="90" customHeight="1" x14ac:dyDescent="0.25">
      <c r="A107" s="13">
        <v>103</v>
      </c>
      <c r="B107" s="13">
        <v>1</v>
      </c>
      <c r="C107" s="9" t="s">
        <v>49</v>
      </c>
      <c r="D107" s="7" t="s">
        <v>51</v>
      </c>
      <c r="E107" s="20" t="s">
        <v>436</v>
      </c>
      <c r="F107" s="9" t="s">
        <v>435</v>
      </c>
      <c r="G107" s="9" t="s">
        <v>92</v>
      </c>
      <c r="H107" s="9" t="s">
        <v>437</v>
      </c>
      <c r="I107" s="28" t="s">
        <v>434</v>
      </c>
      <c r="J107" s="31">
        <v>42773</v>
      </c>
      <c r="K107" s="98">
        <v>6789</v>
      </c>
      <c r="L107" s="20" t="s">
        <v>438</v>
      </c>
      <c r="M107" s="26">
        <v>580000000</v>
      </c>
      <c r="N107" s="43">
        <v>300000000</v>
      </c>
      <c r="O107" s="43"/>
      <c r="P107" s="43"/>
      <c r="Q107" s="43">
        <f t="shared" si="8"/>
        <v>300000000</v>
      </c>
    </row>
    <row r="108" spans="1:17" ht="67.5" customHeight="1" x14ac:dyDescent="0.25">
      <c r="A108" s="13">
        <v>104</v>
      </c>
      <c r="B108" s="13">
        <v>4</v>
      </c>
      <c r="C108" s="9" t="s">
        <v>35</v>
      </c>
      <c r="D108" s="20" t="s">
        <v>439</v>
      </c>
      <c r="E108" s="9" t="s">
        <v>363</v>
      </c>
      <c r="F108" s="20" t="s">
        <v>440</v>
      </c>
      <c r="G108" s="7" t="s">
        <v>68</v>
      </c>
      <c r="H108" s="26" t="s">
        <v>441</v>
      </c>
      <c r="I108" s="28" t="s">
        <v>442</v>
      </c>
      <c r="J108" s="31">
        <v>42664</v>
      </c>
      <c r="K108" s="98">
        <v>6809</v>
      </c>
      <c r="L108" s="20" t="s">
        <v>22</v>
      </c>
      <c r="M108" s="26">
        <v>685027403</v>
      </c>
      <c r="N108" s="43"/>
      <c r="O108" s="43"/>
      <c r="P108" s="43">
        <v>685027403</v>
      </c>
      <c r="Q108" s="43">
        <f t="shared" si="8"/>
        <v>685027403</v>
      </c>
    </row>
    <row r="109" spans="1:17" s="21" customFormat="1" ht="56.25" customHeight="1" x14ac:dyDescent="0.25">
      <c r="A109" s="1">
        <v>105</v>
      </c>
      <c r="B109" s="33">
        <v>4</v>
      </c>
      <c r="C109" s="20" t="s">
        <v>35</v>
      </c>
      <c r="D109" s="9" t="s">
        <v>62</v>
      </c>
      <c r="E109" s="20" t="s">
        <v>443</v>
      </c>
      <c r="F109" s="20" t="s">
        <v>444</v>
      </c>
      <c r="G109" s="7" t="s">
        <v>66</v>
      </c>
      <c r="H109" s="20" t="s">
        <v>445</v>
      </c>
      <c r="I109" s="42" t="s">
        <v>446</v>
      </c>
      <c r="J109" s="29">
        <v>42613</v>
      </c>
      <c r="K109" s="96">
        <v>6845</v>
      </c>
      <c r="L109" s="9" t="s">
        <v>662</v>
      </c>
      <c r="M109" s="43">
        <v>788000000</v>
      </c>
      <c r="N109" s="43">
        <v>150000000</v>
      </c>
      <c r="O109" s="43">
        <v>50000000</v>
      </c>
      <c r="P109" s="43"/>
      <c r="Q109" s="43">
        <f t="shared" si="8"/>
        <v>200000000</v>
      </c>
    </row>
    <row r="110" spans="1:17" s="21" customFormat="1" ht="64.5" customHeight="1" x14ac:dyDescent="0.25">
      <c r="A110" s="92">
        <v>106</v>
      </c>
      <c r="B110" s="33">
        <v>1</v>
      </c>
      <c r="C110" s="20" t="s">
        <v>49</v>
      </c>
      <c r="D110" s="20" t="s">
        <v>116</v>
      </c>
      <c r="E110" s="20" t="s">
        <v>465</v>
      </c>
      <c r="F110" s="20" t="s">
        <v>447</v>
      </c>
      <c r="G110" s="7" t="s">
        <v>66</v>
      </c>
      <c r="H110" s="43" t="s">
        <v>448</v>
      </c>
      <c r="I110" s="42" t="s">
        <v>449</v>
      </c>
      <c r="J110" s="29">
        <v>42664</v>
      </c>
      <c r="K110" s="96">
        <v>6814</v>
      </c>
      <c r="L110" s="20" t="s">
        <v>60</v>
      </c>
      <c r="M110" s="43">
        <v>167965002</v>
      </c>
      <c r="N110" s="43">
        <v>20000000</v>
      </c>
      <c r="O110" s="43"/>
      <c r="P110" s="43"/>
      <c r="Q110" s="43">
        <f t="shared" si="8"/>
        <v>20000000</v>
      </c>
    </row>
    <row r="111" spans="1:17" ht="67.5" customHeight="1" x14ac:dyDescent="0.25">
      <c r="A111" s="33">
        <v>107</v>
      </c>
      <c r="B111" s="13">
        <v>1</v>
      </c>
      <c r="C111" s="9" t="s">
        <v>49</v>
      </c>
      <c r="D111" s="7" t="s">
        <v>51</v>
      </c>
      <c r="E111" s="20" t="s">
        <v>222</v>
      </c>
      <c r="F111" s="20" t="s">
        <v>450</v>
      </c>
      <c r="G111" s="20" t="s">
        <v>451</v>
      </c>
      <c r="H111" s="20" t="s">
        <v>453</v>
      </c>
      <c r="I111" s="28" t="s">
        <v>452</v>
      </c>
      <c r="J111" s="31">
        <v>42776</v>
      </c>
      <c r="K111" s="98">
        <v>7618</v>
      </c>
      <c r="L111" s="20" t="s">
        <v>60</v>
      </c>
      <c r="M111" s="43">
        <v>102000000</v>
      </c>
      <c r="N111" s="43">
        <v>102000000</v>
      </c>
      <c r="O111" s="43"/>
      <c r="P111" s="43"/>
      <c r="Q111" s="43">
        <f t="shared" si="8"/>
        <v>102000000</v>
      </c>
    </row>
    <row r="112" spans="1:17" ht="74.25" customHeight="1" x14ac:dyDescent="0.25">
      <c r="A112" s="33">
        <v>108</v>
      </c>
      <c r="B112" s="33">
        <v>2</v>
      </c>
      <c r="C112" s="20" t="s">
        <v>121</v>
      </c>
      <c r="D112" s="20" t="s">
        <v>76</v>
      </c>
      <c r="E112" s="20" t="s">
        <v>77</v>
      </c>
      <c r="F112" s="20" t="s">
        <v>454</v>
      </c>
      <c r="G112" s="20" t="s">
        <v>451</v>
      </c>
      <c r="H112" s="20" t="s">
        <v>456</v>
      </c>
      <c r="I112" s="28" t="s">
        <v>455</v>
      </c>
      <c r="J112" s="31">
        <v>42780</v>
      </c>
      <c r="K112" s="98">
        <v>6819</v>
      </c>
      <c r="L112" s="9" t="s">
        <v>81</v>
      </c>
      <c r="M112" s="43">
        <v>200000000</v>
      </c>
      <c r="N112" s="43">
        <v>200000000</v>
      </c>
      <c r="O112" s="43"/>
      <c r="P112" s="43"/>
      <c r="Q112" s="43">
        <f t="shared" si="8"/>
        <v>200000000</v>
      </c>
    </row>
    <row r="113" spans="1:17" ht="62.25" customHeight="1" x14ac:dyDescent="0.25">
      <c r="A113" s="33">
        <v>109</v>
      </c>
      <c r="B113" s="33">
        <v>4</v>
      </c>
      <c r="C113" s="9" t="s">
        <v>35</v>
      </c>
      <c r="D113" s="20" t="s">
        <v>127</v>
      </c>
      <c r="E113" s="20" t="s">
        <v>333</v>
      </c>
      <c r="F113" s="20" t="s">
        <v>458</v>
      </c>
      <c r="G113" s="20" t="s">
        <v>451</v>
      </c>
      <c r="H113" s="20" t="s">
        <v>459</v>
      </c>
      <c r="I113" s="28" t="s">
        <v>457</v>
      </c>
      <c r="J113" s="31">
        <v>42780</v>
      </c>
      <c r="K113" s="98">
        <v>6841</v>
      </c>
      <c r="L113" s="7" t="s">
        <v>132</v>
      </c>
      <c r="M113" s="43">
        <v>784256250</v>
      </c>
      <c r="N113" s="43">
        <v>50000000</v>
      </c>
      <c r="O113" s="43">
        <v>200000000</v>
      </c>
      <c r="P113" s="43"/>
      <c r="Q113" s="43">
        <f t="shared" si="8"/>
        <v>250000000</v>
      </c>
    </row>
    <row r="114" spans="1:17" ht="45" x14ac:dyDescent="0.25">
      <c r="A114" s="33">
        <v>110</v>
      </c>
      <c r="B114" s="33">
        <v>1</v>
      </c>
      <c r="C114" s="20" t="s">
        <v>37</v>
      </c>
      <c r="D114" s="20" t="s">
        <v>44</v>
      </c>
      <c r="E114" s="9" t="s">
        <v>45</v>
      </c>
      <c r="F114" s="15" t="s">
        <v>468</v>
      </c>
      <c r="G114" s="20" t="s">
        <v>451</v>
      </c>
      <c r="H114" s="20" t="s">
        <v>469</v>
      </c>
      <c r="I114" s="28" t="s">
        <v>460</v>
      </c>
      <c r="J114" s="31">
        <v>42780</v>
      </c>
      <c r="K114" s="98">
        <v>6941</v>
      </c>
      <c r="L114" s="20" t="s">
        <v>60</v>
      </c>
      <c r="M114" s="43">
        <v>70000000</v>
      </c>
      <c r="N114" s="43">
        <v>70000000</v>
      </c>
      <c r="O114" s="43"/>
      <c r="P114" s="43"/>
      <c r="Q114" s="43">
        <f t="shared" ref="Q114:Q123" si="9">SUM(N114:P114)</f>
        <v>70000000</v>
      </c>
    </row>
    <row r="115" spans="1:17" ht="90" customHeight="1" x14ac:dyDescent="0.25">
      <c r="A115" s="33">
        <v>111</v>
      </c>
      <c r="B115" s="33">
        <v>1.2</v>
      </c>
      <c r="C115" s="20" t="s">
        <v>462</v>
      </c>
      <c r="D115" s="20" t="s">
        <v>463</v>
      </c>
      <c r="E115" s="20" t="s">
        <v>466</v>
      </c>
      <c r="F115" s="20" t="s">
        <v>467</v>
      </c>
      <c r="G115" s="20" t="s">
        <v>451</v>
      </c>
      <c r="H115" s="20" t="s">
        <v>470</v>
      </c>
      <c r="I115" s="28" t="s">
        <v>461</v>
      </c>
      <c r="J115" s="31">
        <v>42780</v>
      </c>
      <c r="K115" s="98">
        <v>6985</v>
      </c>
      <c r="L115" s="9" t="s">
        <v>120</v>
      </c>
      <c r="M115" s="43">
        <v>3003900000</v>
      </c>
      <c r="N115" s="43">
        <v>726900000</v>
      </c>
      <c r="O115" s="43"/>
      <c r="P115" s="43"/>
      <c r="Q115" s="43">
        <f t="shared" si="9"/>
        <v>726900000</v>
      </c>
    </row>
    <row r="116" spans="1:17" ht="98.25" customHeight="1" x14ac:dyDescent="0.25">
      <c r="A116" s="33">
        <v>112</v>
      </c>
      <c r="B116" s="33">
        <v>4</v>
      </c>
      <c r="C116" s="20" t="s">
        <v>99</v>
      </c>
      <c r="D116" s="9" t="s">
        <v>150</v>
      </c>
      <c r="E116" s="20" t="s">
        <v>72</v>
      </c>
      <c r="F116" s="20" t="s">
        <v>474</v>
      </c>
      <c r="G116" s="7" t="s">
        <v>68</v>
      </c>
      <c r="H116" s="20" t="s">
        <v>475</v>
      </c>
      <c r="I116" s="42" t="s">
        <v>476</v>
      </c>
      <c r="J116" s="29">
        <v>42606</v>
      </c>
      <c r="K116" s="96">
        <v>6989</v>
      </c>
      <c r="L116" s="9" t="s">
        <v>58</v>
      </c>
      <c r="M116" s="43">
        <v>7595607361</v>
      </c>
      <c r="N116" s="43"/>
      <c r="O116" s="43">
        <v>1932828000</v>
      </c>
      <c r="P116" s="43"/>
      <c r="Q116" s="43">
        <f t="shared" si="9"/>
        <v>1932828000</v>
      </c>
    </row>
    <row r="117" spans="1:17" ht="107.25" customHeight="1" x14ac:dyDescent="0.25">
      <c r="A117" s="33">
        <v>113</v>
      </c>
      <c r="B117" s="33">
        <v>4</v>
      </c>
      <c r="C117" s="20" t="s">
        <v>35</v>
      </c>
      <c r="D117" s="20" t="s">
        <v>62</v>
      </c>
      <c r="E117" s="20" t="s">
        <v>133</v>
      </c>
      <c r="F117" s="20" t="s">
        <v>472</v>
      </c>
      <c r="G117" s="20" t="s">
        <v>451</v>
      </c>
      <c r="H117" s="20" t="s">
        <v>473</v>
      </c>
      <c r="I117" s="28" t="s">
        <v>471</v>
      </c>
      <c r="J117" s="31">
        <v>42780</v>
      </c>
      <c r="K117" s="98">
        <v>7005</v>
      </c>
      <c r="L117" s="9" t="s">
        <v>662</v>
      </c>
      <c r="M117" s="43">
        <v>199886292.25</v>
      </c>
      <c r="N117" s="43">
        <v>199886292.25</v>
      </c>
      <c r="O117" s="43"/>
      <c r="P117" s="43"/>
      <c r="Q117" s="43">
        <f t="shared" si="9"/>
        <v>199886292.25</v>
      </c>
    </row>
    <row r="118" spans="1:17" ht="107.25" customHeight="1" x14ac:dyDescent="0.25">
      <c r="A118" s="33">
        <v>114</v>
      </c>
      <c r="B118" s="33">
        <v>3</v>
      </c>
      <c r="C118" s="20" t="s">
        <v>212</v>
      </c>
      <c r="D118" s="20" t="s">
        <v>213</v>
      </c>
      <c r="E118" s="20" t="s">
        <v>306</v>
      </c>
      <c r="F118" s="20" t="s">
        <v>478</v>
      </c>
      <c r="G118" s="20" t="s">
        <v>451</v>
      </c>
      <c r="H118" s="20" t="s">
        <v>479</v>
      </c>
      <c r="I118" s="28" t="s">
        <v>477</v>
      </c>
      <c r="J118" s="31">
        <v>42781</v>
      </c>
      <c r="K118" s="98">
        <v>7344</v>
      </c>
      <c r="L118" s="9" t="s">
        <v>22</v>
      </c>
      <c r="M118" s="43">
        <v>977921597</v>
      </c>
      <c r="N118" s="43">
        <v>977921597</v>
      </c>
      <c r="O118" s="43"/>
      <c r="P118" s="43"/>
      <c r="Q118" s="43">
        <f t="shared" si="9"/>
        <v>977921597</v>
      </c>
    </row>
    <row r="119" spans="1:17" ht="107.25" customHeight="1" x14ac:dyDescent="0.25">
      <c r="A119" s="33">
        <v>115</v>
      </c>
      <c r="B119" s="33">
        <v>3</v>
      </c>
      <c r="C119" s="20" t="s">
        <v>212</v>
      </c>
      <c r="D119" s="20" t="s">
        <v>213</v>
      </c>
      <c r="E119" s="20" t="s">
        <v>214</v>
      </c>
      <c r="F119" s="20" t="s">
        <v>480</v>
      </c>
      <c r="G119" s="7" t="s">
        <v>66</v>
      </c>
      <c r="H119" s="43" t="s">
        <v>481</v>
      </c>
      <c r="I119" s="42" t="s">
        <v>482</v>
      </c>
      <c r="J119" s="29">
        <v>42698</v>
      </c>
      <c r="K119" s="96">
        <v>7044</v>
      </c>
      <c r="L119" s="9" t="s">
        <v>483</v>
      </c>
      <c r="M119" s="43">
        <v>1809010507</v>
      </c>
      <c r="N119" s="43">
        <v>1749031909</v>
      </c>
      <c r="O119" s="43"/>
      <c r="P119" s="43"/>
      <c r="Q119" s="43">
        <f t="shared" si="9"/>
        <v>1749031909</v>
      </c>
    </row>
    <row r="120" spans="1:17" ht="107.25" customHeight="1" x14ac:dyDescent="0.25">
      <c r="A120" s="33">
        <v>116</v>
      </c>
      <c r="B120" s="33">
        <v>1</v>
      </c>
      <c r="C120" s="20" t="s">
        <v>49</v>
      </c>
      <c r="D120" s="20" t="s">
        <v>44</v>
      </c>
      <c r="E120" s="7" t="s">
        <v>45</v>
      </c>
      <c r="F120" s="20" t="s">
        <v>484</v>
      </c>
      <c r="G120" s="7" t="s">
        <v>66</v>
      </c>
      <c r="H120" s="43" t="s">
        <v>485</v>
      </c>
      <c r="I120" s="42" t="s">
        <v>486</v>
      </c>
      <c r="J120" s="29">
        <v>42704</v>
      </c>
      <c r="K120" s="96">
        <v>7030</v>
      </c>
      <c r="L120" s="9" t="s">
        <v>60</v>
      </c>
      <c r="M120" s="43">
        <v>79000000</v>
      </c>
      <c r="N120" s="43">
        <v>12000000</v>
      </c>
      <c r="O120" s="43"/>
      <c r="P120" s="43"/>
      <c r="Q120" s="43">
        <f t="shared" si="9"/>
        <v>12000000</v>
      </c>
    </row>
    <row r="121" spans="1:17" ht="150.75" customHeight="1" x14ac:dyDescent="0.25">
      <c r="A121" s="33">
        <v>117</v>
      </c>
      <c r="B121" s="13">
        <v>1</v>
      </c>
      <c r="C121" s="9" t="s">
        <v>37</v>
      </c>
      <c r="D121" s="9" t="s">
        <v>51</v>
      </c>
      <c r="E121" s="20" t="s">
        <v>33</v>
      </c>
      <c r="F121" s="20" t="s">
        <v>488</v>
      </c>
      <c r="G121" s="20" t="s">
        <v>92</v>
      </c>
      <c r="H121" s="20" t="s">
        <v>489</v>
      </c>
      <c r="I121" s="28" t="s">
        <v>487</v>
      </c>
      <c r="J121" s="31">
        <v>42783</v>
      </c>
      <c r="K121" s="98">
        <v>7032</v>
      </c>
      <c r="L121" s="9" t="s">
        <v>483</v>
      </c>
      <c r="M121" s="43">
        <v>414093480</v>
      </c>
      <c r="N121" s="43">
        <v>315000000</v>
      </c>
      <c r="O121" s="43"/>
      <c r="P121" s="43"/>
      <c r="Q121" s="43">
        <f t="shared" si="9"/>
        <v>315000000</v>
      </c>
    </row>
    <row r="122" spans="1:17" ht="107.25" customHeight="1" x14ac:dyDescent="0.25">
      <c r="A122" s="33">
        <v>118</v>
      </c>
      <c r="B122" s="13">
        <v>4</v>
      </c>
      <c r="C122" s="9" t="s">
        <v>35</v>
      </c>
      <c r="D122" s="20" t="s">
        <v>362</v>
      </c>
      <c r="E122" s="20" t="s">
        <v>363</v>
      </c>
      <c r="F122" s="20" t="s">
        <v>491</v>
      </c>
      <c r="G122" s="20" t="s">
        <v>92</v>
      </c>
      <c r="H122" s="20" t="s">
        <v>656</v>
      </c>
      <c r="I122" s="28" t="s">
        <v>490</v>
      </c>
      <c r="J122" s="31">
        <v>42783</v>
      </c>
      <c r="K122" s="98">
        <v>7042</v>
      </c>
      <c r="L122" s="9" t="s">
        <v>310</v>
      </c>
      <c r="M122" s="43">
        <v>1606037405</v>
      </c>
      <c r="N122" s="43">
        <v>500000000</v>
      </c>
      <c r="O122" s="43"/>
      <c r="P122" s="43"/>
      <c r="Q122" s="43">
        <f t="shared" si="9"/>
        <v>500000000</v>
      </c>
    </row>
    <row r="123" spans="1:17" ht="107.25" customHeight="1" x14ac:dyDescent="0.25">
      <c r="A123" s="33">
        <v>119</v>
      </c>
      <c r="B123" s="33">
        <v>1</v>
      </c>
      <c r="C123" s="20" t="s">
        <v>37</v>
      </c>
      <c r="D123" s="20" t="s">
        <v>51</v>
      </c>
      <c r="E123" s="20" t="s">
        <v>33</v>
      </c>
      <c r="F123" s="20" t="s">
        <v>498</v>
      </c>
      <c r="G123" s="20" t="s">
        <v>92</v>
      </c>
      <c r="H123" s="20" t="s">
        <v>499</v>
      </c>
      <c r="I123" s="28" t="s">
        <v>497</v>
      </c>
      <c r="J123" s="31">
        <v>42787</v>
      </c>
      <c r="K123" s="96">
        <v>7074</v>
      </c>
      <c r="L123" s="9" t="s">
        <v>483</v>
      </c>
      <c r="M123" s="43">
        <v>259385141.33000001</v>
      </c>
      <c r="N123" s="43">
        <v>259385141.33000001</v>
      </c>
      <c r="O123" s="43"/>
      <c r="P123" s="43"/>
      <c r="Q123" s="43">
        <f t="shared" si="9"/>
        <v>259385141.33000001</v>
      </c>
    </row>
    <row r="124" spans="1:17" ht="107.25" customHeight="1" x14ac:dyDescent="0.25">
      <c r="A124" s="33">
        <v>120</v>
      </c>
      <c r="B124" s="33">
        <v>1</v>
      </c>
      <c r="C124" s="20" t="s">
        <v>37</v>
      </c>
      <c r="D124" s="20" t="s">
        <v>51</v>
      </c>
      <c r="E124" s="20" t="s">
        <v>495</v>
      </c>
      <c r="F124" s="20" t="s">
        <v>493</v>
      </c>
      <c r="G124" s="20" t="s">
        <v>92</v>
      </c>
      <c r="H124" s="20" t="s">
        <v>496</v>
      </c>
      <c r="I124" s="28" t="s">
        <v>494</v>
      </c>
      <c r="J124" s="31">
        <v>42787</v>
      </c>
      <c r="K124" s="96">
        <v>7099</v>
      </c>
      <c r="L124" s="9" t="s">
        <v>202</v>
      </c>
      <c r="M124" s="43">
        <v>80000000</v>
      </c>
      <c r="N124" s="43">
        <v>80000000</v>
      </c>
      <c r="O124" s="43"/>
      <c r="P124" s="43"/>
      <c r="Q124" s="43">
        <f>SUM(N124:P124)</f>
        <v>80000000</v>
      </c>
    </row>
    <row r="125" spans="1:17" ht="107.25" customHeight="1" x14ac:dyDescent="0.25">
      <c r="A125" s="33">
        <v>121</v>
      </c>
      <c r="B125" s="33">
        <v>1</v>
      </c>
      <c r="C125" s="20" t="s">
        <v>37</v>
      </c>
      <c r="D125" s="20" t="s">
        <v>44</v>
      </c>
      <c r="E125" s="20" t="s">
        <v>502</v>
      </c>
      <c r="F125" s="20" t="s">
        <v>503</v>
      </c>
      <c r="G125" s="20" t="s">
        <v>92</v>
      </c>
      <c r="H125" s="20" t="s">
        <v>505</v>
      </c>
      <c r="I125" s="28" t="s">
        <v>500</v>
      </c>
      <c r="J125" s="31">
        <v>42787</v>
      </c>
      <c r="K125" s="96">
        <v>7210</v>
      </c>
      <c r="L125" s="9" t="s">
        <v>60</v>
      </c>
      <c r="M125" s="43">
        <v>1295514740</v>
      </c>
      <c r="N125" s="43">
        <v>1035842250</v>
      </c>
      <c r="O125" s="43"/>
      <c r="P125" s="43"/>
      <c r="Q125" s="43">
        <f>SUM(N125:P125)</f>
        <v>1035842250</v>
      </c>
    </row>
    <row r="126" spans="1:17" ht="107.25" customHeight="1" x14ac:dyDescent="0.25">
      <c r="A126" s="33">
        <v>122</v>
      </c>
      <c r="B126" s="33">
        <v>1</v>
      </c>
      <c r="C126" s="20" t="s">
        <v>37</v>
      </c>
      <c r="D126" s="20" t="s">
        <v>44</v>
      </c>
      <c r="E126" s="20" t="s">
        <v>502</v>
      </c>
      <c r="F126" s="20" t="s">
        <v>504</v>
      </c>
      <c r="G126" s="20" t="s">
        <v>92</v>
      </c>
      <c r="H126" s="20" t="s">
        <v>506</v>
      </c>
      <c r="I126" s="28" t="s">
        <v>501</v>
      </c>
      <c r="J126" s="31">
        <v>42787</v>
      </c>
      <c r="K126" s="96">
        <v>7633</v>
      </c>
      <c r="L126" s="9" t="s">
        <v>60</v>
      </c>
      <c r="M126" s="43">
        <v>1243800000</v>
      </c>
      <c r="N126" s="43">
        <v>1000000000</v>
      </c>
      <c r="O126" s="43"/>
      <c r="P126" s="43"/>
      <c r="Q126" s="43">
        <f>SUM(N126:P126)</f>
        <v>1000000000</v>
      </c>
    </row>
    <row r="127" spans="1:17" ht="107.25" customHeight="1" x14ac:dyDescent="0.25">
      <c r="A127" s="63">
        <v>123</v>
      </c>
      <c r="B127" s="63">
        <v>2</v>
      </c>
      <c r="C127" s="24" t="s">
        <v>121</v>
      </c>
      <c r="D127" s="24" t="s">
        <v>192</v>
      </c>
      <c r="E127" s="24" t="s">
        <v>508</v>
      </c>
      <c r="F127" s="24" t="s">
        <v>509</v>
      </c>
      <c r="G127" s="20" t="s">
        <v>92</v>
      </c>
      <c r="H127" s="24" t="s">
        <v>510</v>
      </c>
      <c r="I127" s="28" t="s">
        <v>507</v>
      </c>
      <c r="J127" s="31">
        <v>42788</v>
      </c>
      <c r="K127" s="101">
        <v>7230</v>
      </c>
      <c r="L127" s="9" t="s">
        <v>120</v>
      </c>
      <c r="M127" s="64">
        <v>182200000</v>
      </c>
      <c r="N127" s="64"/>
      <c r="O127" s="64">
        <v>50000000</v>
      </c>
      <c r="P127" s="64"/>
      <c r="Q127" s="64">
        <f>SUM(O127:P127)</f>
        <v>50000000</v>
      </c>
    </row>
    <row r="128" spans="1:17" ht="107.25" customHeight="1" x14ac:dyDescent="0.25">
      <c r="A128" s="33">
        <v>124</v>
      </c>
      <c r="B128" s="33">
        <v>1</v>
      </c>
      <c r="C128" s="9" t="s">
        <v>37</v>
      </c>
      <c r="D128" s="9" t="s">
        <v>116</v>
      </c>
      <c r="E128" s="20" t="s">
        <v>511</v>
      </c>
      <c r="F128" s="20" t="s">
        <v>512</v>
      </c>
      <c r="G128" s="7" t="s">
        <v>68</v>
      </c>
      <c r="H128" s="20" t="s">
        <v>513</v>
      </c>
      <c r="I128" s="42" t="s">
        <v>514</v>
      </c>
      <c r="J128" s="29">
        <v>42563</v>
      </c>
      <c r="K128" s="20">
        <v>7349</v>
      </c>
      <c r="L128" s="7" t="s">
        <v>310</v>
      </c>
      <c r="M128" s="43">
        <v>623319112</v>
      </c>
      <c r="N128" s="43">
        <v>300000000</v>
      </c>
      <c r="O128" s="43"/>
      <c r="P128" s="43"/>
      <c r="Q128" s="43">
        <f t="shared" ref="Q128:Q133" si="10">SUM(N128:P128)</f>
        <v>300000000</v>
      </c>
    </row>
    <row r="129" spans="1:17" s="21" customFormat="1" ht="107.25" customHeight="1" x14ac:dyDescent="0.25">
      <c r="A129" s="87">
        <v>125</v>
      </c>
      <c r="B129" s="87">
        <v>6</v>
      </c>
      <c r="C129" s="88" t="s">
        <v>30</v>
      </c>
      <c r="D129" s="88" t="s">
        <v>289</v>
      </c>
      <c r="E129" s="88" t="s">
        <v>112</v>
      </c>
      <c r="F129" s="88" t="s">
        <v>515</v>
      </c>
      <c r="G129" s="88" t="s">
        <v>92</v>
      </c>
      <c r="H129" s="88" t="s">
        <v>517</v>
      </c>
      <c r="I129" s="89" t="s">
        <v>516</v>
      </c>
      <c r="J129" s="90">
        <v>42793</v>
      </c>
      <c r="K129" s="100">
        <v>7677</v>
      </c>
      <c r="L129" s="88" t="s">
        <v>22</v>
      </c>
      <c r="M129" s="91">
        <v>4517468818</v>
      </c>
      <c r="N129" s="91">
        <v>4517468818</v>
      </c>
      <c r="O129" s="91"/>
      <c r="P129" s="91"/>
      <c r="Q129" s="91">
        <f t="shared" si="10"/>
        <v>4517468818</v>
      </c>
    </row>
    <row r="130" spans="1:17" ht="107.25" customHeight="1" x14ac:dyDescent="0.25">
      <c r="A130" s="33">
        <v>126</v>
      </c>
      <c r="B130" s="33">
        <v>1</v>
      </c>
      <c r="C130" s="20" t="s">
        <v>49</v>
      </c>
      <c r="D130" s="20" t="s">
        <v>518</v>
      </c>
      <c r="E130" s="9" t="s">
        <v>519</v>
      </c>
      <c r="F130" s="20" t="s">
        <v>520</v>
      </c>
      <c r="G130" s="7" t="s">
        <v>66</v>
      </c>
      <c r="H130" s="20" t="s">
        <v>521</v>
      </c>
      <c r="I130" s="42" t="s">
        <v>522</v>
      </c>
      <c r="J130" s="29">
        <v>42612</v>
      </c>
      <c r="K130" s="15">
        <v>7689</v>
      </c>
      <c r="L130" s="20" t="s">
        <v>310</v>
      </c>
      <c r="M130" s="43">
        <v>3054811898</v>
      </c>
      <c r="N130" s="43">
        <v>1000000000</v>
      </c>
      <c r="O130" s="43"/>
      <c r="P130" s="43"/>
      <c r="Q130" s="43">
        <f t="shared" si="10"/>
        <v>1000000000</v>
      </c>
    </row>
    <row r="131" spans="1:17" ht="107.25" customHeight="1" x14ac:dyDescent="0.25">
      <c r="A131" s="33">
        <v>127</v>
      </c>
      <c r="B131" s="33">
        <v>4</v>
      </c>
      <c r="C131" s="20" t="s">
        <v>35</v>
      </c>
      <c r="D131" s="20" t="s">
        <v>362</v>
      </c>
      <c r="E131" s="7" t="s">
        <v>363</v>
      </c>
      <c r="F131" s="9" t="s">
        <v>523</v>
      </c>
      <c r="G131" s="9" t="s">
        <v>92</v>
      </c>
      <c r="H131" s="20" t="s">
        <v>524</v>
      </c>
      <c r="I131" s="42" t="s">
        <v>538</v>
      </c>
      <c r="J131" s="29">
        <v>42800</v>
      </c>
      <c r="K131" s="96">
        <v>8368</v>
      </c>
      <c r="L131" s="20" t="s">
        <v>310</v>
      </c>
      <c r="M131" s="43">
        <v>3090899165</v>
      </c>
      <c r="N131" s="85">
        <v>999999730</v>
      </c>
      <c r="O131" s="43"/>
      <c r="P131" s="43"/>
      <c r="Q131" s="43">
        <f t="shared" si="10"/>
        <v>999999730</v>
      </c>
    </row>
    <row r="132" spans="1:17" ht="107.25" customHeight="1" x14ac:dyDescent="0.25">
      <c r="A132" s="33">
        <v>128</v>
      </c>
      <c r="B132" s="33">
        <v>3</v>
      </c>
      <c r="C132" s="20" t="s">
        <v>212</v>
      </c>
      <c r="D132" s="9" t="s">
        <v>213</v>
      </c>
      <c r="E132" s="20" t="s">
        <v>214</v>
      </c>
      <c r="F132" s="20" t="s">
        <v>582</v>
      </c>
      <c r="G132" s="20" t="s">
        <v>92</v>
      </c>
      <c r="H132" s="29" t="s">
        <v>649</v>
      </c>
      <c r="I132" s="42" t="s">
        <v>539</v>
      </c>
      <c r="J132" s="29">
        <v>42800</v>
      </c>
      <c r="K132" s="102" t="s">
        <v>525</v>
      </c>
      <c r="L132" s="20" t="s">
        <v>22</v>
      </c>
      <c r="M132" s="43">
        <v>5389270283.4899998</v>
      </c>
      <c r="N132" s="43">
        <v>5389270283.4899998</v>
      </c>
      <c r="O132" s="43"/>
      <c r="P132" s="43"/>
      <c r="Q132" s="43">
        <f t="shared" si="10"/>
        <v>5389270283.4899998</v>
      </c>
    </row>
    <row r="133" spans="1:17" ht="107.25" customHeight="1" x14ac:dyDescent="0.25">
      <c r="A133" s="33">
        <v>129</v>
      </c>
      <c r="B133" s="33">
        <v>4</v>
      </c>
      <c r="C133" s="20" t="s">
        <v>35</v>
      </c>
      <c r="D133" s="20" t="s">
        <v>362</v>
      </c>
      <c r="E133" s="9" t="s">
        <v>363</v>
      </c>
      <c r="F133" s="20" t="s">
        <v>526</v>
      </c>
      <c r="G133" s="7" t="s">
        <v>66</v>
      </c>
      <c r="H133" s="43" t="s">
        <v>527</v>
      </c>
      <c r="I133" s="42" t="s">
        <v>528</v>
      </c>
      <c r="J133" s="29">
        <v>42698</v>
      </c>
      <c r="K133" s="15">
        <v>8334</v>
      </c>
      <c r="L133" s="20" t="s">
        <v>22</v>
      </c>
      <c r="M133" s="43">
        <v>67908406</v>
      </c>
      <c r="N133" s="43">
        <v>8338117</v>
      </c>
      <c r="O133" s="43"/>
      <c r="P133" s="43"/>
      <c r="Q133" s="43">
        <f t="shared" si="10"/>
        <v>8338117</v>
      </c>
    </row>
    <row r="134" spans="1:17" ht="107.25" customHeight="1" x14ac:dyDescent="0.25">
      <c r="A134" s="33">
        <v>130</v>
      </c>
      <c r="B134" s="33">
        <v>4</v>
      </c>
      <c r="C134" s="20" t="s">
        <v>35</v>
      </c>
      <c r="D134" s="20" t="s">
        <v>535</v>
      </c>
      <c r="E134" s="9" t="s">
        <v>536</v>
      </c>
      <c r="F134" s="20" t="s">
        <v>533</v>
      </c>
      <c r="G134" s="20" t="s">
        <v>92</v>
      </c>
      <c r="H134" s="20" t="s">
        <v>537</v>
      </c>
      <c r="I134" s="28" t="s">
        <v>534</v>
      </c>
      <c r="J134" s="29">
        <v>42802</v>
      </c>
      <c r="K134" s="96">
        <v>8453</v>
      </c>
      <c r="L134" s="20" t="s">
        <v>206</v>
      </c>
      <c r="M134" s="43">
        <v>17310399632.849998</v>
      </c>
      <c r="N134" s="43">
        <v>4327599908.21</v>
      </c>
      <c r="O134" s="43"/>
      <c r="P134" s="43">
        <v>12982799724.639999</v>
      </c>
      <c r="Q134" s="43">
        <f>SUM(N134:P134)</f>
        <v>17310399632.849998</v>
      </c>
    </row>
    <row r="135" spans="1:17" ht="107.25" customHeight="1" x14ac:dyDescent="0.25">
      <c r="A135" s="33" t="s">
        <v>678</v>
      </c>
      <c r="B135" s="33">
        <v>1</v>
      </c>
      <c r="C135" s="20" t="s">
        <v>37</v>
      </c>
      <c r="D135" s="7" t="s">
        <v>529</v>
      </c>
      <c r="E135" s="20" t="s">
        <v>436</v>
      </c>
      <c r="F135" s="20" t="s">
        <v>530</v>
      </c>
      <c r="G135" s="7" t="s">
        <v>66</v>
      </c>
      <c r="H135" s="20" t="s">
        <v>650</v>
      </c>
      <c r="I135" s="42" t="s">
        <v>531</v>
      </c>
      <c r="J135" s="29">
        <v>42622</v>
      </c>
      <c r="K135" s="15">
        <v>8365</v>
      </c>
      <c r="L135" s="20" t="s">
        <v>532</v>
      </c>
      <c r="M135" s="43">
        <v>948767000</v>
      </c>
      <c r="N135" s="43">
        <v>279367000</v>
      </c>
      <c r="O135" s="43"/>
      <c r="P135" s="43"/>
      <c r="Q135" s="43">
        <f>SUM(N135:P135)</f>
        <v>279367000</v>
      </c>
    </row>
    <row r="136" spans="1:17" ht="78.75" x14ac:dyDescent="0.25">
      <c r="A136" s="33">
        <v>132</v>
      </c>
      <c r="B136" s="33">
        <v>3</v>
      </c>
      <c r="C136" s="20" t="s">
        <v>212</v>
      </c>
      <c r="D136" s="20" t="s">
        <v>213</v>
      </c>
      <c r="E136" s="20" t="s">
        <v>214</v>
      </c>
      <c r="F136" s="20" t="s">
        <v>580</v>
      </c>
      <c r="G136" s="20" t="s">
        <v>92</v>
      </c>
      <c r="H136" s="111" t="s">
        <v>583</v>
      </c>
      <c r="I136" s="42" t="s">
        <v>543</v>
      </c>
      <c r="J136" s="29">
        <v>42803</v>
      </c>
      <c r="K136" s="110" t="s">
        <v>525</v>
      </c>
      <c r="L136" s="20" t="s">
        <v>22</v>
      </c>
      <c r="M136" s="43">
        <v>3073388155.9899998</v>
      </c>
      <c r="N136" s="43">
        <v>3073388155.9899998</v>
      </c>
      <c r="O136" s="43"/>
      <c r="P136" s="43"/>
      <c r="Q136" s="43">
        <f>SUM(N136:P136)</f>
        <v>3073388155.9899998</v>
      </c>
    </row>
    <row r="137" spans="1:17" ht="56.25" x14ac:dyDescent="0.25">
      <c r="A137" s="33">
        <v>133</v>
      </c>
      <c r="B137" s="33">
        <v>3</v>
      </c>
      <c r="C137" s="20" t="s">
        <v>212</v>
      </c>
      <c r="D137" s="20" t="s">
        <v>213</v>
      </c>
      <c r="E137" s="20" t="s">
        <v>214</v>
      </c>
      <c r="F137" s="20" t="s">
        <v>581</v>
      </c>
      <c r="G137" s="20" t="s">
        <v>92</v>
      </c>
      <c r="H137" s="20" t="s">
        <v>584</v>
      </c>
      <c r="I137" s="42" t="s">
        <v>544</v>
      </c>
      <c r="J137" s="29">
        <v>42803</v>
      </c>
      <c r="K137" s="102" t="s">
        <v>525</v>
      </c>
      <c r="L137" s="20" t="s">
        <v>22</v>
      </c>
      <c r="M137" s="43">
        <v>5103725865.3800001</v>
      </c>
      <c r="N137" s="43"/>
      <c r="O137" s="43"/>
      <c r="P137" s="43">
        <v>5103725865.3800001</v>
      </c>
      <c r="Q137" s="43">
        <f>SUM(P137)</f>
        <v>5103725865.3800001</v>
      </c>
    </row>
    <row r="138" spans="1:17" ht="56.25" x14ac:dyDescent="0.25">
      <c r="A138" s="33">
        <v>134</v>
      </c>
      <c r="B138" s="33">
        <v>4</v>
      </c>
      <c r="C138" s="20" t="s">
        <v>35</v>
      </c>
      <c r="D138" s="20" t="s">
        <v>535</v>
      </c>
      <c r="E138" s="20" t="s">
        <v>536</v>
      </c>
      <c r="F138" s="20" t="s">
        <v>545</v>
      </c>
      <c r="G138" s="20" t="s">
        <v>92</v>
      </c>
      <c r="H138" s="20" t="s">
        <v>555</v>
      </c>
      <c r="I138" s="42" t="s">
        <v>542</v>
      </c>
      <c r="J138" s="29">
        <v>42803</v>
      </c>
      <c r="K138" s="96">
        <v>9548</v>
      </c>
      <c r="L138" s="20" t="s">
        <v>206</v>
      </c>
      <c r="M138" s="43">
        <v>3554008003</v>
      </c>
      <c r="N138" s="43">
        <v>992275000</v>
      </c>
      <c r="O138" s="43"/>
      <c r="P138" s="43"/>
      <c r="Q138" s="43">
        <f t="shared" ref="Q138:Q142" si="11">SUM(N138:P138)</f>
        <v>992275000</v>
      </c>
    </row>
    <row r="139" spans="1:17" ht="56.25" x14ac:dyDescent="0.25">
      <c r="A139" s="33">
        <v>135</v>
      </c>
      <c r="B139" s="33">
        <v>4</v>
      </c>
      <c r="C139" s="20" t="s">
        <v>35</v>
      </c>
      <c r="D139" s="20" t="s">
        <v>57</v>
      </c>
      <c r="E139" s="20" t="s">
        <v>72</v>
      </c>
      <c r="F139" s="20" t="s">
        <v>548</v>
      </c>
      <c r="G139" s="20" t="s">
        <v>92</v>
      </c>
      <c r="H139" s="43" t="s">
        <v>553</v>
      </c>
      <c r="I139" s="42" t="s">
        <v>546</v>
      </c>
      <c r="J139" s="29">
        <v>42803</v>
      </c>
      <c r="K139" s="96">
        <v>9113</v>
      </c>
      <c r="L139" s="29" t="s">
        <v>58</v>
      </c>
      <c r="M139" s="43">
        <v>4435347396</v>
      </c>
      <c r="N139" s="43">
        <v>767172000</v>
      </c>
      <c r="O139" s="43">
        <f>564343287+34720358</f>
        <v>599063645</v>
      </c>
      <c r="P139" s="43"/>
      <c r="Q139" s="43">
        <f t="shared" si="11"/>
        <v>1366235645</v>
      </c>
    </row>
    <row r="140" spans="1:17" ht="56.25" x14ac:dyDescent="0.25">
      <c r="A140" s="33">
        <v>136</v>
      </c>
      <c r="B140" s="33">
        <v>1</v>
      </c>
      <c r="C140" s="20" t="s">
        <v>37</v>
      </c>
      <c r="D140" s="20" t="s">
        <v>116</v>
      </c>
      <c r="E140" s="9" t="s">
        <v>511</v>
      </c>
      <c r="F140" s="20" t="s">
        <v>549</v>
      </c>
      <c r="G140" s="20" t="s">
        <v>92</v>
      </c>
      <c r="H140" s="43" t="s">
        <v>554</v>
      </c>
      <c r="I140" s="42" t="s">
        <v>547</v>
      </c>
      <c r="J140" s="29">
        <v>42804</v>
      </c>
      <c r="K140" s="96">
        <v>8990</v>
      </c>
      <c r="L140" s="20" t="s">
        <v>120</v>
      </c>
      <c r="M140" s="43">
        <v>183000000</v>
      </c>
      <c r="N140" s="43">
        <v>50000000</v>
      </c>
      <c r="O140" s="43"/>
      <c r="P140" s="43"/>
      <c r="Q140" s="43">
        <f t="shared" si="11"/>
        <v>50000000</v>
      </c>
    </row>
    <row r="141" spans="1:17" s="21" customFormat="1" ht="67.5" x14ac:dyDescent="0.25">
      <c r="A141" s="33">
        <v>137</v>
      </c>
      <c r="B141" s="33">
        <v>4</v>
      </c>
      <c r="C141" s="20" t="s">
        <v>35</v>
      </c>
      <c r="D141" s="20" t="s">
        <v>57</v>
      </c>
      <c r="E141" s="20" t="s">
        <v>614</v>
      </c>
      <c r="F141" s="20" t="s">
        <v>550</v>
      </c>
      <c r="G141" s="7" t="s">
        <v>66</v>
      </c>
      <c r="H141" s="20" t="s">
        <v>551</v>
      </c>
      <c r="I141" s="42" t="s">
        <v>552</v>
      </c>
      <c r="J141" s="29">
        <v>42629</v>
      </c>
      <c r="K141" s="96">
        <v>9081</v>
      </c>
      <c r="L141" s="29" t="s">
        <v>58</v>
      </c>
      <c r="M141" s="43">
        <v>891314750</v>
      </c>
      <c r="N141" s="43"/>
      <c r="O141" s="43">
        <v>100000000</v>
      </c>
      <c r="P141" s="43"/>
      <c r="Q141" s="43">
        <f t="shared" si="11"/>
        <v>100000000</v>
      </c>
    </row>
    <row r="142" spans="1:17" s="21" customFormat="1" ht="56.25" x14ac:dyDescent="0.25">
      <c r="A142" s="33">
        <v>138</v>
      </c>
      <c r="B142" s="33">
        <v>6</v>
      </c>
      <c r="C142" s="20" t="s">
        <v>30</v>
      </c>
      <c r="D142" s="9" t="s">
        <v>289</v>
      </c>
      <c r="E142" s="20" t="s">
        <v>112</v>
      </c>
      <c r="F142" s="20" t="s">
        <v>556</v>
      </c>
      <c r="G142" s="20" t="s">
        <v>92</v>
      </c>
      <c r="H142" s="43" t="s">
        <v>558</v>
      </c>
      <c r="I142" s="42" t="s">
        <v>557</v>
      </c>
      <c r="J142" s="29">
        <v>42804</v>
      </c>
      <c r="K142" s="96">
        <v>9995</v>
      </c>
      <c r="L142" s="20" t="s">
        <v>22</v>
      </c>
      <c r="M142" s="43">
        <v>10694303554</v>
      </c>
      <c r="N142" s="43">
        <v>3392324680</v>
      </c>
      <c r="O142" s="43"/>
      <c r="P142" s="43"/>
      <c r="Q142" s="43">
        <f t="shared" si="11"/>
        <v>3392324680</v>
      </c>
    </row>
    <row r="143" spans="1:17" s="21" customFormat="1" ht="78.75" x14ac:dyDescent="0.25">
      <c r="A143" s="33">
        <v>139</v>
      </c>
      <c r="B143" s="33">
        <v>4</v>
      </c>
      <c r="C143" s="20" t="s">
        <v>35</v>
      </c>
      <c r="D143" s="9" t="s">
        <v>57</v>
      </c>
      <c r="E143" s="20" t="s">
        <v>337</v>
      </c>
      <c r="F143" s="20" t="s">
        <v>563</v>
      </c>
      <c r="G143" s="20" t="s">
        <v>92</v>
      </c>
      <c r="H143" s="7" t="s">
        <v>564</v>
      </c>
      <c r="I143" s="42" t="s">
        <v>562</v>
      </c>
      <c r="J143" s="29">
        <v>42808</v>
      </c>
      <c r="K143" s="96">
        <v>10829</v>
      </c>
      <c r="L143" s="20" t="s">
        <v>58</v>
      </c>
      <c r="M143" s="43">
        <v>950517060</v>
      </c>
      <c r="N143" s="43">
        <v>303000000</v>
      </c>
      <c r="O143" s="43"/>
      <c r="P143" s="43"/>
      <c r="Q143" s="43">
        <f t="shared" ref="Q143:Q150" si="12">SUM(N143:P143)</f>
        <v>303000000</v>
      </c>
    </row>
    <row r="144" spans="1:17" s="21" customFormat="1" ht="67.5" x14ac:dyDescent="0.25">
      <c r="A144" s="33">
        <v>140</v>
      </c>
      <c r="B144" s="33">
        <v>3</v>
      </c>
      <c r="C144" s="20" t="s">
        <v>212</v>
      </c>
      <c r="D144" s="9" t="s">
        <v>293</v>
      </c>
      <c r="E144" s="20" t="s">
        <v>294</v>
      </c>
      <c r="F144" s="20" t="s">
        <v>640</v>
      </c>
      <c r="G144" s="20" t="s">
        <v>92</v>
      </c>
      <c r="H144" s="7" t="s">
        <v>571</v>
      </c>
      <c r="I144" s="42" t="s">
        <v>569</v>
      </c>
      <c r="J144" s="29">
        <v>42809</v>
      </c>
      <c r="K144" s="102" t="s">
        <v>579</v>
      </c>
      <c r="L144" s="20" t="s">
        <v>570</v>
      </c>
      <c r="M144" s="43">
        <v>6131101059</v>
      </c>
      <c r="N144" s="43">
        <v>1009650974</v>
      </c>
      <c r="O144" s="43"/>
      <c r="P144" s="43">
        <v>3678660635</v>
      </c>
      <c r="Q144" s="43">
        <f t="shared" si="12"/>
        <v>4688311609</v>
      </c>
    </row>
    <row r="145" spans="1:18" s="21" customFormat="1" ht="78.75" x14ac:dyDescent="0.25">
      <c r="A145" s="33">
        <v>141</v>
      </c>
      <c r="B145" s="33">
        <v>1</v>
      </c>
      <c r="C145" s="20" t="s">
        <v>37</v>
      </c>
      <c r="D145" s="9" t="s">
        <v>559</v>
      </c>
      <c r="E145" s="20" t="s">
        <v>566</v>
      </c>
      <c r="F145" s="20" t="s">
        <v>565</v>
      </c>
      <c r="G145" s="20" t="s">
        <v>92</v>
      </c>
      <c r="H145" s="7" t="s">
        <v>568</v>
      </c>
      <c r="I145" s="42" t="s">
        <v>567</v>
      </c>
      <c r="J145" s="29">
        <v>42565</v>
      </c>
      <c r="K145" s="96">
        <v>10824</v>
      </c>
      <c r="L145" s="20" t="s">
        <v>202</v>
      </c>
      <c r="M145" s="43">
        <v>77350000</v>
      </c>
      <c r="N145" s="43">
        <v>29750000</v>
      </c>
      <c r="O145" s="43"/>
      <c r="P145" s="43"/>
      <c r="Q145" s="43">
        <f t="shared" si="12"/>
        <v>29750000</v>
      </c>
    </row>
    <row r="146" spans="1:18" s="21" customFormat="1" ht="78.75" x14ac:dyDescent="0.25">
      <c r="A146" s="33">
        <v>142</v>
      </c>
      <c r="B146" s="33">
        <v>1</v>
      </c>
      <c r="C146" s="20" t="s">
        <v>37</v>
      </c>
      <c r="D146" s="9" t="s">
        <v>559</v>
      </c>
      <c r="E146" s="20" t="s">
        <v>33</v>
      </c>
      <c r="F146" s="20" t="s">
        <v>560</v>
      </c>
      <c r="G146" s="7" t="s">
        <v>68</v>
      </c>
      <c r="H146" s="7" t="s">
        <v>585</v>
      </c>
      <c r="I146" s="42" t="s">
        <v>561</v>
      </c>
      <c r="J146" s="29">
        <v>42565</v>
      </c>
      <c r="K146" s="96">
        <v>11131</v>
      </c>
      <c r="L146" s="20" t="s">
        <v>532</v>
      </c>
      <c r="M146" s="43">
        <v>11590128045</v>
      </c>
      <c r="N146" s="43">
        <v>9209734207</v>
      </c>
      <c r="O146" s="43"/>
      <c r="P146" s="43"/>
      <c r="Q146" s="43">
        <f t="shared" si="12"/>
        <v>9209734207</v>
      </c>
    </row>
    <row r="147" spans="1:18" s="21" customFormat="1" ht="78.75" x14ac:dyDescent="0.25">
      <c r="A147" s="33">
        <v>143</v>
      </c>
      <c r="B147" s="33">
        <v>2</v>
      </c>
      <c r="C147" s="9" t="s">
        <v>121</v>
      </c>
      <c r="D147" s="9" t="s">
        <v>175</v>
      </c>
      <c r="E147" s="9" t="s">
        <v>198</v>
      </c>
      <c r="F147" s="20" t="s">
        <v>572</v>
      </c>
      <c r="G147" s="20" t="s">
        <v>92</v>
      </c>
      <c r="H147" s="43" t="s">
        <v>642</v>
      </c>
      <c r="I147" s="42" t="s">
        <v>573</v>
      </c>
      <c r="J147" s="29">
        <v>42811</v>
      </c>
      <c r="K147" s="96">
        <v>12244</v>
      </c>
      <c r="L147" s="20" t="s">
        <v>120</v>
      </c>
      <c r="M147" s="43">
        <v>3981526349</v>
      </c>
      <c r="N147" s="43">
        <v>969778964</v>
      </c>
      <c r="O147" s="43"/>
      <c r="P147" s="43"/>
      <c r="Q147" s="43">
        <f t="shared" si="12"/>
        <v>969778964</v>
      </c>
    </row>
    <row r="148" spans="1:18" s="21" customFormat="1" ht="45" x14ac:dyDescent="0.25">
      <c r="A148" s="33">
        <v>144</v>
      </c>
      <c r="B148" s="33">
        <v>1</v>
      </c>
      <c r="C148" s="9" t="s">
        <v>37</v>
      </c>
      <c r="D148" s="9" t="s">
        <v>574</v>
      </c>
      <c r="E148" s="20" t="s">
        <v>575</v>
      </c>
      <c r="F148" s="20" t="s">
        <v>577</v>
      </c>
      <c r="G148" s="20" t="s">
        <v>66</v>
      </c>
      <c r="H148" s="43" t="s">
        <v>654</v>
      </c>
      <c r="I148" s="42" t="s">
        <v>576</v>
      </c>
      <c r="J148" s="29">
        <v>42577</v>
      </c>
      <c r="K148" s="96">
        <v>13614</v>
      </c>
      <c r="L148" s="29" t="s">
        <v>163</v>
      </c>
      <c r="M148" s="43">
        <v>11375388544</v>
      </c>
      <c r="N148" s="43">
        <v>2750000000</v>
      </c>
      <c r="O148" s="43"/>
      <c r="P148" s="43"/>
      <c r="Q148" s="43">
        <f t="shared" si="12"/>
        <v>2750000000</v>
      </c>
    </row>
    <row r="149" spans="1:18" s="21" customFormat="1" ht="33.75" x14ac:dyDescent="0.25">
      <c r="A149" s="33">
        <v>145</v>
      </c>
      <c r="B149" s="33">
        <v>2</v>
      </c>
      <c r="C149" s="20" t="s">
        <v>121</v>
      </c>
      <c r="D149" s="9" t="s">
        <v>248</v>
      </c>
      <c r="E149" s="9" t="s">
        <v>123</v>
      </c>
      <c r="F149" s="20" t="s">
        <v>586</v>
      </c>
      <c r="G149" s="20" t="s">
        <v>68</v>
      </c>
      <c r="H149" s="43" t="s">
        <v>587</v>
      </c>
      <c r="I149" s="42" t="s">
        <v>588</v>
      </c>
      <c r="J149" s="29">
        <v>42619</v>
      </c>
      <c r="K149" s="96">
        <v>12868</v>
      </c>
      <c r="L149" s="20" t="s">
        <v>22</v>
      </c>
      <c r="M149" s="43">
        <v>2191797569.1799998</v>
      </c>
      <c r="N149" s="43">
        <v>2191797569.1799998</v>
      </c>
      <c r="O149" s="43"/>
      <c r="P149" s="43"/>
      <c r="Q149" s="43">
        <f t="shared" si="12"/>
        <v>2191797569.1799998</v>
      </c>
    </row>
    <row r="150" spans="1:18" s="21" customFormat="1" ht="56.25" x14ac:dyDescent="0.25">
      <c r="A150" s="33">
        <v>146</v>
      </c>
      <c r="B150" s="33">
        <v>3</v>
      </c>
      <c r="C150" s="9" t="s">
        <v>212</v>
      </c>
      <c r="D150" s="9" t="s">
        <v>264</v>
      </c>
      <c r="E150" s="9" t="s">
        <v>304</v>
      </c>
      <c r="F150" s="61" t="s">
        <v>589</v>
      </c>
      <c r="G150" s="20" t="s">
        <v>92</v>
      </c>
      <c r="H150" s="43" t="s">
        <v>591</v>
      </c>
      <c r="I150" s="42" t="s">
        <v>590</v>
      </c>
      <c r="J150" s="29">
        <v>42816</v>
      </c>
      <c r="K150" s="96">
        <v>13419</v>
      </c>
      <c r="L150" s="20" t="s">
        <v>169</v>
      </c>
      <c r="M150" s="43">
        <v>141862500</v>
      </c>
      <c r="N150" s="43">
        <v>45000000</v>
      </c>
      <c r="O150" s="43"/>
      <c r="P150" s="43"/>
      <c r="Q150" s="43">
        <f t="shared" si="12"/>
        <v>45000000</v>
      </c>
    </row>
    <row r="151" spans="1:18" s="21" customFormat="1" ht="67.5" x14ac:dyDescent="0.25">
      <c r="A151" s="33">
        <v>147</v>
      </c>
      <c r="B151" s="33">
        <v>2</v>
      </c>
      <c r="C151" s="9" t="s">
        <v>121</v>
      </c>
      <c r="D151" s="9" t="s">
        <v>76</v>
      </c>
      <c r="E151" s="20" t="s">
        <v>77</v>
      </c>
      <c r="F151" s="20" t="s">
        <v>593</v>
      </c>
      <c r="G151" s="20" t="s">
        <v>92</v>
      </c>
      <c r="H151" s="43" t="s">
        <v>594</v>
      </c>
      <c r="I151" s="42" t="s">
        <v>592</v>
      </c>
      <c r="J151" s="29">
        <v>42817</v>
      </c>
      <c r="K151" s="96">
        <v>13923</v>
      </c>
      <c r="L151" s="20" t="s">
        <v>81</v>
      </c>
      <c r="M151" s="43">
        <v>230908578</v>
      </c>
      <c r="N151" s="43"/>
      <c r="O151" s="43">
        <v>230908578</v>
      </c>
      <c r="P151" s="43"/>
      <c r="Q151" s="43">
        <f t="shared" ref="Q151:Q165" si="13">SUM(N151:P151)</f>
        <v>230908578</v>
      </c>
    </row>
    <row r="152" spans="1:18" s="21" customFormat="1" ht="56.25" x14ac:dyDescent="0.25">
      <c r="A152" s="33">
        <v>148</v>
      </c>
      <c r="B152" s="33">
        <v>4</v>
      </c>
      <c r="C152" s="9" t="s">
        <v>35</v>
      </c>
      <c r="D152" s="9" t="s">
        <v>595</v>
      </c>
      <c r="E152" s="20" t="s">
        <v>596</v>
      </c>
      <c r="F152" s="20" t="s">
        <v>606</v>
      </c>
      <c r="G152" s="20" t="s">
        <v>66</v>
      </c>
      <c r="H152" s="20" t="s">
        <v>651</v>
      </c>
      <c r="I152" s="42" t="s">
        <v>597</v>
      </c>
      <c r="J152" s="29">
        <v>42675</v>
      </c>
      <c r="K152" s="96">
        <v>13708</v>
      </c>
      <c r="L152" s="29" t="s">
        <v>310</v>
      </c>
      <c r="M152" s="43">
        <v>708785907</v>
      </c>
      <c r="N152" s="43">
        <v>600000000</v>
      </c>
      <c r="O152" s="43"/>
      <c r="P152" s="43"/>
      <c r="Q152" s="43">
        <f t="shared" si="13"/>
        <v>600000000</v>
      </c>
    </row>
    <row r="153" spans="1:18" ht="70.5" customHeight="1" x14ac:dyDescent="0.25">
      <c r="A153" s="33">
        <v>149</v>
      </c>
      <c r="B153" s="33">
        <v>4</v>
      </c>
      <c r="C153" s="9" t="s">
        <v>35</v>
      </c>
      <c r="D153" s="9" t="s">
        <v>62</v>
      </c>
      <c r="E153" s="20" t="s">
        <v>598</v>
      </c>
      <c r="F153" s="20" t="s">
        <v>599</v>
      </c>
      <c r="G153" s="20" t="s">
        <v>66</v>
      </c>
      <c r="H153" s="20" t="s">
        <v>600</v>
      </c>
      <c r="I153" s="42" t="s">
        <v>601</v>
      </c>
      <c r="J153" s="29">
        <v>42606</v>
      </c>
      <c r="K153" s="96">
        <v>15016</v>
      </c>
      <c r="L153" s="9" t="s">
        <v>662</v>
      </c>
      <c r="M153" s="43">
        <v>868461065</v>
      </c>
      <c r="N153" s="43">
        <f>97096680+95000000</f>
        <v>192096680</v>
      </c>
      <c r="O153" s="43">
        <v>76364385</v>
      </c>
      <c r="P153" s="43"/>
      <c r="Q153" s="43">
        <f t="shared" si="13"/>
        <v>268461065</v>
      </c>
      <c r="R153" s="21"/>
    </row>
    <row r="154" spans="1:18" ht="67.5" hidden="1" customHeight="1" x14ac:dyDescent="0.25">
      <c r="A154" s="115">
        <v>150</v>
      </c>
      <c r="B154" s="115">
        <v>6</v>
      </c>
      <c r="C154" s="114" t="s">
        <v>30</v>
      </c>
      <c r="D154" s="114" t="s">
        <v>603</v>
      </c>
      <c r="E154" s="114" t="s">
        <v>604</v>
      </c>
      <c r="F154" s="114" t="s">
        <v>602</v>
      </c>
      <c r="G154" s="114" t="s">
        <v>92</v>
      </c>
      <c r="H154" s="119" t="s">
        <v>607</v>
      </c>
      <c r="I154" s="116" t="s">
        <v>605</v>
      </c>
      <c r="J154" s="117">
        <v>42823</v>
      </c>
      <c r="K154" s="118">
        <v>15073</v>
      </c>
      <c r="L154" s="114" t="s">
        <v>22</v>
      </c>
      <c r="M154" s="119">
        <v>3675750000</v>
      </c>
      <c r="N154" s="119">
        <v>480000000</v>
      </c>
      <c r="O154" s="119"/>
      <c r="P154" s="119">
        <v>1837875000</v>
      </c>
      <c r="Q154" s="119">
        <f>SUM(N154:P154)</f>
        <v>2317875000</v>
      </c>
    </row>
    <row r="155" spans="1:18" ht="101.25" customHeight="1" x14ac:dyDescent="0.25">
      <c r="A155" s="113">
        <v>151</v>
      </c>
      <c r="B155" s="87">
        <v>1</v>
      </c>
      <c r="C155" s="88" t="s">
        <v>37</v>
      </c>
      <c r="D155" s="88" t="s">
        <v>559</v>
      </c>
      <c r="E155" s="88" t="s">
        <v>609</v>
      </c>
      <c r="F155" s="88" t="s">
        <v>610</v>
      </c>
      <c r="G155" s="88" t="s">
        <v>92</v>
      </c>
      <c r="H155" s="91" t="s">
        <v>611</v>
      </c>
      <c r="I155" s="89" t="s">
        <v>608</v>
      </c>
      <c r="J155" s="90">
        <v>42824</v>
      </c>
      <c r="K155" s="100">
        <v>15212</v>
      </c>
      <c r="L155" s="88" t="s">
        <v>163</v>
      </c>
      <c r="M155" s="91">
        <v>600000000</v>
      </c>
      <c r="N155" s="91">
        <v>300000000</v>
      </c>
      <c r="O155" s="112"/>
      <c r="P155" s="91"/>
      <c r="Q155" s="91">
        <f t="shared" si="13"/>
        <v>300000000</v>
      </c>
    </row>
    <row r="156" spans="1:18" s="21" customFormat="1" ht="101.25" customHeight="1" x14ac:dyDescent="0.25">
      <c r="A156" s="33">
        <v>152</v>
      </c>
      <c r="B156" s="33">
        <v>4</v>
      </c>
      <c r="C156" s="20" t="s">
        <v>35</v>
      </c>
      <c r="D156" s="20" t="s">
        <v>62</v>
      </c>
      <c r="E156" s="20" t="s">
        <v>619</v>
      </c>
      <c r="F156" s="20" t="s">
        <v>618</v>
      </c>
      <c r="G156" s="20" t="s">
        <v>92</v>
      </c>
      <c r="H156" s="43" t="s">
        <v>620</v>
      </c>
      <c r="I156" s="42" t="s">
        <v>617</v>
      </c>
      <c r="J156" s="29">
        <v>42828</v>
      </c>
      <c r="K156" s="96">
        <v>18399</v>
      </c>
      <c r="L156" s="9" t="s">
        <v>662</v>
      </c>
      <c r="M156" s="43">
        <v>609980000</v>
      </c>
      <c r="N156" s="43">
        <v>159800000</v>
      </c>
      <c r="O156" s="69"/>
      <c r="P156" s="43"/>
      <c r="Q156" s="43">
        <f t="shared" si="13"/>
        <v>159800000</v>
      </c>
      <c r="R156"/>
    </row>
    <row r="157" spans="1:18" s="21" customFormat="1" ht="78.75" x14ac:dyDescent="0.25">
      <c r="A157" s="33">
        <v>153</v>
      </c>
      <c r="B157" s="33">
        <v>4</v>
      </c>
      <c r="C157" s="9" t="s">
        <v>35</v>
      </c>
      <c r="D157" s="20" t="s">
        <v>150</v>
      </c>
      <c r="E157" s="20" t="s">
        <v>614</v>
      </c>
      <c r="F157" s="20" t="s">
        <v>612</v>
      </c>
      <c r="G157" s="20" t="s">
        <v>92</v>
      </c>
      <c r="H157" s="43" t="s">
        <v>615</v>
      </c>
      <c r="I157" s="42" t="s">
        <v>613</v>
      </c>
      <c r="J157" s="29">
        <v>42828</v>
      </c>
      <c r="K157" s="96">
        <v>16552</v>
      </c>
      <c r="L157" s="20" t="s">
        <v>58</v>
      </c>
      <c r="M157" s="43">
        <v>1402742080</v>
      </c>
      <c r="N157" s="43">
        <v>130000000</v>
      </c>
      <c r="O157" s="69"/>
      <c r="P157" s="43"/>
      <c r="Q157" s="43">
        <f t="shared" si="13"/>
        <v>130000000</v>
      </c>
    </row>
    <row r="158" spans="1:18" s="21" customFormat="1" ht="202.5" customHeight="1" x14ac:dyDescent="0.25">
      <c r="A158" s="33">
        <v>154</v>
      </c>
      <c r="B158" s="33">
        <v>4</v>
      </c>
      <c r="C158" s="9" t="s">
        <v>35</v>
      </c>
      <c r="D158" s="9" t="s">
        <v>362</v>
      </c>
      <c r="E158" s="20" t="s">
        <v>363</v>
      </c>
      <c r="F158" s="20" t="s">
        <v>622</v>
      </c>
      <c r="G158" s="20" t="s">
        <v>92</v>
      </c>
      <c r="H158" s="43" t="s">
        <v>623</v>
      </c>
      <c r="I158" s="42" t="s">
        <v>621</v>
      </c>
      <c r="J158" s="29">
        <v>42830</v>
      </c>
      <c r="K158" s="96">
        <v>19114</v>
      </c>
      <c r="L158" s="20" t="s">
        <v>22</v>
      </c>
      <c r="M158" s="43">
        <v>2500000000</v>
      </c>
      <c r="N158" s="43">
        <v>2500000000</v>
      </c>
      <c r="O158" s="43"/>
      <c r="Q158" s="43">
        <f t="shared" si="13"/>
        <v>2500000000</v>
      </c>
    </row>
    <row r="159" spans="1:18" s="21" customFormat="1" ht="202.5" customHeight="1" x14ac:dyDescent="0.25">
      <c r="A159" s="33">
        <v>155</v>
      </c>
      <c r="B159" s="33">
        <v>2</v>
      </c>
      <c r="C159" s="20" t="s">
        <v>121</v>
      </c>
      <c r="D159" s="20" t="s">
        <v>76</v>
      </c>
      <c r="E159" s="20" t="s">
        <v>77</v>
      </c>
      <c r="F159" s="20" t="s">
        <v>624</v>
      </c>
      <c r="G159" s="20" t="s">
        <v>92</v>
      </c>
      <c r="H159" s="43" t="s">
        <v>626</v>
      </c>
      <c r="I159" s="42" t="s">
        <v>625</v>
      </c>
      <c r="J159" s="29">
        <v>42830</v>
      </c>
      <c r="K159" s="96">
        <v>18530</v>
      </c>
      <c r="L159" s="7" t="s">
        <v>81</v>
      </c>
      <c r="M159" s="43">
        <v>1400000000</v>
      </c>
      <c r="N159" s="43">
        <v>1400000000</v>
      </c>
      <c r="O159" s="43"/>
      <c r="P159" s="43"/>
      <c r="Q159" s="43">
        <f t="shared" si="13"/>
        <v>1400000000</v>
      </c>
    </row>
    <row r="160" spans="1:18" s="21" customFormat="1" ht="202.5" customHeight="1" x14ac:dyDescent="0.25">
      <c r="A160" s="33">
        <v>156</v>
      </c>
      <c r="B160" s="33">
        <v>4</v>
      </c>
      <c r="C160" s="20" t="s">
        <v>35</v>
      </c>
      <c r="D160" s="9" t="s">
        <v>150</v>
      </c>
      <c r="E160" s="9" t="s">
        <v>614</v>
      </c>
      <c r="F160" s="20" t="s">
        <v>627</v>
      </c>
      <c r="G160" s="20" t="s">
        <v>92</v>
      </c>
      <c r="H160" s="43" t="s">
        <v>629</v>
      </c>
      <c r="I160" s="42" t="s">
        <v>628</v>
      </c>
      <c r="J160" s="29">
        <v>42835</v>
      </c>
      <c r="K160" s="96">
        <v>18715</v>
      </c>
      <c r="L160" s="7" t="s">
        <v>58</v>
      </c>
      <c r="M160" s="43">
        <v>397200000</v>
      </c>
      <c r="N160" s="43">
        <v>120000000</v>
      </c>
      <c r="O160" s="43"/>
      <c r="P160" s="43"/>
      <c r="Q160" s="43">
        <f t="shared" si="13"/>
        <v>120000000</v>
      </c>
    </row>
    <row r="161" spans="1:18" s="21" customFormat="1" ht="202.5" customHeight="1" x14ac:dyDescent="0.25">
      <c r="A161" s="33">
        <v>157</v>
      </c>
      <c r="B161" s="33">
        <v>1</v>
      </c>
      <c r="C161" s="9" t="s">
        <v>37</v>
      </c>
      <c r="D161" s="20" t="s">
        <v>559</v>
      </c>
      <c r="E161" s="20" t="s">
        <v>33</v>
      </c>
      <c r="F161" s="20" t="s">
        <v>630</v>
      </c>
      <c r="G161" s="20" t="s">
        <v>92</v>
      </c>
      <c r="H161" s="43" t="s">
        <v>631</v>
      </c>
      <c r="I161" s="42" t="s">
        <v>632</v>
      </c>
      <c r="J161" s="29">
        <v>42836</v>
      </c>
      <c r="K161" s="96">
        <v>18740</v>
      </c>
      <c r="L161" s="9" t="s">
        <v>163</v>
      </c>
      <c r="M161" s="43">
        <v>900000000</v>
      </c>
      <c r="N161" s="43">
        <v>300000000</v>
      </c>
      <c r="O161" s="43"/>
      <c r="P161" s="43"/>
      <c r="Q161" s="43">
        <f t="shared" si="13"/>
        <v>300000000</v>
      </c>
    </row>
    <row r="162" spans="1:18" s="21" customFormat="1" ht="202.5" customHeight="1" x14ac:dyDescent="0.25">
      <c r="A162" s="33">
        <v>158</v>
      </c>
      <c r="B162" s="33">
        <v>4</v>
      </c>
      <c r="C162" s="20" t="s">
        <v>35</v>
      </c>
      <c r="D162" s="20" t="s">
        <v>150</v>
      </c>
      <c r="E162" s="20" t="s">
        <v>614</v>
      </c>
      <c r="F162" s="20" t="s">
        <v>664</v>
      </c>
      <c r="G162" s="20" t="s">
        <v>92</v>
      </c>
      <c r="H162" s="43" t="s">
        <v>668</v>
      </c>
      <c r="I162" s="42" t="s">
        <v>667</v>
      </c>
      <c r="J162" s="29">
        <v>42843</v>
      </c>
      <c r="K162" s="96">
        <v>20315</v>
      </c>
      <c r="L162" s="9" t="s">
        <v>58</v>
      </c>
      <c r="M162" s="43">
        <v>658148501</v>
      </c>
      <c r="N162" s="43">
        <v>100000000</v>
      </c>
      <c r="O162" s="43"/>
      <c r="P162" s="43"/>
      <c r="Q162" s="43">
        <f t="shared" si="13"/>
        <v>100000000</v>
      </c>
    </row>
    <row r="163" spans="1:18" s="21" customFormat="1" ht="202.5" customHeight="1" x14ac:dyDescent="0.25">
      <c r="A163" s="33">
        <v>159</v>
      </c>
      <c r="B163" s="33">
        <v>4</v>
      </c>
      <c r="C163" s="20" t="s">
        <v>35</v>
      </c>
      <c r="D163" s="20" t="s">
        <v>150</v>
      </c>
      <c r="E163" s="20" t="s">
        <v>614</v>
      </c>
      <c r="F163" s="20" t="s">
        <v>665</v>
      </c>
      <c r="G163" s="20" t="s">
        <v>92</v>
      </c>
      <c r="H163" s="43" t="s">
        <v>669</v>
      </c>
      <c r="I163" s="42" t="s">
        <v>666</v>
      </c>
      <c r="J163" s="29">
        <v>42843</v>
      </c>
      <c r="K163" s="96">
        <v>19829</v>
      </c>
      <c r="L163" s="9" t="s">
        <v>58</v>
      </c>
      <c r="M163" s="43">
        <v>165500000</v>
      </c>
      <c r="N163" s="43">
        <v>50000000</v>
      </c>
      <c r="O163" s="43"/>
      <c r="P163" s="43"/>
      <c r="Q163" s="43">
        <f t="shared" si="13"/>
        <v>50000000</v>
      </c>
    </row>
    <row r="164" spans="1:18" s="21" customFormat="1" ht="202.5" customHeight="1" x14ac:dyDescent="0.25">
      <c r="A164" s="33">
        <v>160</v>
      </c>
      <c r="B164" s="33">
        <v>4</v>
      </c>
      <c r="C164" s="20" t="s">
        <v>35</v>
      </c>
      <c r="D164" s="20" t="s">
        <v>62</v>
      </c>
      <c r="E164" s="20" t="s">
        <v>443</v>
      </c>
      <c r="F164" s="20" t="s">
        <v>670</v>
      </c>
      <c r="G164" s="20" t="s">
        <v>92</v>
      </c>
      <c r="H164" s="43" t="s">
        <v>673</v>
      </c>
      <c r="I164" s="42" t="s">
        <v>672</v>
      </c>
      <c r="J164" s="29">
        <v>42845</v>
      </c>
      <c r="K164" s="96">
        <v>17728</v>
      </c>
      <c r="L164" s="9" t="s">
        <v>662</v>
      </c>
      <c r="M164" s="43">
        <v>1837500000</v>
      </c>
      <c r="N164" s="43">
        <v>557500000</v>
      </c>
      <c r="O164" s="43"/>
      <c r="P164" s="43"/>
      <c r="Q164" s="43">
        <f t="shared" si="13"/>
        <v>557500000</v>
      </c>
    </row>
    <row r="165" spans="1:18" s="21" customFormat="1" ht="202.5" customHeight="1" x14ac:dyDescent="0.25">
      <c r="A165" s="33">
        <v>161</v>
      </c>
      <c r="B165" s="33">
        <v>4</v>
      </c>
      <c r="C165" s="20" t="s">
        <v>35</v>
      </c>
      <c r="D165" s="9" t="s">
        <v>150</v>
      </c>
      <c r="E165" s="9" t="s">
        <v>72</v>
      </c>
      <c r="F165" s="20" t="s">
        <v>671</v>
      </c>
      <c r="G165" s="20" t="s">
        <v>92</v>
      </c>
      <c r="H165" s="43" t="s">
        <v>676</v>
      </c>
      <c r="I165" s="42">
        <v>20170680010064</v>
      </c>
      <c r="J165" s="29">
        <v>42845</v>
      </c>
      <c r="K165" s="96">
        <v>20680</v>
      </c>
      <c r="L165" s="9" t="s">
        <v>58</v>
      </c>
      <c r="M165" s="43">
        <v>11700000000</v>
      </c>
      <c r="N165" s="43">
        <v>11700000000</v>
      </c>
      <c r="O165" s="43"/>
      <c r="P165" s="43"/>
      <c r="Q165" s="43">
        <f t="shared" si="13"/>
        <v>11700000000</v>
      </c>
    </row>
    <row r="166" spans="1:18" s="21" customFormat="1" ht="33.75" x14ac:dyDescent="0.25">
      <c r="A166" s="63">
        <v>162</v>
      </c>
      <c r="B166" s="33">
        <v>6</v>
      </c>
      <c r="C166" s="20" t="s">
        <v>30</v>
      </c>
      <c r="D166" s="9" t="s">
        <v>603</v>
      </c>
      <c r="E166" s="9" t="s">
        <v>604</v>
      </c>
      <c r="F166" s="20" t="s">
        <v>674</v>
      </c>
      <c r="G166" s="20" t="s">
        <v>92</v>
      </c>
      <c r="H166" s="43" t="s">
        <v>675</v>
      </c>
      <c r="I166" s="42">
        <v>20170680010065</v>
      </c>
      <c r="J166" s="29">
        <v>42846</v>
      </c>
      <c r="K166" s="96">
        <v>20069</v>
      </c>
      <c r="L166" s="20" t="s">
        <v>22</v>
      </c>
      <c r="M166" s="43">
        <v>4152070750</v>
      </c>
      <c r="N166" s="43">
        <v>2076035375</v>
      </c>
      <c r="O166" s="43"/>
      <c r="P166" s="43"/>
      <c r="Q166" s="43">
        <v>2076035375</v>
      </c>
    </row>
    <row r="167" spans="1:18" ht="33.75" x14ac:dyDescent="0.25">
      <c r="A167" s="13">
        <v>163</v>
      </c>
      <c r="B167" s="33">
        <v>6</v>
      </c>
      <c r="C167" s="20" t="s">
        <v>30</v>
      </c>
      <c r="D167" s="9" t="s">
        <v>32</v>
      </c>
      <c r="E167" s="9" t="s">
        <v>682</v>
      </c>
      <c r="F167" s="20" t="s">
        <v>683</v>
      </c>
      <c r="G167" s="20" t="s">
        <v>68</v>
      </c>
      <c r="H167" s="43" t="s">
        <v>684</v>
      </c>
      <c r="I167" s="42" t="s">
        <v>685</v>
      </c>
      <c r="J167" s="29">
        <v>42583</v>
      </c>
      <c r="K167" s="96">
        <v>18582</v>
      </c>
      <c r="L167" s="29" t="s">
        <v>22</v>
      </c>
      <c r="M167" s="43">
        <v>17333183635.240002</v>
      </c>
      <c r="N167" s="43">
        <v>1328317026.1099999</v>
      </c>
      <c r="O167" s="43"/>
      <c r="P167" s="43"/>
      <c r="Q167" s="43">
        <f>SUM(N167:P167)</f>
        <v>1328317026.1099999</v>
      </c>
    </row>
    <row r="168" spans="1:18" s="21" customFormat="1" ht="56.25" x14ac:dyDescent="0.25">
      <c r="A168" s="33">
        <v>164</v>
      </c>
      <c r="B168" s="33" t="s">
        <v>689</v>
      </c>
      <c r="C168" s="20" t="s">
        <v>686</v>
      </c>
      <c r="D168" s="9" t="s">
        <v>687</v>
      </c>
      <c r="E168" s="9" t="s">
        <v>688</v>
      </c>
      <c r="F168" s="20" t="s">
        <v>680</v>
      </c>
      <c r="G168" s="20" t="s">
        <v>92</v>
      </c>
      <c r="H168" s="43" t="s">
        <v>681</v>
      </c>
      <c r="I168" s="42">
        <v>20170680010066</v>
      </c>
      <c r="J168" s="29">
        <v>42851</v>
      </c>
      <c r="K168" s="96">
        <v>19801</v>
      </c>
      <c r="L168" s="20" t="s">
        <v>22</v>
      </c>
      <c r="M168" s="43">
        <v>2070279719</v>
      </c>
      <c r="N168" s="43">
        <v>2070279719</v>
      </c>
      <c r="O168" s="43"/>
      <c r="P168" s="43"/>
      <c r="Q168" s="43">
        <f>SUM(N168:P168)</f>
        <v>2070279719</v>
      </c>
    </row>
    <row r="169" spans="1:18" s="21" customFormat="1" ht="68.25" x14ac:dyDescent="0.25">
      <c r="A169" s="33">
        <v>165</v>
      </c>
      <c r="B169" s="33">
        <v>4</v>
      </c>
      <c r="C169" s="20" t="s">
        <v>35</v>
      </c>
      <c r="D169" s="9" t="s">
        <v>57</v>
      </c>
      <c r="E169" s="9" t="s">
        <v>100</v>
      </c>
      <c r="F169" s="122" t="s">
        <v>699</v>
      </c>
      <c r="G169" s="20" t="s">
        <v>92</v>
      </c>
      <c r="H169" s="43" t="s">
        <v>696</v>
      </c>
      <c r="I169" s="42">
        <v>20170680010067</v>
      </c>
      <c r="J169" s="29">
        <v>42852</v>
      </c>
      <c r="K169" s="96">
        <v>22023</v>
      </c>
      <c r="L169" s="20" t="s">
        <v>58</v>
      </c>
      <c r="M169" s="43">
        <v>591133473</v>
      </c>
      <c r="N169" s="43"/>
      <c r="O169" s="43">
        <v>180893194</v>
      </c>
      <c r="P169" s="74"/>
      <c r="Q169" s="43">
        <f>SUM(N169:P169)</f>
        <v>180893194</v>
      </c>
    </row>
    <row r="170" spans="1:18" s="21" customFormat="1" ht="56.25" x14ac:dyDescent="0.25">
      <c r="A170" s="33">
        <v>166</v>
      </c>
      <c r="B170" s="33">
        <v>4</v>
      </c>
      <c r="C170" s="20" t="s">
        <v>35</v>
      </c>
      <c r="D170" s="9" t="s">
        <v>362</v>
      </c>
      <c r="E170" s="9" t="s">
        <v>363</v>
      </c>
      <c r="F170" s="123" t="s">
        <v>692</v>
      </c>
      <c r="G170" s="20" t="s">
        <v>92</v>
      </c>
      <c r="H170" s="43" t="s">
        <v>695</v>
      </c>
      <c r="I170" s="42">
        <v>20170680010068</v>
      </c>
      <c r="J170" s="29">
        <v>42852</v>
      </c>
      <c r="K170" s="96">
        <v>19777</v>
      </c>
      <c r="L170" s="20" t="s">
        <v>22</v>
      </c>
      <c r="M170" s="43"/>
      <c r="N170" s="43"/>
      <c r="O170" s="43"/>
      <c r="P170" s="74"/>
      <c r="Q170" s="43"/>
    </row>
    <row r="171" spans="1:18" s="21" customFormat="1" ht="67.5" x14ac:dyDescent="0.25">
      <c r="A171" s="33">
        <v>167</v>
      </c>
      <c r="B171" s="33">
        <v>2</v>
      </c>
      <c r="C171" s="20" t="s">
        <v>121</v>
      </c>
      <c r="D171" s="20" t="s">
        <v>175</v>
      </c>
      <c r="E171" s="20" t="s">
        <v>198</v>
      </c>
      <c r="F171" s="61" t="s">
        <v>690</v>
      </c>
      <c r="G171" s="20" t="s">
        <v>92</v>
      </c>
      <c r="H171" s="43" t="s">
        <v>693</v>
      </c>
      <c r="I171" s="42">
        <v>20170680010069</v>
      </c>
      <c r="J171" s="29">
        <v>42852</v>
      </c>
      <c r="K171" s="96">
        <v>17577</v>
      </c>
      <c r="L171" s="20" t="s">
        <v>310</v>
      </c>
      <c r="M171" s="43">
        <v>804420329</v>
      </c>
      <c r="N171" s="43">
        <v>180000000</v>
      </c>
      <c r="O171" s="43"/>
      <c r="P171" s="43"/>
      <c r="Q171" s="43">
        <f>SUM(N171:P171)</f>
        <v>180000000</v>
      </c>
    </row>
    <row r="172" spans="1:18" s="21" customFormat="1" ht="56.25" x14ac:dyDescent="0.25">
      <c r="A172" s="87">
        <v>168</v>
      </c>
      <c r="B172" s="87">
        <v>4</v>
      </c>
      <c r="C172" s="88" t="s">
        <v>35</v>
      </c>
      <c r="D172" s="88" t="s">
        <v>362</v>
      </c>
      <c r="E172" s="88" t="s">
        <v>363</v>
      </c>
      <c r="F172" s="124" t="s">
        <v>697</v>
      </c>
      <c r="G172" s="88" t="s">
        <v>92</v>
      </c>
      <c r="H172" s="91" t="s">
        <v>698</v>
      </c>
      <c r="I172" s="89">
        <v>20170680010070</v>
      </c>
      <c r="J172" s="90">
        <v>42852</v>
      </c>
      <c r="K172" s="100">
        <v>18648</v>
      </c>
      <c r="L172" s="88" t="s">
        <v>22</v>
      </c>
      <c r="M172" s="91">
        <v>206542685.58000001</v>
      </c>
      <c r="N172" s="91">
        <v>206542685.58000001</v>
      </c>
      <c r="O172" s="91"/>
      <c r="P172" s="91"/>
      <c r="Q172" s="91">
        <f>SUM(N172:P172)</f>
        <v>206542685.58000001</v>
      </c>
    </row>
    <row r="173" spans="1:18" s="67" customFormat="1" ht="135" x14ac:dyDescent="0.25">
      <c r="A173" s="63">
        <v>169</v>
      </c>
      <c r="B173" s="63">
        <v>1</v>
      </c>
      <c r="C173" s="24" t="s">
        <v>37</v>
      </c>
      <c r="D173" s="24" t="s">
        <v>559</v>
      </c>
      <c r="E173" s="24" t="s">
        <v>33</v>
      </c>
      <c r="F173" s="125" t="s">
        <v>691</v>
      </c>
      <c r="G173" s="20" t="s">
        <v>92</v>
      </c>
      <c r="H173" s="64" t="s">
        <v>694</v>
      </c>
      <c r="I173" s="42">
        <v>20170680010071</v>
      </c>
      <c r="J173" s="29">
        <v>42858</v>
      </c>
      <c r="K173" s="96">
        <v>21604</v>
      </c>
      <c r="L173" s="24" t="s">
        <v>163</v>
      </c>
      <c r="M173" s="64">
        <v>505934758.91000003</v>
      </c>
      <c r="N173" s="64">
        <v>505934758.91000003</v>
      </c>
      <c r="O173" s="64"/>
      <c r="P173" s="64"/>
      <c r="Q173" s="64">
        <f>SUM(N173:P173)</f>
        <v>505934758.91000003</v>
      </c>
      <c r="R173" s="21"/>
    </row>
    <row r="174" spans="1:18" s="67" customFormat="1" x14ac:dyDescent="0.25">
      <c r="A174" s="63">
        <v>170</v>
      </c>
      <c r="B174" s="63"/>
      <c r="C174" s="20"/>
      <c r="D174" s="24"/>
      <c r="E174" s="24"/>
      <c r="F174" s="24"/>
      <c r="G174" s="24"/>
      <c r="H174" s="64"/>
      <c r="I174" s="65"/>
      <c r="J174" s="66"/>
      <c r="K174" s="66"/>
      <c r="L174" s="9"/>
      <c r="M174" s="64"/>
      <c r="N174" s="64"/>
      <c r="O174" s="64"/>
      <c r="P174" s="64"/>
      <c r="Q174" s="64"/>
    </row>
    <row r="175" spans="1:18" s="67" customFormat="1" x14ac:dyDescent="0.25">
      <c r="A175" s="63">
        <v>169</v>
      </c>
      <c r="B175" s="63"/>
      <c r="C175" s="24"/>
      <c r="D175" s="24"/>
      <c r="E175" s="24"/>
      <c r="F175" s="24"/>
      <c r="G175" s="24"/>
      <c r="H175" s="64"/>
      <c r="I175" s="65"/>
      <c r="J175" s="66"/>
      <c r="K175" s="66"/>
      <c r="L175" s="24"/>
      <c r="M175" s="64"/>
      <c r="N175" s="64"/>
      <c r="O175" s="64"/>
      <c r="P175" s="64"/>
      <c r="Q175" s="64"/>
    </row>
    <row r="176" spans="1:18" s="67" customFormat="1" x14ac:dyDescent="0.25">
      <c r="A176" s="63">
        <v>170</v>
      </c>
      <c r="B176" s="63"/>
      <c r="C176" s="20"/>
      <c r="D176" s="24"/>
      <c r="E176" s="24"/>
      <c r="F176" s="24"/>
      <c r="G176" s="24"/>
      <c r="H176" s="64"/>
      <c r="I176" s="65"/>
      <c r="J176" s="66"/>
      <c r="K176" s="66"/>
      <c r="L176" s="24"/>
      <c r="M176" s="64"/>
      <c r="N176" s="64"/>
      <c r="O176" s="64"/>
      <c r="P176" s="64"/>
      <c r="Q176" s="64"/>
    </row>
    <row r="177" spans="1:18" ht="15" customHeight="1" x14ac:dyDescent="0.25">
      <c r="A177" s="63">
        <v>171</v>
      </c>
      <c r="B177" s="63"/>
      <c r="C177" s="20"/>
      <c r="D177" s="20"/>
      <c r="E177" s="20"/>
      <c r="F177" s="24"/>
      <c r="G177" s="24"/>
      <c r="H177" s="20"/>
      <c r="I177" s="65"/>
      <c r="J177" s="66"/>
      <c r="K177" s="66"/>
      <c r="L177" s="24"/>
      <c r="M177" s="64"/>
      <c r="N177" s="73"/>
      <c r="O177" s="72"/>
      <c r="P177" s="64"/>
      <c r="Q177" s="43"/>
      <c r="R177" s="67"/>
    </row>
    <row r="178" spans="1:18" ht="15" customHeight="1" x14ac:dyDescent="0.25">
      <c r="A178" s="63">
        <v>172</v>
      </c>
      <c r="B178" s="63"/>
      <c r="C178" s="20"/>
      <c r="D178" s="20"/>
      <c r="E178" s="20"/>
      <c r="F178" s="68"/>
      <c r="G178" s="68"/>
      <c r="H178" s="20"/>
      <c r="I178" s="65"/>
      <c r="J178" s="66"/>
      <c r="K178" s="66"/>
      <c r="L178" s="24"/>
      <c r="M178" s="64"/>
      <c r="N178" s="64"/>
      <c r="O178" s="73"/>
      <c r="P178" s="73"/>
      <c r="Q178" s="43"/>
    </row>
    <row r="179" spans="1:18" ht="15" customHeight="1" x14ac:dyDescent="0.25">
      <c r="A179" s="63">
        <v>173</v>
      </c>
      <c r="B179" s="1"/>
      <c r="C179" s="7"/>
      <c r="D179" s="20"/>
      <c r="E179" s="20"/>
      <c r="F179" s="68"/>
      <c r="G179" s="68"/>
      <c r="H179" s="20"/>
      <c r="I179" s="65"/>
      <c r="J179" s="66"/>
      <c r="K179" s="66"/>
      <c r="L179" s="9"/>
      <c r="M179" s="64"/>
      <c r="N179" s="64"/>
      <c r="O179" s="72"/>
      <c r="P179" s="73"/>
      <c r="Q179" s="43"/>
    </row>
    <row r="180" spans="1:18" ht="45" customHeight="1" x14ac:dyDescent="0.25">
      <c r="A180" s="93"/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5"/>
      <c r="P180" s="94"/>
      <c r="Q180" s="94"/>
    </row>
    <row r="181" spans="1:18" ht="45" customHeight="1" x14ac:dyDescent="0.25">
      <c r="A181" s="93"/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5"/>
      <c r="P181" s="94"/>
      <c r="Q181" s="94"/>
    </row>
    <row r="182" spans="1:18" ht="45" customHeight="1" x14ac:dyDescent="0.25">
      <c r="A182" s="93"/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5"/>
      <c r="P182" s="94"/>
      <c r="Q182" s="94"/>
    </row>
    <row r="183" spans="1:18" ht="45" customHeight="1" x14ac:dyDescent="0.25">
      <c r="A183" s="93"/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5"/>
      <c r="P183" s="94"/>
      <c r="Q183" s="94"/>
    </row>
    <row r="184" spans="1:18" ht="45" customHeight="1" x14ac:dyDescent="0.25">
      <c r="A184" s="93"/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5"/>
      <c r="P184" s="94"/>
      <c r="Q184" s="94"/>
    </row>
    <row r="185" spans="1:18" ht="45" customHeight="1" x14ac:dyDescent="0.25">
      <c r="A185" s="93"/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5"/>
      <c r="P185" s="94"/>
      <c r="Q185" s="94"/>
    </row>
    <row r="411" spans="1:1" x14ac:dyDescent="0.25">
      <c r="A411" s="11" t="s">
        <v>678</v>
      </c>
    </row>
    <row r="440" spans="1:1" x14ac:dyDescent="0.25">
      <c r="A440" s="11" t="s">
        <v>679</v>
      </c>
    </row>
  </sheetData>
  <autoFilter ref="A4:R179">
    <filterColumn colId="1" showButton="0"/>
  </autoFilter>
  <mergeCells count="4">
    <mergeCell ref="B4:C4"/>
    <mergeCell ref="A1:Q1"/>
    <mergeCell ref="A2:Q2"/>
    <mergeCell ref="A3:Q3"/>
  </mergeCells>
  <pageMargins left="0.70866141732283472" right="0.51181102362204722" top="0.74803149606299213" bottom="0.74803149606299213" header="0.31496062992125984" footer="0.31496062992125984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7" zoomScaleNormal="100" workbookViewId="0">
      <selection activeCell="D23" sqref="D23"/>
    </sheetView>
  </sheetViews>
  <sheetFormatPr baseColWidth="10" defaultColWidth="11.42578125" defaultRowHeight="15" x14ac:dyDescent="0.25"/>
  <cols>
    <col min="2" max="2" width="53.42578125" customWidth="1"/>
    <col min="3" max="3" width="10.42578125" customWidth="1"/>
    <col min="4" max="4" width="19.85546875" customWidth="1"/>
    <col min="5" max="5" width="17.5703125" customWidth="1"/>
    <col min="6" max="6" width="16" customWidth="1"/>
    <col min="7" max="8" width="16.5703125" customWidth="1"/>
    <col min="9" max="9" width="17.85546875" customWidth="1"/>
    <col min="10" max="10" width="20.7109375" customWidth="1"/>
    <col min="11" max="11" width="15.85546875" bestFit="1" customWidth="1"/>
    <col min="13" max="13" width="16.85546875" customWidth="1"/>
  </cols>
  <sheetData>
    <row r="1" spans="2:18" ht="15.75" thickBot="1" x14ac:dyDescent="0.3"/>
    <row r="2" spans="2:18" x14ac:dyDescent="0.25">
      <c r="B2" s="130" t="s">
        <v>12</v>
      </c>
      <c r="C2" s="131"/>
      <c r="D2" s="131"/>
      <c r="E2" s="131"/>
      <c r="F2" s="131"/>
      <c r="G2" s="131"/>
      <c r="H2" s="131"/>
      <c r="I2" s="132"/>
      <c r="J2" s="53"/>
    </row>
    <row r="3" spans="2:18" x14ac:dyDescent="0.25">
      <c r="B3" s="133" t="s">
        <v>23</v>
      </c>
      <c r="C3" s="134"/>
      <c r="D3" s="134"/>
      <c r="E3" s="134"/>
      <c r="F3" s="134"/>
      <c r="G3" s="134"/>
      <c r="H3" s="134"/>
      <c r="I3" s="135"/>
      <c r="J3" s="53"/>
    </row>
    <row r="4" spans="2:18" x14ac:dyDescent="0.25">
      <c r="B4" s="133" t="s">
        <v>616</v>
      </c>
      <c r="C4" s="134"/>
      <c r="D4" s="134"/>
      <c r="E4" s="134"/>
      <c r="F4" s="134"/>
      <c r="G4" s="134"/>
      <c r="H4" s="134"/>
      <c r="I4" s="135"/>
      <c r="J4" s="53"/>
    </row>
    <row r="5" spans="2:18" ht="15.75" customHeight="1" thickBot="1" x14ac:dyDescent="0.3">
      <c r="B5" s="136" t="s">
        <v>59</v>
      </c>
      <c r="C5" s="137"/>
      <c r="D5" s="137"/>
      <c r="E5" s="137"/>
      <c r="F5" s="137"/>
      <c r="G5" s="137"/>
      <c r="H5" s="137"/>
      <c r="I5" s="138"/>
      <c r="J5" s="55"/>
    </row>
    <row r="6" spans="2:18" ht="15.75" thickBot="1" x14ac:dyDescent="0.3">
      <c r="B6" s="139" t="s">
        <v>6</v>
      </c>
      <c r="C6" s="141" t="s">
        <v>13</v>
      </c>
      <c r="D6" s="143" t="s">
        <v>14</v>
      </c>
      <c r="E6" s="145" t="s">
        <v>414</v>
      </c>
      <c r="F6" s="146"/>
      <c r="G6" s="146"/>
      <c r="H6" s="146"/>
      <c r="I6" s="147"/>
      <c r="J6" s="54"/>
    </row>
    <row r="7" spans="2:18" ht="30.75" thickBot="1" x14ac:dyDescent="0.3">
      <c r="B7" s="140"/>
      <c r="C7" s="142"/>
      <c r="D7" s="144"/>
      <c r="E7" s="44" t="s">
        <v>8</v>
      </c>
      <c r="F7" s="37" t="s">
        <v>9</v>
      </c>
      <c r="G7" s="40" t="s">
        <v>10</v>
      </c>
      <c r="H7" s="46" t="s">
        <v>415</v>
      </c>
      <c r="I7" s="52" t="s">
        <v>7</v>
      </c>
    </row>
    <row r="8" spans="2:18" x14ac:dyDescent="0.25">
      <c r="B8" s="22" t="s">
        <v>15</v>
      </c>
      <c r="C8" s="2">
        <v>5</v>
      </c>
      <c r="D8" s="3">
        <v>21324616876</v>
      </c>
      <c r="E8" s="3">
        <v>4910000000</v>
      </c>
      <c r="F8" s="2"/>
      <c r="G8" s="38"/>
      <c r="H8" s="47">
        <f t="shared" ref="H8:H23" si="0">SUM(E8:G8)</f>
        <v>4910000000</v>
      </c>
      <c r="I8" s="49"/>
    </row>
    <row r="9" spans="2:18" x14ac:dyDescent="0.25">
      <c r="B9" s="22" t="s">
        <v>16</v>
      </c>
      <c r="C9" s="2">
        <v>23</v>
      </c>
      <c r="D9" s="3">
        <v>880740390313</v>
      </c>
      <c r="E9" s="3">
        <v>48650781792</v>
      </c>
      <c r="F9" s="35">
        <v>226546158955</v>
      </c>
      <c r="G9" s="38"/>
      <c r="H9" s="47">
        <f t="shared" si="0"/>
        <v>275196940747</v>
      </c>
      <c r="I9" s="48"/>
    </row>
    <row r="10" spans="2:18" x14ac:dyDescent="0.25">
      <c r="B10" s="22" t="s">
        <v>17</v>
      </c>
      <c r="C10" s="2">
        <v>12</v>
      </c>
      <c r="D10" s="3">
        <v>42657183982</v>
      </c>
      <c r="E10" s="3">
        <v>12763095291</v>
      </c>
      <c r="F10" s="3"/>
      <c r="G10" s="38">
        <v>12982799725</v>
      </c>
      <c r="H10" s="47">
        <f t="shared" si="0"/>
        <v>25745895016</v>
      </c>
      <c r="I10" s="51"/>
    </row>
    <row r="11" spans="2:18" x14ac:dyDescent="0.25">
      <c r="B11" s="22" t="s">
        <v>18</v>
      </c>
      <c r="C11" s="2">
        <v>3</v>
      </c>
      <c r="D11" s="3">
        <v>13118895045</v>
      </c>
      <c r="E11" s="3">
        <v>9789101207</v>
      </c>
      <c r="F11" s="3"/>
      <c r="G11" s="38"/>
      <c r="H11" s="47">
        <f t="shared" si="0"/>
        <v>9789101207</v>
      </c>
      <c r="I11" s="48"/>
    </row>
    <row r="12" spans="2:18" ht="45" x14ac:dyDescent="0.25">
      <c r="B12" s="22" t="s">
        <v>19</v>
      </c>
      <c r="C12" s="2">
        <v>24</v>
      </c>
      <c r="D12" s="3">
        <v>153542525746</v>
      </c>
      <c r="E12" s="3">
        <v>67794834920</v>
      </c>
      <c r="F12" s="3"/>
      <c r="G12" s="41">
        <v>5788753268</v>
      </c>
      <c r="H12" s="47">
        <f t="shared" si="0"/>
        <v>73583588188</v>
      </c>
      <c r="I12" s="51" t="s">
        <v>663</v>
      </c>
    </row>
    <row r="13" spans="2:18" x14ac:dyDescent="0.25">
      <c r="B13" s="22" t="s">
        <v>20</v>
      </c>
      <c r="C13" s="2">
        <v>21</v>
      </c>
      <c r="D13" s="3">
        <v>526313683316</v>
      </c>
      <c r="E13" s="3">
        <v>16805598356</v>
      </c>
      <c r="F13" s="3">
        <v>50119642527</v>
      </c>
      <c r="G13" s="38">
        <v>80803324285</v>
      </c>
      <c r="H13" s="47">
        <f t="shared" si="0"/>
        <v>147728565168</v>
      </c>
      <c r="I13" s="48"/>
    </row>
    <row r="14" spans="2:18" x14ac:dyDescent="0.25">
      <c r="B14" s="22" t="s">
        <v>138</v>
      </c>
      <c r="C14" s="2">
        <v>12</v>
      </c>
      <c r="D14" s="3">
        <v>15103133492</v>
      </c>
      <c r="E14" s="3">
        <v>6248942250</v>
      </c>
      <c r="F14" s="3"/>
      <c r="G14" s="38"/>
      <c r="H14" s="47">
        <f t="shared" si="0"/>
        <v>6248942250</v>
      </c>
      <c r="I14" s="75"/>
      <c r="J14" s="76"/>
    </row>
    <row r="15" spans="2:18" x14ac:dyDescent="0.25">
      <c r="B15" s="22" t="s">
        <v>139</v>
      </c>
      <c r="C15" s="2">
        <v>18</v>
      </c>
      <c r="D15" s="3">
        <v>60324210285</v>
      </c>
      <c r="E15" s="3">
        <v>13018628961</v>
      </c>
      <c r="F15" s="3">
        <v>3300000000</v>
      </c>
      <c r="G15" s="38">
        <v>400000000</v>
      </c>
      <c r="H15" s="47">
        <f t="shared" si="0"/>
        <v>16718628961</v>
      </c>
      <c r="I15" s="75"/>
      <c r="J15" s="76"/>
    </row>
    <row r="16" spans="2:18" x14ac:dyDescent="0.25">
      <c r="B16" s="22" t="s">
        <v>541</v>
      </c>
      <c r="C16" s="4">
        <v>3</v>
      </c>
      <c r="D16" s="5">
        <v>452850000</v>
      </c>
      <c r="E16" s="3">
        <v>257500000</v>
      </c>
      <c r="F16" s="3"/>
      <c r="G16" s="38"/>
      <c r="H16" s="47">
        <f>SUM(E16:G16)</f>
        <v>257500000</v>
      </c>
      <c r="I16" s="75"/>
      <c r="J16" s="76"/>
      <c r="R16" s="79"/>
    </row>
    <row r="17" spans="1:18" x14ac:dyDescent="0.25">
      <c r="B17" s="22" t="s">
        <v>140</v>
      </c>
      <c r="C17" s="2">
        <v>0</v>
      </c>
      <c r="D17" s="2"/>
      <c r="E17" s="2"/>
      <c r="F17" s="2"/>
      <c r="G17" s="38"/>
      <c r="H17" s="47">
        <f t="shared" si="0"/>
        <v>0</v>
      </c>
      <c r="I17" s="75"/>
      <c r="J17" s="76"/>
    </row>
    <row r="18" spans="1:18" x14ac:dyDescent="0.25">
      <c r="B18" s="36" t="s">
        <v>540</v>
      </c>
      <c r="C18" s="2">
        <v>9</v>
      </c>
      <c r="D18" s="3">
        <v>23942319629</v>
      </c>
      <c r="E18" s="3">
        <v>6620461500</v>
      </c>
      <c r="F18" s="2"/>
      <c r="G18" s="3"/>
      <c r="H18" s="3">
        <f t="shared" si="0"/>
        <v>6620461500</v>
      </c>
      <c r="I18" s="75"/>
      <c r="J18" s="76"/>
    </row>
    <row r="19" spans="1:18" x14ac:dyDescent="0.25">
      <c r="B19" s="36" t="s">
        <v>141</v>
      </c>
      <c r="C19" s="2">
        <v>15</v>
      </c>
      <c r="D19" s="3">
        <v>15140562198</v>
      </c>
      <c r="E19" s="3">
        <v>516405000</v>
      </c>
      <c r="F19" s="3">
        <v>2492654746</v>
      </c>
      <c r="G19" s="3">
        <v>556235000</v>
      </c>
      <c r="H19" s="3">
        <f t="shared" si="0"/>
        <v>3565294746</v>
      </c>
      <c r="I19" s="75"/>
      <c r="J19" s="76"/>
    </row>
    <row r="20" spans="1:18" x14ac:dyDescent="0.25">
      <c r="A20" s="79"/>
      <c r="B20" s="80" t="s">
        <v>142</v>
      </c>
      <c r="C20" s="81">
        <v>9</v>
      </c>
      <c r="D20" s="86">
        <v>13134809739</v>
      </c>
      <c r="E20" s="86">
        <v>6340531675</v>
      </c>
      <c r="F20" s="86">
        <v>230908578</v>
      </c>
      <c r="G20" s="38"/>
      <c r="H20" s="47">
        <f t="shared" si="0"/>
        <v>6571440253</v>
      </c>
      <c r="I20" s="83"/>
      <c r="J20" s="84"/>
      <c r="K20" s="82"/>
      <c r="L20" s="79"/>
      <c r="M20" s="79"/>
      <c r="P20" s="79"/>
      <c r="R20" s="79"/>
    </row>
    <row r="21" spans="1:18" x14ac:dyDescent="0.25">
      <c r="B21" s="36" t="s">
        <v>61</v>
      </c>
      <c r="C21" s="2">
        <v>2</v>
      </c>
      <c r="D21" s="5">
        <v>2198800000</v>
      </c>
      <c r="E21" s="77">
        <v>148800000</v>
      </c>
      <c r="F21" s="3"/>
      <c r="G21" s="39"/>
      <c r="H21" s="47">
        <f t="shared" si="0"/>
        <v>148800000</v>
      </c>
      <c r="I21" s="51"/>
      <c r="J21" s="84"/>
      <c r="R21" s="79"/>
    </row>
    <row r="22" spans="1:18" x14ac:dyDescent="0.25">
      <c r="B22" s="23" t="s">
        <v>143</v>
      </c>
      <c r="C22" s="4">
        <v>3</v>
      </c>
      <c r="D22" s="5">
        <v>2482489128</v>
      </c>
      <c r="E22" s="5">
        <v>2323417050</v>
      </c>
      <c r="F22" s="5"/>
      <c r="G22" s="39"/>
      <c r="H22" s="47">
        <f t="shared" si="0"/>
        <v>2323417050</v>
      </c>
      <c r="I22" s="50"/>
      <c r="R22" s="79"/>
    </row>
    <row r="23" spans="1:18" x14ac:dyDescent="0.25">
      <c r="B23" s="104" t="s">
        <v>677</v>
      </c>
      <c r="C23" s="2">
        <v>7</v>
      </c>
      <c r="D23" s="5">
        <v>14139458588</v>
      </c>
      <c r="E23" s="5">
        <v>3562582972</v>
      </c>
      <c r="F23" s="5">
        <v>593895616</v>
      </c>
      <c r="G23" s="39">
        <v>95000000</v>
      </c>
      <c r="H23" s="105">
        <f t="shared" si="0"/>
        <v>4251478588</v>
      </c>
      <c r="I23" s="50"/>
      <c r="R23" s="79"/>
    </row>
    <row r="24" spans="1:18" ht="15.75" thickBot="1" x14ac:dyDescent="0.3">
      <c r="B24" s="120" t="s">
        <v>578</v>
      </c>
      <c r="C24" s="103">
        <v>1</v>
      </c>
      <c r="D24" s="3">
        <v>6131101059</v>
      </c>
      <c r="E24" s="3">
        <v>1009650974</v>
      </c>
      <c r="F24" s="3"/>
      <c r="G24" s="3">
        <v>3678660635</v>
      </c>
      <c r="H24" s="3">
        <f>SUM(E24:G24)</f>
        <v>4688311609</v>
      </c>
      <c r="I24" s="48"/>
      <c r="R24" s="79"/>
    </row>
    <row r="25" spans="1:18" ht="15.75" thickBot="1" x14ac:dyDescent="0.3">
      <c r="B25" s="121" t="s">
        <v>11</v>
      </c>
      <c r="C25" s="34">
        <f>SUM(C8:C24)</f>
        <v>167</v>
      </c>
      <c r="D25" s="106">
        <f>SUM(D8:D24)</f>
        <v>1790747029396</v>
      </c>
      <c r="E25" s="106">
        <f>SUM(E8:E24)</f>
        <v>200760331948</v>
      </c>
      <c r="F25" s="106">
        <f>SUM(F8:F23)</f>
        <v>283283260422</v>
      </c>
      <c r="G25" s="107">
        <f>SUM(G8:G24)</f>
        <v>104304772913</v>
      </c>
      <c r="H25" s="108">
        <f>SUM(H8:H24)</f>
        <v>588348365283</v>
      </c>
      <c r="I25" s="109"/>
    </row>
    <row r="27" spans="1:18" x14ac:dyDescent="0.25">
      <c r="H27" s="77"/>
    </row>
    <row r="54" spans="15:15" x14ac:dyDescent="0.25">
      <c r="O54" s="77"/>
    </row>
  </sheetData>
  <mergeCells count="8">
    <mergeCell ref="B2:I2"/>
    <mergeCell ref="B3:I3"/>
    <mergeCell ref="B4:I4"/>
    <mergeCell ref="B5:I5"/>
    <mergeCell ref="B6:B7"/>
    <mergeCell ref="C6:C7"/>
    <mergeCell ref="D6:D7"/>
    <mergeCell ref="E6:I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 2017</vt:lpstr>
      <vt:lpstr>RESUMEN</vt:lpstr>
      <vt:lpstr>'proyectos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Nidia Mireya Cabeza Villamizar</cp:lastModifiedBy>
  <cp:revision/>
  <cp:lastPrinted>2017-04-28T21:16:57Z</cp:lastPrinted>
  <dcterms:created xsi:type="dcterms:W3CDTF">2013-01-31T14:52:18Z</dcterms:created>
  <dcterms:modified xsi:type="dcterms:W3CDTF">2017-05-08T18:25:43Z</dcterms:modified>
</cp:coreProperties>
</file>